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coyotesusd-my.sharepoint.com/personal/jeff_wesner_usd_edu/Documents/USD/Github Projects/salmon_nutrients_contaminants/data/raw_data/"/>
    </mc:Choice>
  </mc:AlternateContent>
  <xr:revisionPtr revIDLastSave="0" documentId="8_{091FCC56-5566-4FDE-8932-3E6417A7257A}" xr6:coauthVersionLast="36" xr6:coauthVersionMax="46" xr10:uidLastSave="{00000000-0000-0000-0000-000000000000}"/>
  <bookViews>
    <workbookView xWindow="0" yWindow="0" windowWidth="28800" windowHeight="14025" firstSheet="2" activeTab="5" xr2:uid="{528AE5F3-79DB-5847-8B70-00E7D13EFC3C}"/>
  </bookViews>
  <sheets>
    <sheet name="salmon escapement" sheetId="1" r:id="rId1"/>
    <sheet name="Avg wt" sheetId="3" r:id="rId2"/>
    <sheet name="Chinook and Coho Avg wt, region" sheetId="6" r:id="rId3"/>
    <sheet name="Escapement biomass" sheetId="2" r:id="rId4"/>
    <sheet name="Escapement numbers, regions" sheetId="5" r:id="rId5"/>
    <sheet name="Avg wt, regions" sheetId="7" r:id="rId6"/>
    <sheet name="Escapement biomass, regions"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7" l="1"/>
  <c r="C4" i="7"/>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7" i="6"/>
  <c r="AB8" i="6"/>
  <c r="AC8" i="6"/>
  <c r="AB9" i="6"/>
  <c r="AC9" i="6"/>
  <c r="AB10" i="6"/>
  <c r="AC10" i="6"/>
  <c r="AB11" i="6"/>
  <c r="AC11" i="6"/>
  <c r="AB12" i="6"/>
  <c r="AC12" i="6"/>
  <c r="AB13" i="6"/>
  <c r="AC13" i="6"/>
  <c r="AB14" i="6"/>
  <c r="AC14" i="6"/>
  <c r="AB15" i="6"/>
  <c r="AC15" i="6"/>
  <c r="AB16" i="6"/>
  <c r="AC16" i="6"/>
  <c r="AB17" i="6"/>
  <c r="AC17" i="6"/>
  <c r="AB18" i="6"/>
  <c r="AC18" i="6"/>
  <c r="AB19" i="6"/>
  <c r="AC19" i="6"/>
  <c r="AB20" i="6"/>
  <c r="AC20" i="6"/>
  <c r="AB21" i="6"/>
  <c r="AC21" i="6"/>
  <c r="AB22" i="6"/>
  <c r="AC22" i="6"/>
  <c r="AB23" i="6"/>
  <c r="AC23" i="6"/>
  <c r="AB24" i="6"/>
  <c r="AC24" i="6"/>
  <c r="AB25" i="6"/>
  <c r="AC25" i="6"/>
  <c r="AB26" i="6"/>
  <c r="AC26" i="6"/>
  <c r="AB27" i="6"/>
  <c r="AC27" i="6"/>
  <c r="AB28" i="6"/>
  <c r="AC28" i="6"/>
  <c r="AB29" i="6"/>
  <c r="AC29" i="6"/>
  <c r="AB30" i="6"/>
  <c r="AC30" i="6"/>
  <c r="AB31" i="6"/>
  <c r="AC31" i="6"/>
  <c r="AB32" i="6"/>
  <c r="AC32" i="6"/>
  <c r="AB33" i="6"/>
  <c r="AC33" i="6"/>
  <c r="AB34" i="6"/>
  <c r="AC34" i="6"/>
  <c r="AB35" i="6"/>
  <c r="AC35" i="6"/>
  <c r="AB36" i="6"/>
  <c r="AC36" i="6"/>
  <c r="AB37" i="6"/>
  <c r="AC37" i="6"/>
  <c r="AB38" i="6"/>
  <c r="AC38" i="6"/>
  <c r="AB39" i="6"/>
  <c r="AC39" i="6"/>
  <c r="AB40" i="6"/>
  <c r="AC40" i="6"/>
  <c r="AB41" i="6"/>
  <c r="AC41" i="6"/>
  <c r="AB42" i="6"/>
  <c r="AC42" i="6"/>
  <c r="AB43" i="6"/>
  <c r="AC43" i="6"/>
  <c r="AB44" i="6"/>
  <c r="AC44" i="6"/>
  <c r="AB45" i="6"/>
  <c r="AC45" i="6"/>
  <c r="AB46" i="6"/>
  <c r="AC46" i="6"/>
  <c r="AC7" i="6"/>
  <c r="AB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7" i="6"/>
  <c r="Y8" i="6"/>
  <c r="Z8" i="6"/>
  <c r="Y9" i="6"/>
  <c r="Z9" i="6"/>
  <c r="Y10" i="6"/>
  <c r="Z10" i="6"/>
  <c r="Y11" i="6"/>
  <c r="Z11" i="6"/>
  <c r="Y12" i="6"/>
  <c r="Z12" i="6"/>
  <c r="Y13" i="6"/>
  <c r="Z13" i="6"/>
  <c r="Y14" i="6"/>
  <c r="Z14" i="6"/>
  <c r="Y15" i="6"/>
  <c r="Z15" i="6"/>
  <c r="Y16" i="6"/>
  <c r="Z16" i="6"/>
  <c r="Y17" i="6"/>
  <c r="Z17" i="6"/>
  <c r="Y18" i="6"/>
  <c r="Z18" i="6"/>
  <c r="Y19" i="6"/>
  <c r="Z19" i="6"/>
  <c r="Y20" i="6"/>
  <c r="Z20" i="6"/>
  <c r="Y21" i="6"/>
  <c r="Z21" i="6"/>
  <c r="Y22" i="6"/>
  <c r="Z22" i="6"/>
  <c r="Y23" i="6"/>
  <c r="Z23" i="6"/>
  <c r="Y24" i="6"/>
  <c r="Z24" i="6"/>
  <c r="Y25" i="6"/>
  <c r="Z25" i="6"/>
  <c r="Y26" i="6"/>
  <c r="Z26" i="6"/>
  <c r="Y27" i="6"/>
  <c r="Z27" i="6"/>
  <c r="Y28" i="6"/>
  <c r="Z28" i="6"/>
  <c r="Y29" i="6"/>
  <c r="Z29" i="6"/>
  <c r="Y30" i="6"/>
  <c r="Z30" i="6"/>
  <c r="Y31" i="6"/>
  <c r="Z31" i="6"/>
  <c r="Y32" i="6"/>
  <c r="Z32" i="6"/>
  <c r="Y33" i="6"/>
  <c r="Z33" i="6"/>
  <c r="Y34" i="6"/>
  <c r="Z34" i="6"/>
  <c r="Y35" i="6"/>
  <c r="Z35" i="6"/>
  <c r="Y36" i="6"/>
  <c r="Z36" i="6"/>
  <c r="Y37" i="6"/>
  <c r="Z37" i="6"/>
  <c r="Y38" i="6"/>
  <c r="Z38" i="6"/>
  <c r="Y39" i="6"/>
  <c r="Z39" i="6"/>
  <c r="Y40" i="6"/>
  <c r="Z40" i="6"/>
  <c r="Y41" i="6"/>
  <c r="Z41" i="6"/>
  <c r="Y42" i="6"/>
  <c r="Z42" i="6"/>
  <c r="Y43" i="6"/>
  <c r="Z43" i="6"/>
  <c r="Y44" i="6"/>
  <c r="Z44" i="6"/>
  <c r="Y45" i="6"/>
  <c r="Z45" i="6"/>
  <c r="Y46" i="6"/>
  <c r="Z46" i="6"/>
  <c r="Z7" i="6"/>
  <c r="Y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7" i="6"/>
  <c r="T46" i="6"/>
  <c r="T45" i="6"/>
  <c r="T44" i="6"/>
  <c r="T43" i="6"/>
  <c r="T42" i="6"/>
  <c r="T41" i="6"/>
  <c r="T40" i="6"/>
  <c r="T39" i="6"/>
  <c r="T38" i="6"/>
  <c r="T37" i="6"/>
  <c r="T36" i="6"/>
  <c r="T35" i="6"/>
  <c r="T34" i="6"/>
  <c r="T33" i="6"/>
  <c r="T32" i="6"/>
  <c r="T31" i="6"/>
  <c r="T30" i="6"/>
  <c r="T29" i="6"/>
  <c r="T28" i="6"/>
  <c r="T27" i="6"/>
  <c r="T26" i="6"/>
  <c r="T25" i="6"/>
  <c r="T24" i="6"/>
  <c r="T23" i="6"/>
  <c r="T22" i="6"/>
  <c r="T21" i="6"/>
  <c r="T20" i="6"/>
  <c r="T19" i="6"/>
  <c r="T18" i="6"/>
  <c r="T17" i="6"/>
  <c r="T16" i="6"/>
  <c r="T15" i="6"/>
  <c r="T14" i="6"/>
  <c r="T13" i="6"/>
  <c r="T12" i="6"/>
  <c r="T11" i="6"/>
  <c r="T10" i="6"/>
  <c r="T9" i="6"/>
  <c r="T8" i="6"/>
  <c r="T7" i="6"/>
  <c r="I8" i="6"/>
  <c r="L8" i="6"/>
  <c r="M8" i="6"/>
  <c r="P8" i="6"/>
  <c r="I9" i="6"/>
  <c r="L9" i="6"/>
  <c r="M9" i="6"/>
  <c r="P9" i="6"/>
  <c r="I10" i="6"/>
  <c r="L10" i="6"/>
  <c r="M10" i="6"/>
  <c r="P10" i="6"/>
  <c r="I11" i="6"/>
  <c r="L11" i="6"/>
  <c r="M11" i="6"/>
  <c r="P11" i="6"/>
  <c r="I12" i="6"/>
  <c r="L12" i="6"/>
  <c r="M12" i="6"/>
  <c r="P12" i="6"/>
  <c r="I13" i="6"/>
  <c r="L13" i="6"/>
  <c r="M13" i="6"/>
  <c r="P13" i="6"/>
  <c r="I14" i="6"/>
  <c r="L14" i="6"/>
  <c r="M14" i="6"/>
  <c r="P14" i="6"/>
  <c r="I15" i="6"/>
  <c r="L15" i="6"/>
  <c r="M15" i="6"/>
  <c r="P15" i="6"/>
  <c r="I16" i="6"/>
  <c r="L16" i="6"/>
  <c r="M16" i="6"/>
  <c r="P16" i="6"/>
  <c r="I17" i="6"/>
  <c r="L17" i="6"/>
  <c r="M17" i="6"/>
  <c r="P17" i="6"/>
  <c r="I18" i="6"/>
  <c r="L18" i="6"/>
  <c r="M18" i="6"/>
  <c r="P18" i="6"/>
  <c r="I19" i="6"/>
  <c r="L19" i="6"/>
  <c r="M19" i="6"/>
  <c r="P19" i="6"/>
  <c r="I20" i="6"/>
  <c r="L20" i="6"/>
  <c r="M20" i="6"/>
  <c r="P20" i="6"/>
  <c r="I21" i="6"/>
  <c r="L21" i="6"/>
  <c r="M21" i="6"/>
  <c r="P21" i="6"/>
  <c r="I22" i="6"/>
  <c r="L22" i="6"/>
  <c r="M22" i="6"/>
  <c r="P22" i="6"/>
  <c r="I23" i="6"/>
  <c r="L23" i="6"/>
  <c r="M23" i="6"/>
  <c r="P23" i="6"/>
  <c r="I24" i="6"/>
  <c r="L24" i="6"/>
  <c r="M24" i="6"/>
  <c r="P24" i="6"/>
  <c r="I25" i="6"/>
  <c r="L25" i="6"/>
  <c r="M25" i="6"/>
  <c r="P25" i="6"/>
  <c r="I26" i="6"/>
  <c r="L26" i="6"/>
  <c r="M26" i="6"/>
  <c r="P26" i="6"/>
  <c r="I27" i="6"/>
  <c r="L27" i="6"/>
  <c r="M27" i="6"/>
  <c r="P27" i="6"/>
  <c r="I28" i="6"/>
  <c r="L28" i="6"/>
  <c r="M28" i="6"/>
  <c r="P28" i="6"/>
  <c r="I29" i="6"/>
  <c r="L29" i="6"/>
  <c r="M29" i="6"/>
  <c r="P29" i="6"/>
  <c r="I30" i="6"/>
  <c r="L30" i="6"/>
  <c r="M30" i="6"/>
  <c r="P30" i="6"/>
  <c r="I31" i="6"/>
  <c r="L31" i="6"/>
  <c r="M31" i="6"/>
  <c r="P31" i="6"/>
  <c r="I32" i="6"/>
  <c r="L32" i="6"/>
  <c r="M32" i="6"/>
  <c r="P32" i="6"/>
  <c r="I33" i="6"/>
  <c r="L33" i="6"/>
  <c r="M33" i="6"/>
  <c r="P33" i="6"/>
  <c r="I34" i="6"/>
  <c r="L34" i="6"/>
  <c r="M34" i="6"/>
  <c r="P34" i="6"/>
  <c r="I35" i="6"/>
  <c r="L35" i="6"/>
  <c r="M35" i="6"/>
  <c r="P35" i="6"/>
  <c r="I36" i="6"/>
  <c r="L36" i="6"/>
  <c r="M36" i="6"/>
  <c r="P36" i="6"/>
  <c r="I37" i="6"/>
  <c r="L37" i="6"/>
  <c r="M37" i="6"/>
  <c r="P37" i="6"/>
  <c r="I38" i="6"/>
  <c r="L38" i="6"/>
  <c r="M38" i="6"/>
  <c r="P38" i="6"/>
  <c r="I39" i="6"/>
  <c r="L39" i="6"/>
  <c r="M39" i="6"/>
  <c r="P39" i="6"/>
  <c r="I40" i="6"/>
  <c r="L40" i="6"/>
  <c r="M40" i="6"/>
  <c r="P40" i="6"/>
  <c r="I41" i="6"/>
  <c r="L41" i="6"/>
  <c r="M41" i="6"/>
  <c r="P41" i="6"/>
  <c r="I42" i="6"/>
  <c r="L42" i="6"/>
  <c r="M42" i="6"/>
  <c r="P42" i="6"/>
  <c r="I43" i="6"/>
  <c r="L43" i="6"/>
  <c r="M43" i="6"/>
  <c r="P43" i="6"/>
  <c r="I44" i="6"/>
  <c r="L44" i="6"/>
  <c r="M44" i="6"/>
  <c r="P44" i="6"/>
  <c r="I45" i="6"/>
  <c r="L45" i="6"/>
  <c r="M45" i="6"/>
  <c r="P45" i="6"/>
  <c r="I46" i="6"/>
  <c r="L46" i="6"/>
  <c r="M46" i="6"/>
  <c r="P46"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7" i="6"/>
  <c r="I7" i="6"/>
  <c r="L7" i="6"/>
  <c r="M7" i="6"/>
  <c r="P7" i="6"/>
  <c r="F8" i="6"/>
  <c r="J8" i="6"/>
  <c r="K8" i="6"/>
  <c r="F9" i="6"/>
  <c r="J9" i="6"/>
  <c r="K9" i="6"/>
  <c r="F10" i="6"/>
  <c r="J10" i="6"/>
  <c r="K10" i="6"/>
  <c r="F11" i="6"/>
  <c r="J11" i="6"/>
  <c r="K11" i="6"/>
  <c r="F12" i="6"/>
  <c r="J12" i="6"/>
  <c r="K12" i="6"/>
  <c r="F13" i="6"/>
  <c r="J13" i="6"/>
  <c r="K13" i="6"/>
  <c r="F14" i="6"/>
  <c r="J14" i="6"/>
  <c r="K14" i="6"/>
  <c r="F15" i="6"/>
  <c r="J15" i="6"/>
  <c r="K15" i="6"/>
  <c r="F16" i="6"/>
  <c r="J16" i="6"/>
  <c r="K16" i="6"/>
  <c r="F17" i="6"/>
  <c r="J17" i="6"/>
  <c r="K17" i="6"/>
  <c r="F18" i="6"/>
  <c r="J18" i="6"/>
  <c r="K18" i="6"/>
  <c r="F19" i="6"/>
  <c r="J19" i="6"/>
  <c r="K19" i="6"/>
  <c r="F20" i="6"/>
  <c r="J20" i="6"/>
  <c r="K20" i="6"/>
  <c r="F21" i="6"/>
  <c r="J21" i="6"/>
  <c r="K21" i="6"/>
  <c r="F22" i="6"/>
  <c r="J22" i="6"/>
  <c r="K22" i="6"/>
  <c r="F23" i="6"/>
  <c r="J23" i="6"/>
  <c r="K23" i="6"/>
  <c r="F24" i="6"/>
  <c r="J24" i="6"/>
  <c r="K24" i="6"/>
  <c r="F25" i="6"/>
  <c r="J25" i="6"/>
  <c r="K25" i="6"/>
  <c r="F26" i="6"/>
  <c r="J26" i="6"/>
  <c r="K26" i="6"/>
  <c r="F27" i="6"/>
  <c r="J27" i="6"/>
  <c r="K27" i="6"/>
  <c r="F28" i="6"/>
  <c r="J28" i="6"/>
  <c r="K28" i="6"/>
  <c r="F29" i="6"/>
  <c r="J29" i="6"/>
  <c r="K29" i="6"/>
  <c r="F30" i="6"/>
  <c r="J30" i="6"/>
  <c r="K30" i="6"/>
  <c r="F31" i="6"/>
  <c r="J31" i="6"/>
  <c r="K31" i="6"/>
  <c r="F32" i="6"/>
  <c r="J32" i="6"/>
  <c r="K32" i="6"/>
  <c r="F33" i="6"/>
  <c r="J33" i="6"/>
  <c r="K33" i="6"/>
  <c r="F34" i="6"/>
  <c r="J34" i="6"/>
  <c r="K34" i="6"/>
  <c r="F35" i="6"/>
  <c r="J35" i="6"/>
  <c r="K35" i="6"/>
  <c r="F36" i="6"/>
  <c r="J36" i="6"/>
  <c r="K36" i="6"/>
  <c r="F37" i="6"/>
  <c r="J37" i="6"/>
  <c r="K37" i="6"/>
  <c r="F38" i="6"/>
  <c r="J38" i="6"/>
  <c r="K38" i="6"/>
  <c r="F39" i="6"/>
  <c r="J39" i="6"/>
  <c r="K39" i="6"/>
  <c r="F40" i="6"/>
  <c r="J40" i="6"/>
  <c r="K40" i="6"/>
  <c r="F41" i="6"/>
  <c r="J41" i="6"/>
  <c r="K41" i="6"/>
  <c r="F42" i="6"/>
  <c r="J42" i="6"/>
  <c r="K42" i="6"/>
  <c r="F43" i="6"/>
  <c r="J43" i="6"/>
  <c r="K43" i="6"/>
  <c r="F44" i="6"/>
  <c r="J44" i="6"/>
  <c r="K44" i="6"/>
  <c r="F45" i="6"/>
  <c r="J45" i="6"/>
  <c r="K45" i="6"/>
  <c r="F46" i="6"/>
  <c r="J46" i="6"/>
  <c r="K46" i="6"/>
  <c r="F7" i="6"/>
  <c r="J7" i="6"/>
  <c r="K7" i="6"/>
  <c r="P9" i="5"/>
  <c r="O9" i="5"/>
  <c r="F4" i="5"/>
  <c r="C4" i="5"/>
  <c r="S112" i="2"/>
  <c r="T112" i="2"/>
  <c r="U112" i="2"/>
  <c r="V112" i="2"/>
  <c r="W112" i="2"/>
  <c r="AR112" i="2"/>
  <c r="Y151" i="2"/>
  <c r="Z151" i="2"/>
  <c r="AA151" i="2"/>
  <c r="AB151" i="2"/>
  <c r="AC151" i="2"/>
  <c r="AS151" i="2"/>
  <c r="S79" i="3"/>
  <c r="S151" i="2"/>
  <c r="T151" i="2"/>
  <c r="U151" i="2"/>
  <c r="V151" i="2"/>
  <c r="W151" i="2"/>
  <c r="AR151" i="2"/>
  <c r="Y150" i="2"/>
  <c r="Z150" i="2"/>
  <c r="AA150" i="2"/>
  <c r="AB150" i="2"/>
  <c r="AC150" i="2"/>
  <c r="AS150" i="2"/>
  <c r="S78" i="3"/>
  <c r="S150" i="2"/>
  <c r="T150" i="2"/>
  <c r="U150" i="2"/>
  <c r="V150" i="2"/>
  <c r="W150" i="2"/>
  <c r="AR150" i="2"/>
  <c r="Y149" i="2"/>
  <c r="Z149" i="2"/>
  <c r="AA149" i="2"/>
  <c r="AB149" i="2"/>
  <c r="AC149" i="2"/>
  <c r="AS149" i="2"/>
  <c r="S149" i="2"/>
  <c r="T149" i="2"/>
  <c r="U149" i="2"/>
  <c r="V149" i="2"/>
  <c r="W149" i="2"/>
  <c r="AR149" i="2"/>
  <c r="Y148" i="2"/>
  <c r="Z148" i="2"/>
  <c r="AA148" i="2"/>
  <c r="AB148" i="2"/>
  <c r="AC148" i="2"/>
  <c r="AS148" i="2"/>
  <c r="S148" i="2"/>
  <c r="T148" i="2"/>
  <c r="U148" i="2"/>
  <c r="V148" i="2"/>
  <c r="W148" i="2"/>
  <c r="AR148" i="2"/>
  <c r="Y147" i="2"/>
  <c r="Z147" i="2"/>
  <c r="AA147" i="2"/>
  <c r="AB147" i="2"/>
  <c r="AC147" i="2"/>
  <c r="AS147" i="2"/>
  <c r="S147" i="2"/>
  <c r="T147" i="2"/>
  <c r="U147" i="2"/>
  <c r="V147" i="2"/>
  <c r="W147" i="2"/>
  <c r="AR147" i="2"/>
  <c r="Y146" i="2"/>
  <c r="Z146" i="2"/>
  <c r="AA146" i="2"/>
  <c r="AB146" i="2"/>
  <c r="AC146" i="2"/>
  <c r="AS146" i="2"/>
  <c r="S146" i="2"/>
  <c r="T146" i="2"/>
  <c r="U146" i="2"/>
  <c r="V146" i="2"/>
  <c r="W146" i="2"/>
  <c r="AR146" i="2"/>
  <c r="Y145" i="2"/>
  <c r="Z145" i="2"/>
  <c r="AA145" i="2"/>
  <c r="AB145" i="2"/>
  <c r="AC145" i="2"/>
  <c r="AS145" i="2"/>
  <c r="S145" i="2"/>
  <c r="T145" i="2"/>
  <c r="U145" i="2"/>
  <c r="V145" i="2"/>
  <c r="W145" i="2"/>
  <c r="AR145" i="2"/>
  <c r="Y144" i="2"/>
  <c r="Z144" i="2"/>
  <c r="AA144" i="2"/>
  <c r="AB144" i="2"/>
  <c r="AC144" i="2"/>
  <c r="AS144" i="2"/>
  <c r="S144" i="2"/>
  <c r="T144" i="2"/>
  <c r="U144" i="2"/>
  <c r="V144" i="2"/>
  <c r="W144" i="2"/>
  <c r="AR144" i="2"/>
  <c r="Y143" i="2"/>
  <c r="Z143" i="2"/>
  <c r="AA143" i="2"/>
  <c r="AB143" i="2"/>
  <c r="AC143" i="2"/>
  <c r="AS143" i="2"/>
  <c r="S143" i="2"/>
  <c r="T143" i="2"/>
  <c r="U143" i="2"/>
  <c r="V143" i="2"/>
  <c r="W143" i="2"/>
  <c r="AR143" i="2"/>
  <c r="Y142" i="2"/>
  <c r="Z142" i="2"/>
  <c r="AA142" i="2"/>
  <c r="AB142" i="2"/>
  <c r="AC142" i="2"/>
  <c r="AS142" i="2"/>
  <c r="S142" i="2"/>
  <c r="T142" i="2"/>
  <c r="U142" i="2"/>
  <c r="V142" i="2"/>
  <c r="W142" i="2"/>
  <c r="AR142" i="2"/>
  <c r="Y141" i="2"/>
  <c r="Z141" i="2"/>
  <c r="AA141" i="2"/>
  <c r="AB141" i="2"/>
  <c r="AC141" i="2"/>
  <c r="AS141" i="2"/>
  <c r="S141" i="2"/>
  <c r="T141" i="2"/>
  <c r="U141" i="2"/>
  <c r="V141" i="2"/>
  <c r="W141" i="2"/>
  <c r="AR141" i="2"/>
  <c r="Y140" i="2"/>
  <c r="Z140" i="2"/>
  <c r="AA140" i="2"/>
  <c r="AB140" i="2"/>
  <c r="AC140" i="2"/>
  <c r="AS140" i="2"/>
  <c r="S140" i="2"/>
  <c r="T140" i="2"/>
  <c r="U140" i="2"/>
  <c r="V140" i="2"/>
  <c r="W140" i="2"/>
  <c r="AR140" i="2"/>
  <c r="Y139" i="2"/>
  <c r="Z139" i="2"/>
  <c r="AA139" i="2"/>
  <c r="AB139" i="2"/>
  <c r="AC139" i="2"/>
  <c r="AS139" i="2"/>
  <c r="S139" i="2"/>
  <c r="T139" i="2"/>
  <c r="U139" i="2"/>
  <c r="V139" i="2"/>
  <c r="W139" i="2"/>
  <c r="AR139" i="2"/>
  <c r="Y138" i="2"/>
  <c r="Z138" i="2"/>
  <c r="AA138" i="2"/>
  <c r="AB138" i="2"/>
  <c r="AC138" i="2"/>
  <c r="AS138" i="2"/>
  <c r="S138" i="2"/>
  <c r="T138" i="2"/>
  <c r="U138" i="2"/>
  <c r="V138" i="2"/>
  <c r="W138" i="2"/>
  <c r="AR138" i="2"/>
  <c r="Y137" i="2"/>
  <c r="Z137" i="2"/>
  <c r="AA137" i="2"/>
  <c r="AB137" i="2"/>
  <c r="AC137" i="2"/>
  <c r="AS137" i="2"/>
  <c r="AS86" i="2"/>
  <c r="AS84" i="2"/>
  <c r="S137" i="2"/>
  <c r="T137" i="2"/>
  <c r="U137" i="2"/>
  <c r="V137" i="2"/>
  <c r="W137" i="2"/>
  <c r="AR137" i="2"/>
  <c r="AR86" i="2"/>
  <c r="AR84" i="2"/>
  <c r="AQ84" i="2"/>
  <c r="Y136" i="2"/>
  <c r="Z136" i="2"/>
  <c r="AA136" i="2"/>
  <c r="AB136" i="2"/>
  <c r="AC136" i="2"/>
  <c r="AS136" i="2"/>
  <c r="S136" i="2"/>
  <c r="T136" i="2"/>
  <c r="U136" i="2"/>
  <c r="V136" i="2"/>
  <c r="W136" i="2"/>
  <c r="AR136" i="2"/>
  <c r="Y135" i="2"/>
  <c r="Z135" i="2"/>
  <c r="AA135" i="2"/>
  <c r="AB135" i="2"/>
  <c r="AC135" i="2"/>
  <c r="AS135" i="2"/>
  <c r="S135" i="2"/>
  <c r="T135" i="2"/>
  <c r="U135" i="2"/>
  <c r="V135" i="2"/>
  <c r="W135" i="2"/>
  <c r="AR135" i="2"/>
  <c r="Y134" i="2"/>
  <c r="Z134" i="2"/>
  <c r="AA134" i="2"/>
  <c r="AB134" i="2"/>
  <c r="AC134" i="2"/>
  <c r="AS134" i="2"/>
  <c r="S134" i="2"/>
  <c r="T134" i="2"/>
  <c r="U134" i="2"/>
  <c r="V134" i="2"/>
  <c r="W134" i="2"/>
  <c r="AR134" i="2"/>
  <c r="Y133" i="2"/>
  <c r="Z133" i="2"/>
  <c r="AA133" i="2"/>
  <c r="AB133" i="2"/>
  <c r="AC133" i="2"/>
  <c r="AS133" i="2"/>
  <c r="S133" i="2"/>
  <c r="T133" i="2"/>
  <c r="U133" i="2"/>
  <c r="V133" i="2"/>
  <c r="W133" i="2"/>
  <c r="AR133" i="2"/>
  <c r="Y132" i="2"/>
  <c r="Z132" i="2"/>
  <c r="AA132" i="2"/>
  <c r="AB132" i="2"/>
  <c r="AC132" i="2"/>
  <c r="AS132" i="2"/>
  <c r="S132" i="2"/>
  <c r="T132" i="2"/>
  <c r="U132" i="2"/>
  <c r="V132" i="2"/>
  <c r="W132" i="2"/>
  <c r="AR132" i="2"/>
  <c r="Y131" i="2"/>
  <c r="Z131" i="2"/>
  <c r="AA131" i="2"/>
  <c r="AB131" i="2"/>
  <c r="AC131" i="2"/>
  <c r="AS131" i="2"/>
  <c r="S131" i="2"/>
  <c r="T131" i="2"/>
  <c r="U131" i="2"/>
  <c r="V131" i="2"/>
  <c r="W131" i="2"/>
  <c r="AR131" i="2"/>
  <c r="Y130" i="2"/>
  <c r="Z130" i="2"/>
  <c r="AA130" i="2"/>
  <c r="AB130" i="2"/>
  <c r="AC130" i="2"/>
  <c r="AS130" i="2"/>
  <c r="S130" i="2"/>
  <c r="T130" i="2"/>
  <c r="U130" i="2"/>
  <c r="V130" i="2"/>
  <c r="W130" i="2"/>
  <c r="AR130" i="2"/>
  <c r="Y129" i="2"/>
  <c r="Z129" i="2"/>
  <c r="AA129" i="2"/>
  <c r="AB129" i="2"/>
  <c r="AC129" i="2"/>
  <c r="AS129" i="2"/>
  <c r="S129" i="2"/>
  <c r="T129" i="2"/>
  <c r="U129" i="2"/>
  <c r="V129" i="2"/>
  <c r="W129" i="2"/>
  <c r="AR129" i="2"/>
  <c r="Y128" i="2"/>
  <c r="Z128" i="2"/>
  <c r="AA128" i="2"/>
  <c r="AB128" i="2"/>
  <c r="AC128" i="2"/>
  <c r="AS128" i="2"/>
  <c r="S128" i="2"/>
  <c r="T128" i="2"/>
  <c r="U128" i="2"/>
  <c r="V128" i="2"/>
  <c r="W128" i="2"/>
  <c r="AR128" i="2"/>
  <c r="Y127" i="2"/>
  <c r="Z127" i="2"/>
  <c r="AA127" i="2"/>
  <c r="AB127" i="2"/>
  <c r="AC127" i="2"/>
  <c r="AS127" i="2"/>
  <c r="S127" i="2"/>
  <c r="T127" i="2"/>
  <c r="U127" i="2"/>
  <c r="V127" i="2"/>
  <c r="W127" i="2"/>
  <c r="AR127" i="2"/>
  <c r="Y126" i="2"/>
  <c r="Z126" i="2"/>
  <c r="AA126" i="2"/>
  <c r="AB126" i="2"/>
  <c r="AC126" i="2"/>
  <c r="AS126" i="2"/>
  <c r="S126" i="2"/>
  <c r="T126" i="2"/>
  <c r="U126" i="2"/>
  <c r="V126" i="2"/>
  <c r="W126" i="2"/>
  <c r="AR126" i="2"/>
  <c r="Y125" i="2"/>
  <c r="Z125" i="2"/>
  <c r="AA125" i="2"/>
  <c r="AB125" i="2"/>
  <c r="AC125" i="2"/>
  <c r="AS125" i="2"/>
  <c r="S125" i="2"/>
  <c r="T125" i="2"/>
  <c r="U125" i="2"/>
  <c r="V125" i="2"/>
  <c r="W125" i="2"/>
  <c r="AR125" i="2"/>
  <c r="Y124" i="2"/>
  <c r="Z124" i="2"/>
  <c r="AA124" i="2"/>
  <c r="AB124" i="2"/>
  <c r="AC124" i="2"/>
  <c r="AS124" i="2"/>
  <c r="S124" i="2"/>
  <c r="T124" i="2"/>
  <c r="U124" i="2"/>
  <c r="V124" i="2"/>
  <c r="W124" i="2"/>
  <c r="AR124" i="2"/>
  <c r="Y123" i="2"/>
  <c r="Z123" i="2"/>
  <c r="AA123" i="2"/>
  <c r="AB123" i="2"/>
  <c r="AC123" i="2"/>
  <c r="AS123" i="2"/>
  <c r="S123" i="2"/>
  <c r="T123" i="2"/>
  <c r="U123" i="2"/>
  <c r="V123" i="2"/>
  <c r="W123" i="2"/>
  <c r="AR123" i="2"/>
  <c r="Y122" i="2"/>
  <c r="Z122" i="2"/>
  <c r="AA122" i="2"/>
  <c r="AB122" i="2"/>
  <c r="AC122" i="2"/>
  <c r="AS122" i="2"/>
  <c r="S122" i="2"/>
  <c r="T122" i="2"/>
  <c r="U122" i="2"/>
  <c r="V122" i="2"/>
  <c r="W122" i="2"/>
  <c r="AR122" i="2"/>
  <c r="Y121" i="2"/>
  <c r="Z121" i="2"/>
  <c r="AA121" i="2"/>
  <c r="AB121" i="2"/>
  <c r="AC121" i="2"/>
  <c r="AS121" i="2"/>
  <c r="S121" i="2"/>
  <c r="T121" i="2"/>
  <c r="U121" i="2"/>
  <c r="V121" i="2"/>
  <c r="W121" i="2"/>
  <c r="AR121" i="2"/>
  <c r="Y120" i="2"/>
  <c r="Z120" i="2"/>
  <c r="AA120" i="2"/>
  <c r="AB120" i="2"/>
  <c r="AC120" i="2"/>
  <c r="AS120" i="2"/>
  <c r="S120" i="2"/>
  <c r="T120" i="2"/>
  <c r="U120" i="2"/>
  <c r="V120" i="2"/>
  <c r="W120" i="2"/>
  <c r="AR120" i="2"/>
  <c r="Y119" i="2"/>
  <c r="Z119" i="2"/>
  <c r="AA119" i="2"/>
  <c r="AB119" i="2"/>
  <c r="AC119" i="2"/>
  <c r="AS119" i="2"/>
  <c r="S119" i="2"/>
  <c r="T119" i="2"/>
  <c r="U119" i="2"/>
  <c r="V119" i="2"/>
  <c r="W119" i="2"/>
  <c r="AR119" i="2"/>
  <c r="Y118" i="2"/>
  <c r="Z118" i="2"/>
  <c r="AA118" i="2"/>
  <c r="AB118" i="2"/>
  <c r="AC118" i="2"/>
  <c r="AS118" i="2"/>
  <c r="S118" i="2"/>
  <c r="T118" i="2"/>
  <c r="U118" i="2"/>
  <c r="V118" i="2"/>
  <c r="W118" i="2"/>
  <c r="AR118" i="2"/>
  <c r="Y117" i="2"/>
  <c r="Z117" i="2"/>
  <c r="AA117" i="2"/>
  <c r="AB117" i="2"/>
  <c r="AC117" i="2"/>
  <c r="AS117" i="2"/>
  <c r="S117" i="2"/>
  <c r="T117" i="2"/>
  <c r="U117" i="2"/>
  <c r="V117" i="2"/>
  <c r="W117" i="2"/>
  <c r="AR117" i="2"/>
  <c r="Y116" i="2"/>
  <c r="Z116" i="2"/>
  <c r="AA116" i="2"/>
  <c r="AB116" i="2"/>
  <c r="AC116" i="2"/>
  <c r="AS116" i="2"/>
  <c r="S116" i="2"/>
  <c r="T116" i="2"/>
  <c r="U116" i="2"/>
  <c r="V116" i="2"/>
  <c r="W116" i="2"/>
  <c r="AR116" i="2"/>
  <c r="Y115" i="2"/>
  <c r="Z115" i="2"/>
  <c r="AA115" i="2"/>
  <c r="AB115" i="2"/>
  <c r="AC115" i="2"/>
  <c r="AS115" i="2"/>
  <c r="S115" i="2"/>
  <c r="T115" i="2"/>
  <c r="U115" i="2"/>
  <c r="V115" i="2"/>
  <c r="W115" i="2"/>
  <c r="AR115" i="2"/>
  <c r="Y114" i="2"/>
  <c r="Z114" i="2"/>
  <c r="AA114" i="2"/>
  <c r="AB114" i="2"/>
  <c r="AC114" i="2"/>
  <c r="AS114" i="2"/>
  <c r="S114" i="2"/>
  <c r="T114" i="2"/>
  <c r="U114" i="2"/>
  <c r="V114" i="2"/>
  <c r="W114" i="2"/>
  <c r="AR114" i="2"/>
  <c r="Y113" i="2"/>
  <c r="Z113" i="2"/>
  <c r="AA113" i="2"/>
  <c r="AB113" i="2"/>
  <c r="AC113" i="2"/>
  <c r="AS113" i="2"/>
  <c r="S113" i="2"/>
  <c r="T113" i="2"/>
  <c r="U113" i="2"/>
  <c r="V113" i="2"/>
  <c r="W113" i="2"/>
  <c r="AR113" i="2"/>
  <c r="Y112" i="2"/>
  <c r="Z112" i="2"/>
  <c r="AA112" i="2"/>
  <c r="AB112" i="2"/>
  <c r="AC112" i="2"/>
  <c r="AS112" i="2"/>
  <c r="AR137" i="1"/>
  <c r="AR138" i="1"/>
  <c r="AR139" i="1"/>
  <c r="AR140" i="1"/>
  <c r="AR141" i="1"/>
  <c r="AR142" i="1"/>
  <c r="AR143" i="1"/>
  <c r="AR144" i="1"/>
  <c r="AR145" i="1"/>
  <c r="AR146" i="1"/>
  <c r="AR147" i="1"/>
  <c r="AR148" i="1"/>
  <c r="AR149" i="1"/>
  <c r="AR150" i="1"/>
  <c r="AR151" i="1"/>
  <c r="AR86" i="1"/>
  <c r="AR84" i="1"/>
  <c r="AS137" i="1"/>
  <c r="AS138" i="1"/>
  <c r="AS139" i="1"/>
  <c r="AS140" i="1"/>
  <c r="AS141" i="1"/>
  <c r="AS142" i="1"/>
  <c r="AS143" i="1"/>
  <c r="AS144" i="1"/>
  <c r="AS145" i="1"/>
  <c r="AS146" i="1"/>
  <c r="AS147" i="1"/>
  <c r="AS148" i="1"/>
  <c r="AS149" i="1"/>
  <c r="AS150" i="1"/>
  <c r="AS151" i="1"/>
  <c r="AS86" i="1"/>
  <c r="AS84" i="1"/>
  <c r="AQ84"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E136" i="1"/>
  <c r="AF136" i="1"/>
  <c r="AG136" i="1"/>
  <c r="AH136" i="1"/>
  <c r="AJ136" i="1"/>
  <c r="AE137" i="1"/>
  <c r="AF137" i="1"/>
  <c r="AG137" i="1"/>
  <c r="AH137" i="1"/>
  <c r="AJ137" i="1"/>
  <c r="AE138" i="1"/>
  <c r="AF138" i="1"/>
  <c r="AG138" i="1"/>
  <c r="AH138" i="1"/>
  <c r="AJ138" i="1"/>
  <c r="AE139" i="1"/>
  <c r="AF139" i="1"/>
  <c r="AG139" i="1"/>
  <c r="AH139" i="1"/>
  <c r="AJ139" i="1"/>
  <c r="AE140" i="1"/>
  <c r="AF140" i="1"/>
  <c r="AG140" i="1"/>
  <c r="AH140" i="1"/>
  <c r="AJ140" i="1"/>
  <c r="AE141" i="1"/>
  <c r="AF141" i="1"/>
  <c r="AG141" i="1"/>
  <c r="AH141" i="1"/>
  <c r="AJ141" i="1"/>
  <c r="AE142" i="1"/>
  <c r="AF142" i="1"/>
  <c r="AG142" i="1"/>
  <c r="AH142" i="1"/>
  <c r="AJ142" i="1"/>
  <c r="AE143" i="1"/>
  <c r="AF143" i="1"/>
  <c r="AG143" i="1"/>
  <c r="AH143" i="1"/>
  <c r="AJ143" i="1"/>
  <c r="AE144" i="1"/>
  <c r="AF144" i="1"/>
  <c r="AG144" i="1"/>
  <c r="AH144" i="1"/>
  <c r="AJ144" i="1"/>
  <c r="AE145" i="1"/>
  <c r="AF145" i="1"/>
  <c r="AG145" i="1"/>
  <c r="AH145" i="1"/>
  <c r="AJ145" i="1"/>
  <c r="AE146" i="1"/>
  <c r="AF146" i="1"/>
  <c r="AG146" i="1"/>
  <c r="AH146" i="1"/>
  <c r="AJ146" i="1"/>
  <c r="AE147" i="1"/>
  <c r="AF147" i="1"/>
  <c r="AG147" i="1"/>
  <c r="AH147" i="1"/>
  <c r="AJ147" i="1"/>
  <c r="AE148" i="1"/>
  <c r="AF148" i="1"/>
  <c r="AG148" i="1"/>
  <c r="AH148" i="1"/>
  <c r="AJ148" i="1"/>
  <c r="AE149" i="1"/>
  <c r="AF149" i="1"/>
  <c r="AG149" i="1"/>
  <c r="AH149" i="1"/>
  <c r="AJ149" i="1"/>
  <c r="AE150" i="1"/>
  <c r="AF150" i="1"/>
  <c r="AG150" i="1"/>
  <c r="AH150" i="1"/>
  <c r="AJ150" i="1"/>
  <c r="AE151" i="1"/>
  <c r="AF151" i="1"/>
  <c r="AG151" i="1"/>
  <c r="AH151" i="1"/>
  <c r="AJ151" i="1"/>
  <c r="AJ85" i="1"/>
  <c r="AP150" i="1"/>
  <c r="AP146" i="1"/>
  <c r="AP142" i="1"/>
  <c r="AP138" i="1"/>
  <c r="AH135" i="1"/>
  <c r="AG135" i="1"/>
  <c r="AE135" i="1"/>
  <c r="AF135" i="1"/>
  <c r="AJ135" i="1"/>
  <c r="AE134" i="1"/>
  <c r="AF134" i="1"/>
  <c r="AG134" i="1"/>
  <c r="AH134" i="1"/>
  <c r="AJ134" i="1"/>
  <c r="AP134" i="1"/>
  <c r="AH133" i="1"/>
  <c r="AG133" i="1"/>
  <c r="AF133" i="1"/>
  <c r="AE133" i="1"/>
  <c r="AJ133" i="1"/>
  <c r="AH132" i="1"/>
  <c r="AG132" i="1"/>
  <c r="AF132" i="1"/>
  <c r="AE132" i="1"/>
  <c r="AJ132" i="1"/>
  <c r="AE131" i="1"/>
  <c r="AF131" i="1"/>
  <c r="AG131" i="1"/>
  <c r="AH131" i="1"/>
  <c r="AJ131" i="1"/>
  <c r="AP131" i="1"/>
  <c r="AE130" i="1"/>
  <c r="AF130" i="1"/>
  <c r="AG130" i="1"/>
  <c r="AH130" i="1"/>
  <c r="AJ130" i="1"/>
  <c r="AP130" i="1"/>
  <c r="AH129" i="1"/>
  <c r="AG129" i="1"/>
  <c r="AF129" i="1"/>
  <c r="AE129" i="1"/>
  <c r="AJ129" i="1"/>
  <c r="AH128" i="1"/>
  <c r="AG128" i="1"/>
  <c r="AF128" i="1"/>
  <c r="AE128" i="1"/>
  <c r="AJ128" i="1"/>
  <c r="AH127" i="1"/>
  <c r="AG127" i="1"/>
  <c r="AF127" i="1"/>
  <c r="AE127" i="1"/>
  <c r="AJ127" i="1"/>
  <c r="AE126" i="1"/>
  <c r="AF126" i="1"/>
  <c r="AG126" i="1"/>
  <c r="AH126" i="1"/>
  <c r="AJ126" i="1"/>
  <c r="AP126" i="1"/>
  <c r="AH125" i="1"/>
  <c r="AG125" i="1"/>
  <c r="AF125" i="1"/>
  <c r="AE125" i="1"/>
  <c r="AJ125" i="1"/>
  <c r="AH124" i="1"/>
  <c r="AG124" i="1"/>
  <c r="AF124" i="1"/>
  <c r="AE124" i="1"/>
  <c r="AJ124" i="1"/>
  <c r="AH123" i="1"/>
  <c r="AG123" i="1"/>
  <c r="AF123" i="1"/>
  <c r="AE123" i="1"/>
  <c r="AJ123" i="1"/>
  <c r="AE122" i="1"/>
  <c r="AF122" i="1"/>
  <c r="AG122" i="1"/>
  <c r="AH122" i="1"/>
  <c r="AJ122" i="1"/>
  <c r="AP122" i="1"/>
  <c r="AH121" i="1"/>
  <c r="AG121" i="1"/>
  <c r="AF121" i="1"/>
  <c r="AE121" i="1"/>
  <c r="AJ121" i="1"/>
  <c r="AH120" i="1"/>
  <c r="AG120" i="1"/>
  <c r="AF120" i="1"/>
  <c r="AE120" i="1"/>
  <c r="AJ120" i="1"/>
  <c r="AH119" i="1"/>
  <c r="AG119" i="1"/>
  <c r="AF119" i="1"/>
  <c r="AE119" i="1"/>
  <c r="AJ119" i="1"/>
  <c r="AE118" i="1"/>
  <c r="AF118" i="1"/>
  <c r="AG118" i="1"/>
  <c r="AH118" i="1"/>
  <c r="AJ118" i="1"/>
  <c r="AM118" i="1"/>
  <c r="AH117" i="1"/>
  <c r="AG117" i="1"/>
  <c r="AF117" i="1"/>
  <c r="AE117" i="1"/>
  <c r="AJ117" i="1"/>
  <c r="AH116" i="1"/>
  <c r="AG116" i="1"/>
  <c r="AF116" i="1"/>
  <c r="AE116" i="1"/>
  <c r="AJ116" i="1"/>
  <c r="AH115" i="1"/>
  <c r="AG115" i="1"/>
  <c r="AF115" i="1"/>
  <c r="AE115" i="1"/>
  <c r="AJ115" i="1"/>
  <c r="AH114" i="1"/>
  <c r="AE114" i="1"/>
  <c r="AF114" i="1"/>
  <c r="AG114" i="1"/>
  <c r="AJ114" i="1"/>
  <c r="AH113" i="1"/>
  <c r="AG113" i="1"/>
  <c r="AF113" i="1"/>
  <c r="AE113" i="1"/>
  <c r="AJ113" i="1"/>
  <c r="AH112" i="1"/>
  <c r="AG112" i="1"/>
  <c r="AF112" i="1"/>
  <c r="AE112" i="1"/>
  <c r="AJ112" i="1"/>
  <c r="D136" i="2"/>
  <c r="I136" i="2"/>
  <c r="N136" i="2"/>
  <c r="AE136" i="2"/>
  <c r="E136" i="2"/>
  <c r="J136" i="2"/>
  <c r="O136" i="2"/>
  <c r="AF136" i="2"/>
  <c r="F136" i="2"/>
  <c r="K136" i="2"/>
  <c r="P136" i="2"/>
  <c r="AG136" i="2"/>
  <c r="G136" i="2"/>
  <c r="L136" i="2"/>
  <c r="Q136" i="2"/>
  <c r="AH136" i="2"/>
  <c r="AJ136" i="2"/>
  <c r="D137" i="2"/>
  <c r="I137" i="2"/>
  <c r="N137" i="2"/>
  <c r="AE137" i="2"/>
  <c r="E137" i="2"/>
  <c r="J137" i="2"/>
  <c r="O137" i="2"/>
  <c r="AF137" i="2"/>
  <c r="F137" i="2"/>
  <c r="K137" i="2"/>
  <c r="P137" i="2"/>
  <c r="AG137" i="2"/>
  <c r="G137" i="2"/>
  <c r="L137" i="2"/>
  <c r="Q137" i="2"/>
  <c r="AH137" i="2"/>
  <c r="AJ137" i="2"/>
  <c r="D138" i="2"/>
  <c r="I138" i="2"/>
  <c r="N138" i="2"/>
  <c r="AE138" i="2"/>
  <c r="E138" i="2"/>
  <c r="J138" i="2"/>
  <c r="O138" i="2"/>
  <c r="AF138" i="2"/>
  <c r="F138" i="2"/>
  <c r="K138" i="2"/>
  <c r="P138" i="2"/>
  <c r="AG138" i="2"/>
  <c r="G138" i="2"/>
  <c r="L138" i="2"/>
  <c r="Q138" i="2"/>
  <c r="AH138" i="2"/>
  <c r="AJ138" i="2"/>
  <c r="D139" i="2"/>
  <c r="I139" i="2"/>
  <c r="N139" i="2"/>
  <c r="AE139" i="2"/>
  <c r="E139" i="2"/>
  <c r="J139" i="2"/>
  <c r="O139" i="2"/>
  <c r="AF139" i="2"/>
  <c r="F139" i="2"/>
  <c r="K139" i="2"/>
  <c r="P139" i="2"/>
  <c r="AG139" i="2"/>
  <c r="G139" i="2"/>
  <c r="L139" i="2"/>
  <c r="Q139" i="2"/>
  <c r="AH139" i="2"/>
  <c r="AJ139" i="2"/>
  <c r="D140" i="2"/>
  <c r="I140" i="2"/>
  <c r="N140" i="2"/>
  <c r="AE140" i="2"/>
  <c r="E140" i="2"/>
  <c r="J140" i="2"/>
  <c r="O140" i="2"/>
  <c r="AF140" i="2"/>
  <c r="F140" i="2"/>
  <c r="K140" i="2"/>
  <c r="P140" i="2"/>
  <c r="AG140" i="2"/>
  <c r="G140" i="2"/>
  <c r="L140" i="2"/>
  <c r="Q140" i="2"/>
  <c r="AH140" i="2"/>
  <c r="AJ140" i="2"/>
  <c r="D141" i="2"/>
  <c r="I141" i="2"/>
  <c r="N141" i="2"/>
  <c r="AE141" i="2"/>
  <c r="E141" i="2"/>
  <c r="J141" i="2"/>
  <c r="O141" i="2"/>
  <c r="AF141" i="2"/>
  <c r="F141" i="2"/>
  <c r="K141" i="2"/>
  <c r="P141" i="2"/>
  <c r="AG141" i="2"/>
  <c r="G141" i="2"/>
  <c r="L141" i="2"/>
  <c r="Q141" i="2"/>
  <c r="AH141" i="2"/>
  <c r="AJ141" i="2"/>
  <c r="D142" i="2"/>
  <c r="I142" i="2"/>
  <c r="N142" i="2"/>
  <c r="AE142" i="2"/>
  <c r="E142" i="2"/>
  <c r="J142" i="2"/>
  <c r="O142" i="2"/>
  <c r="AF142" i="2"/>
  <c r="F142" i="2"/>
  <c r="K142" i="2"/>
  <c r="P142" i="2"/>
  <c r="AG142" i="2"/>
  <c r="G142" i="2"/>
  <c r="L142" i="2"/>
  <c r="Q142" i="2"/>
  <c r="AH142" i="2"/>
  <c r="AJ142" i="2"/>
  <c r="D143" i="2"/>
  <c r="I143" i="2"/>
  <c r="N143" i="2"/>
  <c r="AE143" i="2"/>
  <c r="E143" i="2"/>
  <c r="J143" i="2"/>
  <c r="O143" i="2"/>
  <c r="AF143" i="2"/>
  <c r="F143" i="2"/>
  <c r="K143" i="2"/>
  <c r="P143" i="2"/>
  <c r="AG143" i="2"/>
  <c r="G143" i="2"/>
  <c r="L143" i="2"/>
  <c r="Q143" i="2"/>
  <c r="AH143" i="2"/>
  <c r="AJ143" i="2"/>
  <c r="D144" i="2"/>
  <c r="I144" i="2"/>
  <c r="N144" i="2"/>
  <c r="AE144" i="2"/>
  <c r="E144" i="2"/>
  <c r="J144" i="2"/>
  <c r="O144" i="2"/>
  <c r="AF144" i="2"/>
  <c r="F144" i="2"/>
  <c r="K144" i="2"/>
  <c r="P144" i="2"/>
  <c r="AG144" i="2"/>
  <c r="G144" i="2"/>
  <c r="L144" i="2"/>
  <c r="Q144" i="2"/>
  <c r="AH144" i="2"/>
  <c r="AJ144" i="2"/>
  <c r="D145" i="2"/>
  <c r="I145" i="2"/>
  <c r="N145" i="2"/>
  <c r="AE145" i="2"/>
  <c r="E145" i="2"/>
  <c r="J145" i="2"/>
  <c r="O145" i="2"/>
  <c r="AF145" i="2"/>
  <c r="F145" i="2"/>
  <c r="K145" i="2"/>
  <c r="P145" i="2"/>
  <c r="AG145" i="2"/>
  <c r="G145" i="2"/>
  <c r="L145" i="2"/>
  <c r="Q145" i="2"/>
  <c r="AH145" i="2"/>
  <c r="AJ145" i="2"/>
  <c r="D146" i="2"/>
  <c r="I146" i="2"/>
  <c r="N146" i="2"/>
  <c r="AE146" i="2"/>
  <c r="E146" i="2"/>
  <c r="J146" i="2"/>
  <c r="O146" i="2"/>
  <c r="AF146" i="2"/>
  <c r="F146" i="2"/>
  <c r="K146" i="2"/>
  <c r="P146" i="2"/>
  <c r="AG146" i="2"/>
  <c r="G146" i="2"/>
  <c r="L146" i="2"/>
  <c r="Q146" i="2"/>
  <c r="AH146" i="2"/>
  <c r="AJ146" i="2"/>
  <c r="D147" i="2"/>
  <c r="I147" i="2"/>
  <c r="N147" i="2"/>
  <c r="AE147" i="2"/>
  <c r="E147" i="2"/>
  <c r="J147" i="2"/>
  <c r="O147" i="2"/>
  <c r="AF147" i="2"/>
  <c r="F147" i="2"/>
  <c r="K147" i="2"/>
  <c r="P147" i="2"/>
  <c r="AG147" i="2"/>
  <c r="G147" i="2"/>
  <c r="L147" i="2"/>
  <c r="Q147" i="2"/>
  <c r="AH147" i="2"/>
  <c r="AJ147" i="2"/>
  <c r="D148" i="2"/>
  <c r="I148" i="2"/>
  <c r="N148" i="2"/>
  <c r="AE148" i="2"/>
  <c r="E148" i="2"/>
  <c r="J148" i="2"/>
  <c r="O148" i="2"/>
  <c r="AF148" i="2"/>
  <c r="F148" i="2"/>
  <c r="K148" i="2"/>
  <c r="P148" i="2"/>
  <c r="AG148" i="2"/>
  <c r="G148" i="2"/>
  <c r="L148" i="2"/>
  <c r="Q148" i="2"/>
  <c r="AH148" i="2"/>
  <c r="AJ148" i="2"/>
  <c r="D149" i="2"/>
  <c r="I149" i="2"/>
  <c r="N149" i="2"/>
  <c r="AE149" i="2"/>
  <c r="E149" i="2"/>
  <c r="J149" i="2"/>
  <c r="O149" i="2"/>
  <c r="AF149" i="2"/>
  <c r="F149" i="2"/>
  <c r="K149" i="2"/>
  <c r="P149" i="2"/>
  <c r="AG149" i="2"/>
  <c r="G149" i="2"/>
  <c r="L149" i="2"/>
  <c r="Q149" i="2"/>
  <c r="AH149" i="2"/>
  <c r="AJ149" i="2"/>
  <c r="D150" i="2"/>
  <c r="I150" i="2"/>
  <c r="N150" i="2"/>
  <c r="AE150" i="2"/>
  <c r="E150" i="2"/>
  <c r="J150" i="2"/>
  <c r="O150" i="2"/>
  <c r="AF150" i="2"/>
  <c r="F150" i="2"/>
  <c r="K150" i="2"/>
  <c r="P150" i="2"/>
  <c r="AG150" i="2"/>
  <c r="G150" i="2"/>
  <c r="L150" i="2"/>
  <c r="Q150" i="2"/>
  <c r="AH150" i="2"/>
  <c r="AJ150" i="2"/>
  <c r="D151" i="2"/>
  <c r="I151" i="2"/>
  <c r="N151" i="2"/>
  <c r="AE151" i="2"/>
  <c r="E151" i="2"/>
  <c r="J151" i="2"/>
  <c r="O151" i="2"/>
  <c r="AF151" i="2"/>
  <c r="F151" i="2"/>
  <c r="K151" i="2"/>
  <c r="P151" i="2"/>
  <c r="AG151" i="2"/>
  <c r="G151" i="2"/>
  <c r="L151" i="2"/>
  <c r="Q151" i="2"/>
  <c r="AH151" i="2"/>
  <c r="AJ151" i="2"/>
  <c r="AJ85" i="2"/>
  <c r="D11" i="2"/>
  <c r="AP151" i="2"/>
  <c r="AO151" i="2"/>
  <c r="AN151" i="2"/>
  <c r="AM151" i="2"/>
  <c r="AL151" i="2"/>
  <c r="AP150" i="2"/>
  <c r="AO150" i="2"/>
  <c r="AN150" i="2"/>
  <c r="AM150" i="2"/>
  <c r="AL150" i="2"/>
  <c r="AP149" i="2"/>
  <c r="AO149" i="2"/>
  <c r="AN149" i="2"/>
  <c r="AM149" i="2"/>
  <c r="AL149" i="2"/>
  <c r="AP148" i="2"/>
  <c r="AO148" i="2"/>
  <c r="AN148" i="2"/>
  <c r="AM148" i="2"/>
  <c r="AL148" i="2"/>
  <c r="AP147" i="2"/>
  <c r="AO147" i="2"/>
  <c r="AN147" i="2"/>
  <c r="AM147" i="2"/>
  <c r="AL147" i="2"/>
  <c r="AP146" i="2"/>
  <c r="AO146" i="2"/>
  <c r="AN146" i="2"/>
  <c r="AM146" i="2"/>
  <c r="AL146" i="2"/>
  <c r="AP145" i="2"/>
  <c r="AO145" i="2"/>
  <c r="AN145" i="2"/>
  <c r="AM145" i="2"/>
  <c r="AL145" i="2"/>
  <c r="AP144" i="2"/>
  <c r="AO144" i="2"/>
  <c r="AN144" i="2"/>
  <c r="AM144" i="2"/>
  <c r="AL144" i="2"/>
  <c r="AP143" i="2"/>
  <c r="AO143" i="2"/>
  <c r="AN143" i="2"/>
  <c r="AM143" i="2"/>
  <c r="AL143" i="2"/>
  <c r="AP142" i="2"/>
  <c r="AO142" i="2"/>
  <c r="AN142" i="2"/>
  <c r="AM142" i="2"/>
  <c r="AL142" i="2"/>
  <c r="AP141" i="2"/>
  <c r="AO141" i="2"/>
  <c r="AN141" i="2"/>
  <c r="AM141" i="2"/>
  <c r="AL141" i="2"/>
  <c r="AP140" i="2"/>
  <c r="AO140" i="2"/>
  <c r="AN140" i="2"/>
  <c r="AM140" i="2"/>
  <c r="AL140" i="2"/>
  <c r="AP139" i="2"/>
  <c r="AO139" i="2"/>
  <c r="AN139" i="2"/>
  <c r="AM139" i="2"/>
  <c r="AL139" i="2"/>
  <c r="AP138" i="2"/>
  <c r="AO138" i="2"/>
  <c r="AN138" i="2"/>
  <c r="AM138" i="2"/>
  <c r="AL138" i="2"/>
  <c r="AP137" i="2"/>
  <c r="AO137" i="2"/>
  <c r="AN137" i="2"/>
  <c r="AM137" i="2"/>
  <c r="AL137" i="2"/>
  <c r="AP136" i="2"/>
  <c r="AO136" i="2"/>
  <c r="AN136" i="2"/>
  <c r="AM136" i="2"/>
  <c r="AL136" i="2"/>
  <c r="D135" i="2"/>
  <c r="I135" i="2"/>
  <c r="N135" i="2"/>
  <c r="AE135" i="2"/>
  <c r="E135" i="2"/>
  <c r="J135" i="2"/>
  <c r="O135" i="2"/>
  <c r="AF135" i="2"/>
  <c r="F135" i="2"/>
  <c r="K135" i="2"/>
  <c r="P135" i="2"/>
  <c r="AG135" i="2"/>
  <c r="G135" i="2"/>
  <c r="L135" i="2"/>
  <c r="Q135" i="2"/>
  <c r="AH135" i="2"/>
  <c r="AJ135" i="2"/>
  <c r="AP135" i="2"/>
  <c r="AO135" i="2"/>
  <c r="AN135" i="2"/>
  <c r="AM135" i="2"/>
  <c r="AL135" i="2"/>
  <c r="D134" i="2"/>
  <c r="I134" i="2"/>
  <c r="N134" i="2"/>
  <c r="AE134" i="2"/>
  <c r="E134" i="2"/>
  <c r="J134" i="2"/>
  <c r="O134" i="2"/>
  <c r="AF134" i="2"/>
  <c r="F134" i="2"/>
  <c r="K134" i="2"/>
  <c r="P134" i="2"/>
  <c r="AG134" i="2"/>
  <c r="G134" i="2"/>
  <c r="L134" i="2"/>
  <c r="Q134" i="2"/>
  <c r="AH134" i="2"/>
  <c r="AJ134" i="2"/>
  <c r="AP134" i="2"/>
  <c r="AO134" i="2"/>
  <c r="AN134" i="2"/>
  <c r="AM134" i="2"/>
  <c r="AL134" i="2"/>
  <c r="D133" i="2"/>
  <c r="I133" i="2"/>
  <c r="N133" i="2"/>
  <c r="AE133" i="2"/>
  <c r="E133" i="2"/>
  <c r="J133" i="2"/>
  <c r="O133" i="2"/>
  <c r="AF133" i="2"/>
  <c r="F133" i="2"/>
  <c r="K133" i="2"/>
  <c r="P133" i="2"/>
  <c r="AG133" i="2"/>
  <c r="G133" i="2"/>
  <c r="L133" i="2"/>
  <c r="Q133" i="2"/>
  <c r="AH133" i="2"/>
  <c r="AJ133" i="2"/>
  <c r="AP133" i="2"/>
  <c r="AO133" i="2"/>
  <c r="AN133" i="2"/>
  <c r="AM133" i="2"/>
  <c r="AL133" i="2"/>
  <c r="D132" i="2"/>
  <c r="I132" i="2"/>
  <c r="N132" i="2"/>
  <c r="AE132" i="2"/>
  <c r="E132" i="2"/>
  <c r="J132" i="2"/>
  <c r="O132" i="2"/>
  <c r="AF132" i="2"/>
  <c r="F132" i="2"/>
  <c r="K132" i="2"/>
  <c r="P132" i="2"/>
  <c r="AG132" i="2"/>
  <c r="G132" i="2"/>
  <c r="L132" i="2"/>
  <c r="Q132" i="2"/>
  <c r="AH132" i="2"/>
  <c r="AJ132" i="2"/>
  <c r="AP132" i="2"/>
  <c r="AO132" i="2"/>
  <c r="AN132" i="2"/>
  <c r="AM132" i="2"/>
  <c r="AL132" i="2"/>
  <c r="D131" i="2"/>
  <c r="I131" i="2"/>
  <c r="N131" i="2"/>
  <c r="AE131" i="2"/>
  <c r="E131" i="2"/>
  <c r="J131" i="2"/>
  <c r="O131" i="2"/>
  <c r="AF131" i="2"/>
  <c r="F131" i="2"/>
  <c r="K131" i="2"/>
  <c r="P131" i="2"/>
  <c r="AG131" i="2"/>
  <c r="G131" i="2"/>
  <c r="L131" i="2"/>
  <c r="Q131" i="2"/>
  <c r="AH131" i="2"/>
  <c r="AJ131" i="2"/>
  <c r="AP131" i="2"/>
  <c r="AO131" i="2"/>
  <c r="AN131" i="2"/>
  <c r="AM131" i="2"/>
  <c r="AL131" i="2"/>
  <c r="D130" i="2"/>
  <c r="I130" i="2"/>
  <c r="N130" i="2"/>
  <c r="AE130" i="2"/>
  <c r="E130" i="2"/>
  <c r="J130" i="2"/>
  <c r="O130" i="2"/>
  <c r="AF130" i="2"/>
  <c r="F130" i="2"/>
  <c r="K130" i="2"/>
  <c r="P130" i="2"/>
  <c r="AG130" i="2"/>
  <c r="G130" i="2"/>
  <c r="L130" i="2"/>
  <c r="Q130" i="2"/>
  <c r="AH130" i="2"/>
  <c r="AJ130" i="2"/>
  <c r="AP130" i="2"/>
  <c r="AO130" i="2"/>
  <c r="AN130" i="2"/>
  <c r="AM130" i="2"/>
  <c r="AL130" i="2"/>
  <c r="D129" i="2"/>
  <c r="I129" i="2"/>
  <c r="N129" i="2"/>
  <c r="AE129" i="2"/>
  <c r="E129" i="2"/>
  <c r="J129" i="2"/>
  <c r="O129" i="2"/>
  <c r="AF129" i="2"/>
  <c r="F129" i="2"/>
  <c r="K129" i="2"/>
  <c r="P129" i="2"/>
  <c r="AG129" i="2"/>
  <c r="G129" i="2"/>
  <c r="L129" i="2"/>
  <c r="Q129" i="2"/>
  <c r="AH129" i="2"/>
  <c r="AJ129" i="2"/>
  <c r="AP129" i="2"/>
  <c r="AO129" i="2"/>
  <c r="AN129" i="2"/>
  <c r="AM129" i="2"/>
  <c r="AL129" i="2"/>
  <c r="D128" i="2"/>
  <c r="I128" i="2"/>
  <c r="N128" i="2"/>
  <c r="AE128" i="2"/>
  <c r="E128" i="2"/>
  <c r="J128" i="2"/>
  <c r="O128" i="2"/>
  <c r="AF128" i="2"/>
  <c r="F128" i="2"/>
  <c r="K128" i="2"/>
  <c r="P128" i="2"/>
  <c r="AG128" i="2"/>
  <c r="G128" i="2"/>
  <c r="L128" i="2"/>
  <c r="Q128" i="2"/>
  <c r="AH128" i="2"/>
  <c r="AJ128" i="2"/>
  <c r="AP128" i="2"/>
  <c r="AO128" i="2"/>
  <c r="AN128" i="2"/>
  <c r="AM128" i="2"/>
  <c r="AL128" i="2"/>
  <c r="D127" i="2"/>
  <c r="I127" i="2"/>
  <c r="N127" i="2"/>
  <c r="AE127" i="2"/>
  <c r="E127" i="2"/>
  <c r="J127" i="2"/>
  <c r="O127" i="2"/>
  <c r="AF127" i="2"/>
  <c r="F127" i="2"/>
  <c r="K127" i="2"/>
  <c r="P127" i="2"/>
  <c r="AG127" i="2"/>
  <c r="G127" i="2"/>
  <c r="L127" i="2"/>
  <c r="Q127" i="2"/>
  <c r="AH127" i="2"/>
  <c r="AJ127" i="2"/>
  <c r="AP127" i="2"/>
  <c r="AO127" i="2"/>
  <c r="AN127" i="2"/>
  <c r="AM127" i="2"/>
  <c r="AL127" i="2"/>
  <c r="D126" i="2"/>
  <c r="I126" i="2"/>
  <c r="N126" i="2"/>
  <c r="AE126" i="2"/>
  <c r="E126" i="2"/>
  <c r="J126" i="2"/>
  <c r="O126" i="2"/>
  <c r="AF126" i="2"/>
  <c r="F126" i="2"/>
  <c r="K126" i="2"/>
  <c r="P126" i="2"/>
  <c r="AG126" i="2"/>
  <c r="G126" i="2"/>
  <c r="L126" i="2"/>
  <c r="Q126" i="2"/>
  <c r="AH126" i="2"/>
  <c r="AJ126" i="2"/>
  <c r="AP126" i="2"/>
  <c r="AO126" i="2"/>
  <c r="AN126" i="2"/>
  <c r="AM126" i="2"/>
  <c r="AL126" i="2"/>
  <c r="D125" i="2"/>
  <c r="I125" i="2"/>
  <c r="N125" i="2"/>
  <c r="AE125" i="2"/>
  <c r="E125" i="2"/>
  <c r="J125" i="2"/>
  <c r="O125" i="2"/>
  <c r="AF125" i="2"/>
  <c r="F125" i="2"/>
  <c r="K125" i="2"/>
  <c r="P125" i="2"/>
  <c r="AG125" i="2"/>
  <c r="G125" i="2"/>
  <c r="L125" i="2"/>
  <c r="Q125" i="2"/>
  <c r="AH125" i="2"/>
  <c r="AJ125" i="2"/>
  <c r="AP125" i="2"/>
  <c r="AO125" i="2"/>
  <c r="AN125" i="2"/>
  <c r="AM125" i="2"/>
  <c r="AL125" i="2"/>
  <c r="D124" i="2"/>
  <c r="I124" i="2"/>
  <c r="N124" i="2"/>
  <c r="AE124" i="2"/>
  <c r="E124" i="2"/>
  <c r="J124" i="2"/>
  <c r="O124" i="2"/>
  <c r="AF124" i="2"/>
  <c r="F124" i="2"/>
  <c r="K124" i="2"/>
  <c r="P124" i="2"/>
  <c r="AG124" i="2"/>
  <c r="G124" i="2"/>
  <c r="L124" i="2"/>
  <c r="Q124" i="2"/>
  <c r="AH124" i="2"/>
  <c r="AJ124" i="2"/>
  <c r="AP124" i="2"/>
  <c r="AO124" i="2"/>
  <c r="AN124" i="2"/>
  <c r="AM124" i="2"/>
  <c r="AL124" i="2"/>
  <c r="D123" i="2"/>
  <c r="I123" i="2"/>
  <c r="N123" i="2"/>
  <c r="AE123" i="2"/>
  <c r="E123" i="2"/>
  <c r="J123" i="2"/>
  <c r="O123" i="2"/>
  <c r="AF123" i="2"/>
  <c r="F123" i="2"/>
  <c r="K123" i="2"/>
  <c r="P123" i="2"/>
  <c r="AG123" i="2"/>
  <c r="G123" i="2"/>
  <c r="L123" i="2"/>
  <c r="Q123" i="2"/>
  <c r="AH123" i="2"/>
  <c r="AJ123" i="2"/>
  <c r="AP123" i="2"/>
  <c r="AO123" i="2"/>
  <c r="AN123" i="2"/>
  <c r="AM123" i="2"/>
  <c r="AL123" i="2"/>
  <c r="D122" i="2"/>
  <c r="I122" i="2"/>
  <c r="N122" i="2"/>
  <c r="AE122" i="2"/>
  <c r="E122" i="2"/>
  <c r="J122" i="2"/>
  <c r="O122" i="2"/>
  <c r="AF122" i="2"/>
  <c r="F122" i="2"/>
  <c r="K122" i="2"/>
  <c r="P122" i="2"/>
  <c r="AG122" i="2"/>
  <c r="G122" i="2"/>
  <c r="L122" i="2"/>
  <c r="Q122" i="2"/>
  <c r="AH122" i="2"/>
  <c r="AJ122" i="2"/>
  <c r="AP122" i="2"/>
  <c r="AO122" i="2"/>
  <c r="AN122" i="2"/>
  <c r="AM122" i="2"/>
  <c r="AL122" i="2"/>
  <c r="D121" i="2"/>
  <c r="I121" i="2"/>
  <c r="N121" i="2"/>
  <c r="AE121" i="2"/>
  <c r="E121" i="2"/>
  <c r="J121" i="2"/>
  <c r="O121" i="2"/>
  <c r="AF121" i="2"/>
  <c r="F121" i="2"/>
  <c r="K121" i="2"/>
  <c r="P121" i="2"/>
  <c r="AG121" i="2"/>
  <c r="G121" i="2"/>
  <c r="L121" i="2"/>
  <c r="Q121" i="2"/>
  <c r="AH121" i="2"/>
  <c r="AJ121" i="2"/>
  <c r="AP121" i="2"/>
  <c r="AO121" i="2"/>
  <c r="AN121" i="2"/>
  <c r="AM121" i="2"/>
  <c r="AL121" i="2"/>
  <c r="D120" i="2"/>
  <c r="I120" i="2"/>
  <c r="N120" i="2"/>
  <c r="AE120" i="2"/>
  <c r="E120" i="2"/>
  <c r="J120" i="2"/>
  <c r="O120" i="2"/>
  <c r="AF120" i="2"/>
  <c r="F120" i="2"/>
  <c r="K120" i="2"/>
  <c r="P120" i="2"/>
  <c r="AG120" i="2"/>
  <c r="G120" i="2"/>
  <c r="L120" i="2"/>
  <c r="Q120" i="2"/>
  <c r="AH120" i="2"/>
  <c r="AJ120" i="2"/>
  <c r="AP120" i="2"/>
  <c r="AO120" i="2"/>
  <c r="AN120" i="2"/>
  <c r="AM120" i="2"/>
  <c r="AL120" i="2"/>
  <c r="D119" i="2"/>
  <c r="I119" i="2"/>
  <c r="N119" i="2"/>
  <c r="AE119" i="2"/>
  <c r="E119" i="2"/>
  <c r="J119" i="2"/>
  <c r="O119" i="2"/>
  <c r="AF119" i="2"/>
  <c r="F119" i="2"/>
  <c r="K119" i="2"/>
  <c r="P119" i="2"/>
  <c r="AG119" i="2"/>
  <c r="G119" i="2"/>
  <c r="L119" i="2"/>
  <c r="Q119" i="2"/>
  <c r="AH119" i="2"/>
  <c r="AJ119" i="2"/>
  <c r="AP119" i="2"/>
  <c r="AO119" i="2"/>
  <c r="AN119" i="2"/>
  <c r="AM119" i="2"/>
  <c r="AL119" i="2"/>
  <c r="D118" i="2"/>
  <c r="I118" i="2"/>
  <c r="N118" i="2"/>
  <c r="AE118" i="2"/>
  <c r="E118" i="2"/>
  <c r="J118" i="2"/>
  <c r="O118" i="2"/>
  <c r="AF118" i="2"/>
  <c r="F118" i="2"/>
  <c r="K118" i="2"/>
  <c r="P118" i="2"/>
  <c r="AG118" i="2"/>
  <c r="G118" i="2"/>
  <c r="L118" i="2"/>
  <c r="Q118" i="2"/>
  <c r="AH118" i="2"/>
  <c r="AJ118" i="2"/>
  <c r="AP118" i="2"/>
  <c r="AO118" i="2"/>
  <c r="AN118" i="2"/>
  <c r="AM118" i="2"/>
  <c r="AL118" i="2"/>
  <c r="D117" i="2"/>
  <c r="I117" i="2"/>
  <c r="N117" i="2"/>
  <c r="AE117" i="2"/>
  <c r="E117" i="2"/>
  <c r="J117" i="2"/>
  <c r="O117" i="2"/>
  <c r="AF117" i="2"/>
  <c r="F117" i="2"/>
  <c r="K117" i="2"/>
  <c r="P117" i="2"/>
  <c r="AG117" i="2"/>
  <c r="G117" i="2"/>
  <c r="L117" i="2"/>
  <c r="Q117" i="2"/>
  <c r="AH117" i="2"/>
  <c r="AJ117" i="2"/>
  <c r="AP117" i="2"/>
  <c r="AO117" i="2"/>
  <c r="AN117" i="2"/>
  <c r="AM117" i="2"/>
  <c r="AL117" i="2"/>
  <c r="D116" i="2"/>
  <c r="I116" i="2"/>
  <c r="N116" i="2"/>
  <c r="AE116" i="2"/>
  <c r="E116" i="2"/>
  <c r="J116" i="2"/>
  <c r="O116" i="2"/>
  <c r="AF116" i="2"/>
  <c r="F116" i="2"/>
  <c r="K116" i="2"/>
  <c r="P116" i="2"/>
  <c r="AG116" i="2"/>
  <c r="G116" i="2"/>
  <c r="L116" i="2"/>
  <c r="Q116" i="2"/>
  <c r="AH116" i="2"/>
  <c r="AJ116" i="2"/>
  <c r="AP116" i="2"/>
  <c r="AO116" i="2"/>
  <c r="AN116" i="2"/>
  <c r="AM116" i="2"/>
  <c r="AL116" i="2"/>
  <c r="D115" i="2"/>
  <c r="I115" i="2"/>
  <c r="N115" i="2"/>
  <c r="AE115" i="2"/>
  <c r="E115" i="2"/>
  <c r="J115" i="2"/>
  <c r="O115" i="2"/>
  <c r="AF115" i="2"/>
  <c r="F115" i="2"/>
  <c r="K115" i="2"/>
  <c r="P115" i="2"/>
  <c r="AG115" i="2"/>
  <c r="G115" i="2"/>
  <c r="L115" i="2"/>
  <c r="Q115" i="2"/>
  <c r="AH115" i="2"/>
  <c r="AJ115" i="2"/>
  <c r="AP115" i="2"/>
  <c r="AO115" i="2"/>
  <c r="AN115" i="2"/>
  <c r="AM115" i="2"/>
  <c r="AL115" i="2"/>
  <c r="D114" i="2"/>
  <c r="I114" i="2"/>
  <c r="N114" i="2"/>
  <c r="AE114" i="2"/>
  <c r="E114" i="2"/>
  <c r="J114" i="2"/>
  <c r="O114" i="2"/>
  <c r="AF114" i="2"/>
  <c r="F114" i="2"/>
  <c r="K114" i="2"/>
  <c r="P114" i="2"/>
  <c r="AG114" i="2"/>
  <c r="G114" i="2"/>
  <c r="L114" i="2"/>
  <c r="Q114" i="2"/>
  <c r="AH114" i="2"/>
  <c r="AJ114" i="2"/>
  <c r="AP114" i="2"/>
  <c r="AO114" i="2"/>
  <c r="AN114" i="2"/>
  <c r="AM114" i="2"/>
  <c r="AL114" i="2"/>
  <c r="D113" i="2"/>
  <c r="I113" i="2"/>
  <c r="N113" i="2"/>
  <c r="AE113" i="2"/>
  <c r="E113" i="2"/>
  <c r="J113" i="2"/>
  <c r="O113" i="2"/>
  <c r="AF113" i="2"/>
  <c r="F113" i="2"/>
  <c r="K113" i="2"/>
  <c r="P113" i="2"/>
  <c r="AG113" i="2"/>
  <c r="G113" i="2"/>
  <c r="L113" i="2"/>
  <c r="Q113" i="2"/>
  <c r="AH113" i="2"/>
  <c r="AJ113" i="2"/>
  <c r="AP113" i="2"/>
  <c r="AO113" i="2"/>
  <c r="AN113" i="2"/>
  <c r="AM113" i="2"/>
  <c r="AL113" i="2"/>
  <c r="D112" i="2"/>
  <c r="I112" i="2"/>
  <c r="N112" i="2"/>
  <c r="AE112" i="2"/>
  <c r="E112" i="2"/>
  <c r="J112" i="2"/>
  <c r="O112" i="2"/>
  <c r="AF112" i="2"/>
  <c r="F112" i="2"/>
  <c r="K112" i="2"/>
  <c r="P112" i="2"/>
  <c r="AG112" i="2"/>
  <c r="G112" i="2"/>
  <c r="L112" i="2"/>
  <c r="Q112" i="2"/>
  <c r="AH112" i="2"/>
  <c r="AJ112" i="2"/>
  <c r="AP112" i="2"/>
  <c r="AO112" i="2"/>
  <c r="AN112" i="2"/>
  <c r="AM112" i="2"/>
  <c r="AL112" i="2"/>
  <c r="AP114" i="1"/>
  <c r="AO114" i="1"/>
  <c r="AM114" i="1"/>
  <c r="AL114" i="1"/>
  <c r="AN114" i="1"/>
  <c r="AL113" i="1"/>
  <c r="AO113" i="1"/>
  <c r="AN113" i="1"/>
  <c r="AP113" i="1"/>
  <c r="AM113" i="1"/>
  <c r="AN124" i="1"/>
  <c r="AM124" i="1"/>
  <c r="AL124" i="1"/>
  <c r="AP124" i="1"/>
  <c r="AO124" i="1"/>
  <c r="AL117" i="1"/>
  <c r="AN117" i="1"/>
  <c r="AM117" i="1"/>
  <c r="AP117" i="1"/>
  <c r="AO117" i="1"/>
  <c r="AP135" i="1"/>
  <c r="AO135" i="1"/>
  <c r="AN135" i="1"/>
  <c r="AM135" i="1"/>
  <c r="AL135" i="1"/>
  <c r="AL145" i="1"/>
  <c r="AP145" i="1"/>
  <c r="AO145" i="1"/>
  <c r="AN145" i="1"/>
  <c r="AM145" i="1"/>
  <c r="AL121" i="1"/>
  <c r="AO121" i="1"/>
  <c r="AP121" i="1"/>
  <c r="AN121" i="1"/>
  <c r="AM121" i="1"/>
  <c r="AN132" i="1"/>
  <c r="AM132" i="1"/>
  <c r="AL132" i="1"/>
  <c r="AP132" i="1"/>
  <c r="AO132" i="1"/>
  <c r="AP143" i="1"/>
  <c r="AO143" i="1"/>
  <c r="AN143" i="1"/>
  <c r="AM143" i="1"/>
  <c r="AL143" i="1"/>
  <c r="AP123" i="1"/>
  <c r="AO123" i="1"/>
  <c r="AN123" i="1"/>
  <c r="AM123" i="1"/>
  <c r="AL123" i="1"/>
  <c r="AL129" i="1"/>
  <c r="AO129" i="1"/>
  <c r="AP129" i="1"/>
  <c r="AN129" i="1"/>
  <c r="AM129" i="1"/>
  <c r="AN140" i="1"/>
  <c r="AM140" i="1"/>
  <c r="AL140" i="1"/>
  <c r="AP140" i="1"/>
  <c r="AO140" i="1"/>
  <c r="AP151" i="1"/>
  <c r="AO151" i="1"/>
  <c r="AN151" i="1"/>
  <c r="AM151" i="1"/>
  <c r="AL151" i="1"/>
  <c r="AN116" i="1"/>
  <c r="AM116" i="1"/>
  <c r="AO116" i="1"/>
  <c r="AL116" i="1"/>
  <c r="AP116" i="1"/>
  <c r="AN144" i="1"/>
  <c r="AM144" i="1"/>
  <c r="AL144" i="1"/>
  <c r="AP144" i="1"/>
  <c r="AO144" i="1"/>
  <c r="AL137" i="1"/>
  <c r="AP137" i="1"/>
  <c r="AO137" i="1"/>
  <c r="AN137" i="1"/>
  <c r="AM137" i="1"/>
  <c r="AN128" i="1"/>
  <c r="AM128" i="1"/>
  <c r="AL128" i="1"/>
  <c r="AP128" i="1"/>
  <c r="AO128" i="1"/>
  <c r="AL141" i="1"/>
  <c r="AP141" i="1"/>
  <c r="AO141" i="1"/>
  <c r="AN141" i="1"/>
  <c r="AM141" i="1"/>
  <c r="AP115" i="1"/>
  <c r="AO115" i="1"/>
  <c r="AN115" i="1"/>
  <c r="AM115" i="1"/>
  <c r="AL115" i="1"/>
  <c r="AP139" i="1"/>
  <c r="AO139" i="1"/>
  <c r="AN139" i="1"/>
  <c r="AM139" i="1"/>
  <c r="AL139" i="1"/>
  <c r="AL149" i="1"/>
  <c r="AP149" i="1"/>
  <c r="AO149" i="1"/>
  <c r="AN149" i="1"/>
  <c r="AM149" i="1"/>
  <c r="AP119" i="1"/>
  <c r="AO119" i="1"/>
  <c r="AN119" i="1"/>
  <c r="AM119" i="1"/>
  <c r="AL119" i="1"/>
  <c r="AL125" i="1"/>
  <c r="AP125" i="1"/>
  <c r="AO125" i="1"/>
  <c r="AN125" i="1"/>
  <c r="AM125" i="1"/>
  <c r="AN136" i="1"/>
  <c r="AM136" i="1"/>
  <c r="AL136" i="1"/>
  <c r="AP136" i="1"/>
  <c r="AO136" i="1"/>
  <c r="AP147" i="1"/>
  <c r="AO147" i="1"/>
  <c r="AN147" i="1"/>
  <c r="AM147" i="1"/>
  <c r="AL147" i="1"/>
  <c r="AN112" i="1"/>
  <c r="AM112" i="1"/>
  <c r="AL112" i="1"/>
  <c r="AP112" i="1"/>
  <c r="AO112" i="1"/>
  <c r="AP127" i="1"/>
  <c r="AO127" i="1"/>
  <c r="AN127" i="1"/>
  <c r="AM127" i="1"/>
  <c r="AL127" i="1"/>
  <c r="AN120" i="1"/>
  <c r="AM120" i="1"/>
  <c r="AL120" i="1"/>
  <c r="AP120" i="1"/>
  <c r="AO120" i="1"/>
  <c r="AL133" i="1"/>
  <c r="AP133" i="1"/>
  <c r="AO133" i="1"/>
  <c r="AN133" i="1"/>
  <c r="AM133" i="1"/>
  <c r="AN148" i="1"/>
  <c r="AM148" i="1"/>
  <c r="AL148" i="1"/>
  <c r="AP148" i="1"/>
  <c r="AO148" i="1"/>
  <c r="AL122" i="1"/>
  <c r="AL126" i="1"/>
  <c r="AL130" i="1"/>
  <c r="AL134" i="1"/>
  <c r="AL138" i="1"/>
  <c r="AL142" i="1"/>
  <c r="AL146" i="1"/>
  <c r="AL150" i="1"/>
  <c r="AM126" i="1"/>
  <c r="AM134" i="1"/>
  <c r="AM138" i="1"/>
  <c r="AM142" i="1"/>
  <c r="AM146" i="1"/>
  <c r="AM150" i="1"/>
  <c r="AN118" i="1"/>
  <c r="AN122" i="1"/>
  <c r="AN126" i="1"/>
  <c r="AN130" i="1"/>
  <c r="AL131" i="1"/>
  <c r="AN134" i="1"/>
  <c r="AN138" i="1"/>
  <c r="AN142" i="1"/>
  <c r="AN146" i="1"/>
  <c r="AN150" i="1"/>
  <c r="AM122" i="1"/>
  <c r="AM130" i="1"/>
  <c r="AO118" i="1"/>
  <c r="AO122" i="1"/>
  <c r="AO126" i="1"/>
  <c r="AO130" i="1"/>
  <c r="AM131" i="1"/>
  <c r="AO134" i="1"/>
  <c r="AO138" i="1"/>
  <c r="AO142" i="1"/>
  <c r="AO146" i="1"/>
  <c r="AO150" i="1"/>
  <c r="AL118" i="1"/>
  <c r="AP118" i="1"/>
  <c r="AN131" i="1"/>
  <c r="AO131" i="1"/>
  <c r="AJ84" i="1"/>
  <c r="Q88" i="2"/>
  <c r="Q111" i="2"/>
  <c r="P111" i="2"/>
  <c r="O111" i="2"/>
  <c r="N111" i="2"/>
  <c r="Q110" i="2"/>
  <c r="P110" i="2"/>
  <c r="O110" i="2"/>
  <c r="N110" i="2"/>
  <c r="Q109" i="2"/>
  <c r="P109" i="2"/>
  <c r="O109" i="2"/>
  <c r="N109" i="2"/>
  <c r="Q108" i="2"/>
  <c r="P108" i="2"/>
  <c r="O108" i="2"/>
  <c r="N108" i="2"/>
  <c r="Q107" i="2"/>
  <c r="P107" i="2"/>
  <c r="O107" i="2"/>
  <c r="N107" i="2"/>
  <c r="Q106" i="2"/>
  <c r="P106" i="2"/>
  <c r="O106" i="2"/>
  <c r="N106" i="2"/>
  <c r="Q105" i="2"/>
  <c r="P105" i="2"/>
  <c r="O105" i="2"/>
  <c r="N105" i="2"/>
  <c r="Q104" i="2"/>
  <c r="P104" i="2"/>
  <c r="O104" i="2"/>
  <c r="N104" i="2"/>
  <c r="Q103" i="2"/>
  <c r="P103" i="2"/>
  <c r="O103" i="2"/>
  <c r="N103" i="2"/>
  <c r="Q102" i="2"/>
  <c r="P102" i="2"/>
  <c r="O102" i="2"/>
  <c r="N102" i="2"/>
  <c r="Q101" i="2"/>
  <c r="P101" i="2"/>
  <c r="O101" i="2"/>
  <c r="N101" i="2"/>
  <c r="Q100" i="2"/>
  <c r="P100" i="2"/>
  <c r="O100" i="2"/>
  <c r="N100" i="2"/>
  <c r="Q99" i="2"/>
  <c r="P99" i="2"/>
  <c r="O99" i="2"/>
  <c r="N99" i="2"/>
  <c r="Q98" i="2"/>
  <c r="P98" i="2"/>
  <c r="O98" i="2"/>
  <c r="N98" i="2"/>
  <c r="Q97" i="2"/>
  <c r="P97" i="2"/>
  <c r="O97" i="2"/>
  <c r="N97" i="2"/>
  <c r="Q96" i="2"/>
  <c r="P96" i="2"/>
  <c r="O96" i="2"/>
  <c r="N96" i="2"/>
  <c r="Q95" i="2"/>
  <c r="P95" i="2"/>
  <c r="O95" i="2"/>
  <c r="N95" i="2"/>
  <c r="Q94" i="2"/>
  <c r="P94" i="2"/>
  <c r="O94" i="2"/>
  <c r="N94" i="2"/>
  <c r="Q93" i="2"/>
  <c r="P93" i="2"/>
  <c r="O93" i="2"/>
  <c r="N93" i="2"/>
  <c r="Q92" i="2"/>
  <c r="P92" i="2"/>
  <c r="O92" i="2"/>
  <c r="N92" i="2"/>
  <c r="Q91" i="2"/>
  <c r="P91" i="2"/>
  <c r="O91" i="2"/>
  <c r="N91" i="2"/>
  <c r="Q90" i="2"/>
  <c r="P90" i="2"/>
  <c r="O90" i="2"/>
  <c r="N90" i="2"/>
  <c r="Q89" i="2"/>
  <c r="P89" i="2"/>
  <c r="O89" i="2"/>
  <c r="N89" i="2"/>
  <c r="P88" i="2"/>
  <c r="O88" i="2"/>
  <c r="N88"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G111" i="2"/>
  <c r="F111" i="2"/>
  <c r="E111" i="2"/>
  <c r="G110" i="2"/>
  <c r="F110" i="2"/>
  <c r="E110" i="2"/>
  <c r="G109" i="2"/>
  <c r="F109" i="2"/>
  <c r="E109" i="2"/>
  <c r="G108" i="2"/>
  <c r="F108" i="2"/>
  <c r="E108" i="2"/>
  <c r="G107" i="2"/>
  <c r="F107" i="2"/>
  <c r="E107" i="2"/>
  <c r="G106" i="2"/>
  <c r="F106" i="2"/>
  <c r="E106" i="2"/>
  <c r="G105" i="2"/>
  <c r="F105" i="2"/>
  <c r="E105" i="2"/>
  <c r="G104" i="2"/>
  <c r="F104" i="2"/>
  <c r="E104" i="2"/>
  <c r="G103" i="2"/>
  <c r="F103" i="2"/>
  <c r="E103" i="2"/>
  <c r="G102" i="2"/>
  <c r="F102" i="2"/>
  <c r="E102" i="2"/>
  <c r="G101" i="2"/>
  <c r="F101" i="2"/>
  <c r="E101" i="2"/>
  <c r="G100" i="2"/>
  <c r="F100" i="2"/>
  <c r="E100" i="2"/>
  <c r="G99" i="2"/>
  <c r="F99" i="2"/>
  <c r="E99" i="2"/>
  <c r="G98" i="2"/>
  <c r="F98" i="2"/>
  <c r="E98" i="2"/>
  <c r="G97" i="2"/>
  <c r="F97" i="2"/>
  <c r="E97" i="2"/>
  <c r="G96" i="2"/>
  <c r="F96" i="2"/>
  <c r="E96" i="2"/>
  <c r="G95" i="2"/>
  <c r="F95" i="2"/>
  <c r="E95" i="2"/>
  <c r="G94" i="2"/>
  <c r="F94" i="2"/>
  <c r="E94" i="2"/>
  <c r="G93" i="2"/>
  <c r="F93" i="2"/>
  <c r="E93" i="2"/>
  <c r="G92" i="2"/>
  <c r="F92" i="2"/>
  <c r="E92" i="2"/>
  <c r="G91" i="2"/>
  <c r="F91" i="2"/>
  <c r="E91" i="2"/>
  <c r="G90" i="2"/>
  <c r="F90" i="2"/>
  <c r="E90" i="2"/>
  <c r="G89" i="2"/>
  <c r="F89" i="2"/>
  <c r="E89" i="2"/>
  <c r="G88" i="2"/>
  <c r="F88" i="2"/>
  <c r="E88" i="2"/>
  <c r="D111" i="2"/>
  <c r="D110" i="2"/>
  <c r="D109" i="2"/>
  <c r="D108" i="2"/>
  <c r="D107" i="2"/>
  <c r="D106" i="2"/>
  <c r="D105" i="2"/>
  <c r="D104" i="2"/>
  <c r="D103" i="2"/>
  <c r="D102" i="2"/>
  <c r="D101" i="2"/>
  <c r="D100" i="2"/>
  <c r="D99" i="2"/>
  <c r="D98" i="2"/>
  <c r="D97" i="2"/>
  <c r="D96" i="2"/>
  <c r="D95" i="2"/>
  <c r="D94" i="2"/>
  <c r="D93" i="2"/>
  <c r="D92" i="2"/>
  <c r="D91" i="2"/>
  <c r="D90" i="2"/>
  <c r="D89" i="2"/>
  <c r="D88" i="2"/>
  <c r="G11" i="3"/>
  <c r="D11" i="3"/>
  <c r="Q16" i="1"/>
  <c r="P16"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D11" i="1"/>
  <c r="G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S15" authorId="0" shapeId="0" xr:uid="{CA967016-08E4-FE4A-BCD2-E916678D5C1F}">
      <text>
        <r>
          <rPr>
            <b/>
            <sz val="10"/>
            <color rgb="FF000000"/>
            <rFont val="Tahoma"/>
            <family val="2"/>
          </rPr>
          <t>Greg Ruggerone:</t>
        </r>
        <r>
          <rPr>
            <sz val="10"/>
            <color rgb="FF000000"/>
            <rFont val="Tahoma"/>
            <family val="2"/>
          </rPr>
          <t xml:space="preserve">
</t>
        </r>
        <r>
          <rPr>
            <sz val="10"/>
            <color rgb="FF000000"/>
            <rFont val="Tahoma"/>
            <family val="2"/>
          </rPr>
          <t>Estimated escapement into the three very large watersheds in Western Alaska (Bering Sea).  Some relatively small Chinook runs are not included, but these data represent the large majority of Chinook.</t>
        </r>
      </text>
    </comment>
    <comment ref="T15" authorId="0" shapeId="0" xr:uid="{7C0E3C9F-9024-204D-9863-DCB209908CC2}">
      <text>
        <r>
          <rPr>
            <b/>
            <sz val="10"/>
            <color rgb="FF000000"/>
            <rFont val="Tahoma"/>
            <family val="2"/>
          </rPr>
          <t>Greg Ruggerone:</t>
        </r>
        <r>
          <rPr>
            <sz val="10"/>
            <color rgb="FF000000"/>
            <rFont val="Tahoma"/>
            <family val="2"/>
          </rPr>
          <t xml:space="preserve">
</t>
        </r>
        <r>
          <rPr>
            <sz val="10"/>
            <color rgb="FF000000"/>
            <rFont val="Tahoma"/>
            <family val="2"/>
          </rPr>
          <t>HR = 0.5 of commercial catch, Rogers 1987</t>
        </r>
      </text>
    </comment>
    <comment ref="U15" authorId="0" shapeId="0" xr:uid="{F0A9CC95-540E-C149-B55E-9864A6544194}">
      <text>
        <r>
          <rPr>
            <b/>
            <sz val="10"/>
            <color rgb="FF000000"/>
            <rFont val="Tahoma"/>
            <family val="2"/>
          </rPr>
          <t>Greg Ruggerone:</t>
        </r>
        <r>
          <rPr>
            <sz val="10"/>
            <color rgb="FF000000"/>
            <rFont val="Tahoma"/>
            <family val="2"/>
          </rPr>
          <t xml:space="preserve">
</t>
        </r>
        <r>
          <rPr>
            <sz val="10"/>
            <color rgb="FF000000"/>
            <rFont val="Calibri"/>
            <family val="2"/>
          </rPr>
          <t xml:space="preserve">SEAK does not have large runs of Chinook but they harvest many heading to sothern areas.  Index includes 11 stocks, including the Stikine which is relatively large contributor.  Some small Chinook runs not included. 
</t>
        </r>
        <r>
          <rPr>
            <sz val="10"/>
            <color rgb="FF000000"/>
            <rFont val="Calibri"/>
            <family val="2"/>
          </rPr>
          <t xml:space="preserve">
</t>
        </r>
        <r>
          <rPr>
            <i/>
            <sz val="10"/>
            <color rgb="FF000000"/>
            <rFont val="Calibri"/>
            <family val="2"/>
          </rPr>
          <t>Hagerman, G., M. Vaughn, and J. Priest. 2020. Annual management report for the 2019 Southeast Alaska/Yakutat salmon troll fisheries. Alaska Department of Fish and Game, Fishery Management Report No. 20-21, Anchorage. </t>
        </r>
        <r>
          <rPr>
            <sz val="10"/>
            <color rgb="FF000000"/>
            <rFont val="Calibri"/>
            <family val="2"/>
          </rPr>
          <t xml:space="preserve">
</t>
        </r>
      </text>
    </comment>
    <comment ref="V15" authorId="0" shapeId="0" xr:uid="{1DD59076-3E7F-134D-B1A6-BA89AE53F436}">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W15" authorId="0" shapeId="0" xr:uid="{DAF02552-4574-1D44-B215-6940160E12A9}">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Y15" authorId="0" shapeId="0" xr:uid="{8B9030FA-FD1D-F34A-90F8-CBDED30C57CE}">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Z15" authorId="0" shapeId="0" xr:uid="{5A76D9A3-E2DD-B343-8898-E7C71792C13C}">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AA15" authorId="0" shapeId="0" xr:uid="{630BD243-E31E-E548-8543-CBAF9E41CAE8}">
      <text>
        <r>
          <rPr>
            <b/>
            <sz val="10"/>
            <color rgb="FF000000"/>
            <rFont val="Tahoma"/>
            <family val="2"/>
          </rPr>
          <t>Greg Ruggerone:</t>
        </r>
        <r>
          <rPr>
            <sz val="10"/>
            <color rgb="FF000000"/>
            <rFont val="Tahoma"/>
            <family val="2"/>
          </rPr>
          <t xml:space="preserve">
</t>
        </r>
        <r>
          <rPr>
            <sz val="10"/>
            <color rgb="FF000000"/>
            <rFont val="Tahoma"/>
            <family val="2"/>
          </rPr>
          <t>HR = 0.7 of commercial catch, Rogers 1987.  Don used up to .75 for SEAK to OR</t>
        </r>
      </text>
    </comment>
    <comment ref="AB15" authorId="0" shapeId="0" xr:uid="{4FD19470-3973-D24E-AA4A-F4CFDB793AB5}">
      <text>
        <r>
          <rPr>
            <b/>
            <sz val="10"/>
            <color rgb="FF000000"/>
            <rFont val="Tahoma"/>
            <family val="2"/>
          </rPr>
          <t>Greg Ruggerone:</t>
        </r>
        <r>
          <rPr>
            <sz val="10"/>
            <color rgb="FF000000"/>
            <rFont val="Tahoma"/>
            <family val="2"/>
          </rPr>
          <t xml:space="preserve">
</t>
        </r>
        <r>
          <rPr>
            <sz val="10"/>
            <color rgb="FF000000"/>
            <rFont val="Tahoma"/>
            <family val="2"/>
          </rPr>
          <t>From Jim Irvine</t>
        </r>
      </text>
    </comment>
    <comment ref="AC15" authorId="0" shapeId="0" xr:uid="{E35831AF-C902-C848-A603-9EB2E336A720}">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C41" authorId="0" shapeId="0" xr:uid="{416FB700-F9BB-384B-813C-0A639356A4CE}">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C44" authorId="0" shapeId="0" xr:uid="{1EE5465D-0066-0044-81DA-109E2C0F5A1C}">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S15" authorId="0" shapeId="0" xr:uid="{F5289C4B-664B-1644-990A-2E74F2A1B6D9}">
      <text>
        <r>
          <rPr>
            <b/>
            <sz val="10"/>
            <color rgb="FF000000"/>
            <rFont val="Tahoma"/>
            <family val="2"/>
          </rPr>
          <t>Greg Ruggerone:</t>
        </r>
        <r>
          <rPr>
            <sz val="10"/>
            <color rgb="FF000000"/>
            <rFont val="Tahoma"/>
            <family val="2"/>
          </rPr>
          <t xml:space="preserve">
</t>
        </r>
        <r>
          <rPr>
            <sz val="10"/>
            <color rgb="FF000000"/>
            <rFont val="Tahoma"/>
            <family val="2"/>
          </rPr>
          <t>Estimated escapement into the three very large watersheds in Western Alaska (Bering Sea).  Some relatively small Chinook runs are not included, but these data represent the large majority of Chinook.</t>
        </r>
      </text>
    </comment>
    <comment ref="T15" authorId="0" shapeId="0" xr:uid="{81D86DA1-B8D5-7143-8F8C-F3319C64A82F}">
      <text>
        <r>
          <rPr>
            <b/>
            <sz val="10"/>
            <color rgb="FF000000"/>
            <rFont val="Tahoma"/>
            <family val="2"/>
          </rPr>
          <t>Greg Ruggerone:</t>
        </r>
        <r>
          <rPr>
            <sz val="10"/>
            <color rgb="FF000000"/>
            <rFont val="Tahoma"/>
            <family val="2"/>
          </rPr>
          <t xml:space="preserve">
</t>
        </r>
        <r>
          <rPr>
            <sz val="10"/>
            <color rgb="FF000000"/>
            <rFont val="Tahoma"/>
            <family val="2"/>
          </rPr>
          <t>HR = 0.5 of commercial catch, Rogers 1987</t>
        </r>
      </text>
    </comment>
    <comment ref="U15" authorId="0" shapeId="0" xr:uid="{D10E07A7-F0BA-6245-BA54-538A770152A7}">
      <text>
        <r>
          <rPr>
            <b/>
            <sz val="10"/>
            <color rgb="FF000000"/>
            <rFont val="Tahoma"/>
            <family val="2"/>
          </rPr>
          <t>Greg Ruggerone:</t>
        </r>
        <r>
          <rPr>
            <sz val="10"/>
            <color rgb="FF000000"/>
            <rFont val="Tahoma"/>
            <family val="2"/>
          </rPr>
          <t xml:space="preserve">
</t>
        </r>
        <r>
          <rPr>
            <sz val="10"/>
            <color rgb="FF000000"/>
            <rFont val="Calibri"/>
            <family val="2"/>
          </rPr>
          <t xml:space="preserve">SEAK does not have large runs of Chinook but they harvest many heading to sothern areas.  Index includes 11 stocks, including the Stikine which is relatively large contributor.  Some small Chinook runs not included. 
</t>
        </r>
        <r>
          <rPr>
            <sz val="10"/>
            <color rgb="FF000000"/>
            <rFont val="Calibri"/>
            <family val="2"/>
          </rPr>
          <t xml:space="preserve">
</t>
        </r>
        <r>
          <rPr>
            <i/>
            <sz val="10"/>
            <color rgb="FF000000"/>
            <rFont val="Calibri"/>
            <family val="2"/>
          </rPr>
          <t>Hagerman, G., M. Vaughn, and J. Priest. 2020. Annual management report for the 2019 Southeast Alaska/Yakutat salmon troll fisheries. Alaska Department of Fish and Game, Fishery Management Report No. 20-21, Anchorage. </t>
        </r>
        <r>
          <rPr>
            <sz val="10"/>
            <color rgb="FF000000"/>
            <rFont val="Calibri"/>
            <family val="2"/>
          </rPr>
          <t xml:space="preserve">
</t>
        </r>
      </text>
    </comment>
    <comment ref="V15" authorId="0" shapeId="0" xr:uid="{25E91D7C-0308-6D4A-9D08-59E06774F7FF}">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W15" authorId="0" shapeId="0" xr:uid="{17210C7B-EFBC-FC4B-8BD3-F3DA4DE10CCB}">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Y15" authorId="0" shapeId="0" xr:uid="{B0251A5F-8B59-4644-A568-1A5CBDD69143}">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Z15" authorId="0" shapeId="0" xr:uid="{730E7CC9-26A2-0943-BDC4-9BFF1535B3B6}">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AA15" authorId="0" shapeId="0" xr:uid="{758916D3-8558-BF4E-9F20-C98AAF461E86}">
      <text>
        <r>
          <rPr>
            <b/>
            <sz val="10"/>
            <color rgb="FF000000"/>
            <rFont val="Tahoma"/>
            <family val="2"/>
          </rPr>
          <t>Greg Ruggerone:</t>
        </r>
        <r>
          <rPr>
            <sz val="10"/>
            <color rgb="FF000000"/>
            <rFont val="Tahoma"/>
            <family val="2"/>
          </rPr>
          <t xml:space="preserve">
</t>
        </r>
        <r>
          <rPr>
            <sz val="10"/>
            <color rgb="FF000000"/>
            <rFont val="Tahoma"/>
            <family val="2"/>
          </rPr>
          <t>HR = 0.7 of commercial catch, Rogers 1987.  Don used up to .75 for SEAK to OR</t>
        </r>
      </text>
    </comment>
    <comment ref="AB15" authorId="0" shapeId="0" xr:uid="{B559AD4C-19DB-3F4D-A50A-F33FB7414DB5}">
      <text>
        <r>
          <rPr>
            <b/>
            <sz val="10"/>
            <color rgb="FF000000"/>
            <rFont val="Tahoma"/>
            <family val="2"/>
          </rPr>
          <t>Greg Ruggerone:</t>
        </r>
        <r>
          <rPr>
            <sz val="10"/>
            <color rgb="FF000000"/>
            <rFont val="Tahoma"/>
            <family val="2"/>
          </rPr>
          <t xml:space="preserve">
</t>
        </r>
        <r>
          <rPr>
            <sz val="10"/>
            <color rgb="FF000000"/>
            <rFont val="Tahoma"/>
            <family val="2"/>
          </rPr>
          <t>From Jim Irvine</t>
        </r>
      </text>
    </comment>
    <comment ref="AC15" authorId="0" shapeId="0" xr:uid="{DD0261E0-069D-E04E-8539-185B4263AFE7}">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C41" authorId="0" shapeId="0" xr:uid="{04CBD5E2-B7CD-1145-ACA6-E77BDB3AAB98}">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C44" authorId="0" shapeId="0" xr:uid="{E274D123-2D0A-874B-99AA-E0AC1AF86358}">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B6" authorId="0" shapeId="0" xr:uid="{16801533-AD75-9E40-B6F5-5EF1737767E5}">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C6" authorId="0" shapeId="0" xr:uid="{4825F1FB-310E-8348-8A64-32D5D0442FCF}">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G6" authorId="0" shapeId="0" xr:uid="{8FF1D001-3A1A-8D46-94E4-CCB68FB92BFD}">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H6" authorId="0" shapeId="0" xr:uid="{5C7A5BDC-7942-4A48-9B12-A7869C9E9550}">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L6" authorId="0" shapeId="0" xr:uid="{383296C5-29B0-484D-8C52-5B32416C6E50}">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M6" authorId="0" shapeId="0" xr:uid="{1CAE0122-57BF-0041-A947-1B5734DA00E6}">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N6" authorId="0" shapeId="0" xr:uid="{B9F2AF39-A932-2746-95A3-A67AC269C4D3}">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O6" authorId="0" shapeId="0" xr:uid="{D9642546-7DB7-1549-B563-77E31F694F79}">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R6" authorId="0" shapeId="0" xr:uid="{FEE96C31-7413-B343-9C54-A6D7CBD65E28}">
      <text>
        <r>
          <rPr>
            <b/>
            <sz val="10"/>
            <color rgb="FF000000"/>
            <rFont val="Tahoma"/>
            <family val="2"/>
          </rPr>
          <t>Greg Ruggerone:</t>
        </r>
        <r>
          <rPr>
            <sz val="10"/>
            <color rgb="FF000000"/>
            <rFont val="Tahoma"/>
            <family val="2"/>
          </rPr>
          <t xml:space="preserve">
</t>
        </r>
        <r>
          <rPr>
            <sz val="10"/>
            <color rgb="FF000000"/>
            <rFont val="Tahoma"/>
            <family val="2"/>
          </rPr>
          <t>From Jim Irvine</t>
        </r>
      </text>
    </comment>
    <comment ref="S6" authorId="0" shapeId="0" xr:uid="{4DC62C17-DAB7-F242-A665-905BBAF6AB52}">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W6" authorId="0" shapeId="0" xr:uid="{9B17157F-3F1A-9F4F-B264-E1D472E5417F}">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X6" authorId="0" shapeId="0" xr:uid="{ABD4EACD-5BFC-2D44-9498-AA2CB57FEF25}">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AB6" authorId="0" shapeId="0" xr:uid="{34520943-1D37-0846-AB73-2111A457D150}">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AC6" authorId="0" shapeId="0" xr:uid="{FAE05CA2-266A-0F45-A5D8-E0374FDACFBA}">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AD6" authorId="0" shapeId="0" xr:uid="{62D621F9-8919-8D44-8857-8B41CE31330F}">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AE6" authorId="0" shapeId="0" xr:uid="{EFE225C3-D95C-E842-AE56-9913856DBBB3}">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A8" authorId="0" shapeId="0" xr:uid="{81368D0E-F367-954C-9BC1-51644B8AC0AE}">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A11" authorId="0" shapeId="0" xr:uid="{FB8C17E1-769F-7146-BEF4-740D72448D36}">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S15" authorId="0" shapeId="0" xr:uid="{626A4A2B-3162-514C-ADB4-30BA858881CB}">
      <text>
        <r>
          <rPr>
            <b/>
            <sz val="10"/>
            <color rgb="FF000000"/>
            <rFont val="Tahoma"/>
            <family val="2"/>
          </rPr>
          <t>Greg Ruggerone:</t>
        </r>
        <r>
          <rPr>
            <sz val="10"/>
            <color rgb="FF000000"/>
            <rFont val="Tahoma"/>
            <family val="2"/>
          </rPr>
          <t xml:space="preserve">
</t>
        </r>
        <r>
          <rPr>
            <sz val="10"/>
            <color rgb="FF000000"/>
            <rFont val="Tahoma"/>
            <family val="2"/>
          </rPr>
          <t>Estimated escapement into the three very large watersheds in Western Alaska (Bering Sea).  Some relatively small Chinook runs are not included, but these data represent the large majority of Chinook.</t>
        </r>
      </text>
    </comment>
    <comment ref="T15" authorId="0" shapeId="0" xr:uid="{D1246B78-29EB-5043-AD48-835ADB642ECE}">
      <text>
        <r>
          <rPr>
            <b/>
            <sz val="10"/>
            <color rgb="FF000000"/>
            <rFont val="Tahoma"/>
            <family val="2"/>
          </rPr>
          <t>Greg Ruggerone:</t>
        </r>
        <r>
          <rPr>
            <sz val="10"/>
            <color rgb="FF000000"/>
            <rFont val="Tahoma"/>
            <family val="2"/>
          </rPr>
          <t xml:space="preserve">
</t>
        </r>
        <r>
          <rPr>
            <sz val="10"/>
            <color rgb="FF000000"/>
            <rFont val="Tahoma"/>
            <family val="2"/>
          </rPr>
          <t>HR = 0.5 of commercial catch, Rogers 1987</t>
        </r>
      </text>
    </comment>
    <comment ref="U15" authorId="0" shapeId="0" xr:uid="{017C7F5E-3697-E94B-A6CC-94660D5BE794}">
      <text>
        <r>
          <rPr>
            <b/>
            <sz val="10"/>
            <color rgb="FF000000"/>
            <rFont val="Tahoma"/>
            <family val="2"/>
          </rPr>
          <t>Greg Ruggerone:</t>
        </r>
        <r>
          <rPr>
            <sz val="10"/>
            <color rgb="FF000000"/>
            <rFont val="Tahoma"/>
            <family val="2"/>
          </rPr>
          <t xml:space="preserve">
</t>
        </r>
        <r>
          <rPr>
            <sz val="10"/>
            <color rgb="FF000000"/>
            <rFont val="Calibri"/>
            <family val="2"/>
          </rPr>
          <t xml:space="preserve">SEAK does not have large runs of Chinook but they harvest many heading to sothern areas.  Index includes 11 stocks, including the Stikine which is relatively large contributor.  Some small Chinook runs not included. 
</t>
        </r>
        <r>
          <rPr>
            <sz val="10"/>
            <color rgb="FF000000"/>
            <rFont val="Calibri"/>
            <family val="2"/>
          </rPr>
          <t xml:space="preserve">
</t>
        </r>
        <r>
          <rPr>
            <i/>
            <sz val="10"/>
            <color rgb="FF000000"/>
            <rFont val="Calibri"/>
            <family val="2"/>
          </rPr>
          <t>Hagerman, G., M. Vaughn, and J. Priest. 2020. Annual management report for the 2019 Southeast Alaska/Yakutat salmon troll fisheries. Alaska Department of Fish and Game, Fishery Management Report No. 20-21, Anchorage. </t>
        </r>
        <r>
          <rPr>
            <sz val="10"/>
            <color rgb="FF000000"/>
            <rFont val="Calibri"/>
            <family val="2"/>
          </rPr>
          <t xml:space="preserve">
</t>
        </r>
      </text>
    </comment>
    <comment ref="V15" authorId="0" shapeId="0" xr:uid="{029FCCAC-AC3B-F344-9188-DAF2106A94E8}">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W15" authorId="0" shapeId="0" xr:uid="{D472814B-BBFA-AF49-9DBE-7DF02DEAB071}">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Y15" authorId="0" shapeId="0" xr:uid="{493C9F1C-59EC-6445-BBDB-EF2ADFA83542}">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Z15" authorId="0" shapeId="0" xr:uid="{9082495D-CAF4-C945-947A-4CF5207BD677}">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AA15" authorId="0" shapeId="0" xr:uid="{C677D468-AD85-3D42-97A3-86045626C4C2}">
      <text>
        <r>
          <rPr>
            <b/>
            <sz val="10"/>
            <color rgb="FF000000"/>
            <rFont val="Tahoma"/>
            <family val="2"/>
          </rPr>
          <t>Greg Ruggerone:</t>
        </r>
        <r>
          <rPr>
            <sz val="10"/>
            <color rgb="FF000000"/>
            <rFont val="Tahoma"/>
            <family val="2"/>
          </rPr>
          <t xml:space="preserve">
</t>
        </r>
        <r>
          <rPr>
            <sz val="10"/>
            <color rgb="FF000000"/>
            <rFont val="Tahoma"/>
            <family val="2"/>
          </rPr>
          <t>HR = 0.7 of commercial catch, Rogers 1987.  Don used up to .75 for SEAK to OR</t>
        </r>
      </text>
    </comment>
    <comment ref="AB15" authorId="0" shapeId="0" xr:uid="{CB885EA5-3932-E049-A275-C14AB961FB94}">
      <text>
        <r>
          <rPr>
            <b/>
            <sz val="10"/>
            <color rgb="FF000000"/>
            <rFont val="Tahoma"/>
            <family val="2"/>
          </rPr>
          <t>Greg Ruggerone:</t>
        </r>
        <r>
          <rPr>
            <sz val="10"/>
            <color rgb="FF000000"/>
            <rFont val="Tahoma"/>
            <family val="2"/>
          </rPr>
          <t xml:space="preserve">
</t>
        </r>
        <r>
          <rPr>
            <sz val="10"/>
            <color rgb="FF000000"/>
            <rFont val="Tahoma"/>
            <family val="2"/>
          </rPr>
          <t>From Jim Irvine</t>
        </r>
      </text>
    </comment>
    <comment ref="AC15" authorId="0" shapeId="0" xr:uid="{BA1FDC45-4CFB-4848-B481-FF27044D9FA6}">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C41" authorId="0" shapeId="0" xr:uid="{27ABE2D0-7425-D74B-BFE3-FB9764A39AF6}">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C44" authorId="0" shapeId="0" xr:uid="{76B51DF6-AC61-E144-9D47-283F7505E102}">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B34" authorId="0" shapeId="0" xr:uid="{C54A26A2-D51A-0D43-97FD-A909CB0DFD7D}">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B37" authorId="0" shapeId="0" xr:uid="{C5BAAC11-85A3-6B47-8C22-4C7F9F3390E4}">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B34" authorId="0" shapeId="0" xr:uid="{F3A9E4AB-BDDF-BC4D-9B13-6BBDE2788FF7}">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B37" authorId="0" shapeId="0" xr:uid="{85E5D1BC-DAB3-C843-BC7C-942D5262842B}">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B34" authorId="0" shapeId="0" xr:uid="{A6001E50-1934-CA49-A4E8-751C38BF2894}">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B37" authorId="0" shapeId="0" xr:uid="{8EC14F00-E10D-0A4A-B111-0ACF698121F1}">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sharedStrings.xml><?xml version="1.0" encoding="utf-8"?>
<sst xmlns="http://schemas.openxmlformats.org/spreadsheetml/2006/main" count="320" uniqueCount="60">
  <si>
    <t>Pink salmon</t>
  </si>
  <si>
    <t>Chum salmon</t>
  </si>
  <si>
    <t>Sockeye salmon</t>
  </si>
  <si>
    <t>Year</t>
  </si>
  <si>
    <t>Bering Sea</t>
  </si>
  <si>
    <t>Central AK</t>
  </si>
  <si>
    <t>SEAK</t>
  </si>
  <si>
    <t>BC/WC</t>
  </si>
  <si>
    <t>Chinook salmon</t>
  </si>
  <si>
    <t>Western AK (Yukon, Kuskokwim, Nushagak)</t>
  </si>
  <si>
    <t>British Columbia</t>
  </si>
  <si>
    <t>Lower USA natural</t>
  </si>
  <si>
    <t>Coho salmon</t>
  </si>
  <si>
    <t>Western AK</t>
  </si>
  <si>
    <t>The values below are before rounding.  I show these in case we want to lump areas more than shown above.  Rounding can then be applied to the new combined values. The rounded values are what USGS should report, if needed</t>
  </si>
  <si>
    <t>ROUND(R112,2)</t>
  </si>
  <si>
    <t>ROUND(D88,1)</t>
  </si>
  <si>
    <t>updated Oct 22, 2020; April 7, 2021</t>
  </si>
  <si>
    <t>Average weight per salmon captured in commercial fisheries.  Do not use data in this table without permission from Greg Ruggerone (GRuggerone@nrccorp.com; Ruggerone@comcast.net)</t>
  </si>
  <si>
    <t>updated April 7, 2021</t>
  </si>
  <si>
    <t>Ruggerone and Irvine 2018</t>
  </si>
  <si>
    <t>NPAFC database July 2020</t>
  </si>
  <si>
    <t>All species</t>
  </si>
  <si>
    <t>North America</t>
  </si>
  <si>
    <t>Pink</t>
  </si>
  <si>
    <t>Chum</t>
  </si>
  <si>
    <t>Sockeye</t>
  </si>
  <si>
    <t>Chinook</t>
  </si>
  <si>
    <t>Coho</t>
  </si>
  <si>
    <t>2000-2015</t>
  </si>
  <si>
    <r>
      <t>Approximate salmon escapement from fisheries (</t>
    </r>
    <r>
      <rPr>
        <b/>
        <sz val="14"/>
        <color rgb="FFFF0000"/>
        <rFont val="Calibri (Body)"/>
      </rPr>
      <t>metric tons</t>
    </r>
    <r>
      <rPr>
        <sz val="14"/>
        <color theme="1"/>
        <rFont val="Calibri"/>
        <family val="2"/>
        <scheme val="minor"/>
      </rPr>
      <t>).  Do not use data in this table without permission from Greg Ruggerone (GRuggerone@nrccorp.com; Ruggerone@comcast.net)</t>
    </r>
  </si>
  <si>
    <t>Percentahe of total escapement biomass</t>
  </si>
  <si>
    <t>All species (millions of fish)</t>
  </si>
  <si>
    <t>Percentage of total escapement (millions of fish)</t>
  </si>
  <si>
    <r>
      <t>Approximate salmon escapement from fisheries (</t>
    </r>
    <r>
      <rPr>
        <b/>
        <sz val="14"/>
        <color rgb="FFFF0000"/>
        <rFont val="Calibri (Body)"/>
      </rPr>
      <t>millions of fish</t>
    </r>
    <r>
      <rPr>
        <sz val="14"/>
        <color theme="1"/>
        <rFont val="Calibri"/>
        <family val="2"/>
        <scheme val="minor"/>
      </rPr>
      <t>).  Do not use data in this table without permission from Greg Ruggerone (GRuggerone@nrccorp.com; Ruggerone@comcast.net)</t>
    </r>
  </si>
  <si>
    <t>avg. 2000-2015</t>
  </si>
  <si>
    <t>sum 2000-2015</t>
  </si>
  <si>
    <t>Avg. run assuming 65% harvest rate</t>
  </si>
  <si>
    <t>(this HR is a rough approximation and should be refined)</t>
  </si>
  <si>
    <t>Avg. run biomass assuming 65% harvest rate</t>
  </si>
  <si>
    <t>Combined escapement counts (Chinook)</t>
  </si>
  <si>
    <t>Calculated avg wt by region (kg)</t>
  </si>
  <si>
    <t>Combined Biomass (Chinook) kg</t>
  </si>
  <si>
    <t>Combined Biomass (Chinook) metric tons</t>
  </si>
  <si>
    <t>avg wt (kg) old regions</t>
  </si>
  <si>
    <t>year</t>
  </si>
  <si>
    <t>simple avg</t>
  </si>
  <si>
    <t>British Columbia escapement</t>
  </si>
  <si>
    <t>Lower USA natural escpaement</t>
  </si>
  <si>
    <t>British Columbia avg wt</t>
  </si>
  <si>
    <t>Lower USA natural avg wt</t>
  </si>
  <si>
    <t>Weighted avg for BC/WC</t>
  </si>
  <si>
    <t>Weighted avg wt by proportion of fish (calcualtes proportion of BC vs WC to combined escapement and weights avg wt)</t>
  </si>
  <si>
    <t>Combined biomass divided by combined escapement for new avg weight for BC/WC</t>
  </si>
  <si>
    <t>Combined Biomass (Coho) metric tons</t>
  </si>
  <si>
    <t>Combined Biomass (Coho) kg</t>
  </si>
  <si>
    <t>Lower USA natural escapement</t>
  </si>
  <si>
    <t>Combined escapement counts (Coho)</t>
  </si>
  <si>
    <r>
      <t xml:space="preserve">Average weight per salmon captured in commercial fisheries </t>
    </r>
    <r>
      <rPr>
        <b/>
        <sz val="14"/>
        <color rgb="FFFF0000"/>
        <rFont val="Calibri (Body)"/>
      </rPr>
      <t>(kg)</t>
    </r>
    <r>
      <rPr>
        <sz val="14"/>
        <color theme="1"/>
        <rFont val="Calibri"/>
        <family val="2"/>
        <scheme val="minor"/>
      </rPr>
      <t>.  Do not use data in this table without permission from Greg Ruggerone (GRuggerone@nrccorp.com; Ruggerone@comcast.net)</t>
    </r>
  </si>
  <si>
    <t>*Chinook and Coho biomasses for BC/WC are calculated as the total numbers of escaped fish from the Lower USA Natural and British Columbia regions * the weighted average of average fish weights for the Lower USA Natural and British Columbia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</si>
</sst>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0_);_(* \(#,##0.0\);_(* &quot;-&quot;??_);_(@_)"/>
    <numFmt numFmtId="166" formatCode="_(* #,##0_);_(* \(#,##0\);_(* &quot;-&quot;??_);_(@_)"/>
    <numFmt numFmtId="167" formatCode="0.000000"/>
  </numFmts>
  <fonts count="18">
    <font>
      <sz val="12"/>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16"/>
      <color rgb="FFFF0000"/>
      <name val="Calibri"/>
      <family val="2"/>
      <scheme val="minor"/>
    </font>
    <font>
      <sz val="10"/>
      <color rgb="FF000000"/>
      <name val="Tahoma"/>
      <family val="2"/>
    </font>
    <font>
      <b/>
      <sz val="10"/>
      <color rgb="FF000000"/>
      <name val="Tahoma"/>
      <family val="2"/>
    </font>
    <font>
      <sz val="10"/>
      <color rgb="FF000000"/>
      <name val="Calibri"/>
      <family val="2"/>
    </font>
    <font>
      <i/>
      <sz val="10"/>
      <color rgb="FF000000"/>
      <name val="Calibri"/>
      <family val="2"/>
    </font>
    <font>
      <sz val="14"/>
      <color rgb="FF000000"/>
      <name val="+mn-lt"/>
      <charset val="1"/>
    </font>
    <font>
      <b/>
      <sz val="14"/>
      <color rgb="FF000000"/>
      <name val="+mn-lt"/>
      <charset val="1"/>
    </font>
    <font>
      <sz val="14"/>
      <color rgb="FFFF0000"/>
      <name val="Calibri"/>
      <family val="2"/>
      <scheme val="minor"/>
    </font>
    <font>
      <sz val="12"/>
      <color theme="1"/>
      <name val="Calibri"/>
      <family val="2"/>
      <scheme val="minor"/>
    </font>
    <font>
      <sz val="12"/>
      <color rgb="FFFF0000"/>
      <name val="Calibri"/>
      <family val="2"/>
      <scheme val="minor"/>
    </font>
    <font>
      <i/>
      <sz val="12"/>
      <color theme="1"/>
      <name val="Calibri"/>
      <family val="2"/>
      <scheme val="minor"/>
    </font>
    <font>
      <b/>
      <sz val="14"/>
      <color rgb="FFFF0000"/>
      <name val="Calibri (Body)"/>
    </font>
    <font>
      <b/>
      <sz val="12"/>
      <color rgb="FFFF0000"/>
      <name val="Calibri"/>
      <family val="2"/>
      <scheme val="minor"/>
    </font>
    <font>
      <sz val="12"/>
      <color rgb="FF000000"/>
      <name val="Calibri"/>
      <family val="2"/>
      <scheme val="minor"/>
    </font>
  </fonts>
  <fills count="11">
    <fill>
      <patternFill patternType="none"/>
    </fill>
    <fill>
      <patternFill patternType="gray125"/>
    </fill>
    <fill>
      <patternFill patternType="solid">
        <fgColor rgb="FFFF00FF"/>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43" fontId="12" fillId="0" borderId="0" applyFont="0" applyFill="0" applyBorder="0" applyAlignment="0" applyProtection="0"/>
    <xf numFmtId="9" fontId="12" fillId="0" borderId="0" applyFont="0" applyFill="0" applyBorder="0" applyAlignment="0" applyProtection="0"/>
  </cellStyleXfs>
  <cellXfs count="70">
    <xf numFmtId="0" fontId="0" fillId="0" borderId="0" xfId="0"/>
    <xf numFmtId="0" fontId="1" fillId="2" borderId="0" xfId="0" applyFont="1" applyFill="1"/>
    <xf numFmtId="0" fontId="1" fillId="0" borderId="0" xfId="0" applyFont="1"/>
    <xf numFmtId="0" fontId="1" fillId="3" borderId="0" xfId="0" applyFont="1" applyFill="1"/>
    <xf numFmtId="0" fontId="1" fillId="4" borderId="0" xfId="0" applyFont="1" applyFill="1"/>
    <xf numFmtId="0" fontId="0" fillId="0" borderId="0" xfId="0" applyAlignment="1">
      <alignment horizontal="right"/>
    </xf>
    <xf numFmtId="164" fontId="0" fillId="0" borderId="0" xfId="0" applyNumberFormat="1" applyAlignment="1">
      <alignment horizontal="right"/>
    </xf>
    <xf numFmtId="164" fontId="0" fillId="0" borderId="0" xfId="0" applyNumberFormat="1"/>
    <xf numFmtId="0" fontId="2" fillId="0" borderId="0" xfId="0" applyFont="1"/>
    <xf numFmtId="0" fontId="4" fillId="0" borderId="0" xfId="0" applyFont="1"/>
    <xf numFmtId="0" fontId="3" fillId="0" borderId="0" xfId="0" applyFont="1" applyAlignment="1">
      <alignment horizontal="center" wrapText="1"/>
    </xf>
    <xf numFmtId="2" fontId="0" fillId="0" borderId="0" xfId="0" applyNumberFormat="1"/>
    <xf numFmtId="0" fontId="2" fillId="5" borderId="0" xfId="0" applyFont="1" applyFill="1"/>
    <xf numFmtId="0" fontId="2" fillId="6" borderId="0" xfId="0" applyFont="1" applyFill="1"/>
    <xf numFmtId="0" fontId="11" fillId="0" borderId="0" xfId="0" applyFont="1"/>
    <xf numFmtId="2" fontId="0" fillId="0" borderId="0" xfId="0" applyNumberFormat="1" applyAlignment="1">
      <alignment horizontal="right"/>
    </xf>
    <xf numFmtId="1" fontId="0" fillId="0" borderId="0" xfId="0" applyNumberFormat="1"/>
    <xf numFmtId="166" fontId="0" fillId="0" borderId="0" xfId="1" applyNumberFormat="1" applyFont="1"/>
    <xf numFmtId="166" fontId="0" fillId="0" borderId="0" xfId="0" applyNumberFormat="1"/>
    <xf numFmtId="2" fontId="14" fillId="7" borderId="0" xfId="0" applyNumberFormat="1" applyFont="1" applyFill="1"/>
    <xf numFmtId="2" fontId="0" fillId="7" borderId="0" xfId="0" applyNumberFormat="1" applyFill="1"/>
    <xf numFmtId="9" fontId="0" fillId="0" borderId="0" xfId="2" applyFont="1"/>
    <xf numFmtId="165" fontId="0" fillId="0" borderId="0" xfId="0" applyNumberFormat="1"/>
    <xf numFmtId="0" fontId="13" fillId="0" borderId="0" xfId="0" applyFont="1"/>
    <xf numFmtId="0" fontId="16" fillId="0" borderId="0" xfId="0" applyFont="1"/>
    <xf numFmtId="43" fontId="0" fillId="0" borderId="0" xfId="0" applyNumberFormat="1"/>
    <xf numFmtId="0" fontId="2" fillId="0" borderId="0" xfId="0" applyFont="1" applyFill="1"/>
    <xf numFmtId="0" fontId="0" fillId="0" borderId="0" xfId="0" applyFill="1"/>
    <xf numFmtId="0" fontId="3" fillId="0" borderId="0" xfId="0" applyFont="1" applyFill="1" applyAlignment="1">
      <alignment horizontal="center" wrapText="1"/>
    </xf>
    <xf numFmtId="1" fontId="0" fillId="0" borderId="0" xfId="0" applyNumberFormat="1" applyFill="1"/>
    <xf numFmtId="0" fontId="0" fillId="0" borderId="0" xfId="0" applyAlignment="1">
      <alignment horizontal="center"/>
    </xf>
    <xf numFmtId="0" fontId="0" fillId="0" borderId="1" xfId="0" applyBorder="1"/>
    <xf numFmtId="0" fontId="3" fillId="0" borderId="1" xfId="0" applyFont="1" applyBorder="1" applyAlignment="1">
      <alignment horizontal="center" wrapText="1"/>
    </xf>
    <xf numFmtId="2" fontId="0" fillId="0" borderId="1" xfId="0" applyNumberFormat="1" applyBorder="1"/>
    <xf numFmtId="0" fontId="17" fillId="0" borderId="0" xfId="0" applyFont="1"/>
    <xf numFmtId="0" fontId="3" fillId="0" borderId="0" xfId="0" applyFont="1" applyAlignment="1">
      <alignment wrapText="1"/>
    </xf>
    <xf numFmtId="167" fontId="0" fillId="0" borderId="0" xfId="0" applyNumberFormat="1"/>
    <xf numFmtId="0" fontId="3" fillId="0" borderId="0" xfId="0" applyFont="1" applyFill="1" applyAlignment="1"/>
    <xf numFmtId="0" fontId="3" fillId="0" borderId="0" xfId="0" applyFont="1" applyFill="1" applyBorder="1" applyAlignment="1"/>
    <xf numFmtId="0" fontId="0" fillId="0" borderId="0" xfId="0" applyBorder="1"/>
    <xf numFmtId="2" fontId="0" fillId="0" borderId="0" xfId="0" applyNumberFormat="1" applyBorder="1"/>
    <xf numFmtId="0" fontId="3" fillId="0" borderId="1" xfId="0" applyFont="1" applyFill="1" applyBorder="1" applyAlignment="1"/>
    <xf numFmtId="0" fontId="3" fillId="0" borderId="1" xfId="0" applyFont="1" applyBorder="1" applyAlignment="1">
      <alignment wrapText="1"/>
    </xf>
    <xf numFmtId="0" fontId="17" fillId="0" borderId="1" xfId="0" applyFont="1" applyBorder="1"/>
    <xf numFmtId="0" fontId="0" fillId="0" borderId="1" xfId="0" applyFont="1" applyFill="1" applyBorder="1" applyAlignment="1">
      <alignment horizontal="center" wrapText="1"/>
    </xf>
    <xf numFmtId="0" fontId="3" fillId="8" borderId="1" xfId="0" applyFont="1" applyFill="1" applyBorder="1" applyAlignment="1">
      <alignment horizontal="center" wrapText="1"/>
    </xf>
    <xf numFmtId="2" fontId="0" fillId="8" borderId="1" xfId="0" applyNumberFormat="1" applyFill="1" applyBorder="1"/>
    <xf numFmtId="0" fontId="3" fillId="8" borderId="0" xfId="0" applyFont="1" applyFill="1" applyAlignment="1">
      <alignment wrapText="1"/>
    </xf>
    <xf numFmtId="2" fontId="0" fillId="8" borderId="0" xfId="0" applyNumberFormat="1" applyFill="1"/>
    <xf numFmtId="0" fontId="0" fillId="10" borderId="3" xfId="0" applyFill="1" applyBorder="1"/>
    <xf numFmtId="0" fontId="3" fillId="0" borderId="3" xfId="0" applyFont="1" applyFill="1" applyBorder="1" applyAlignment="1"/>
    <xf numFmtId="0" fontId="0" fillId="0" borderId="3" xfId="0" applyBorder="1"/>
    <xf numFmtId="0" fontId="0" fillId="0" borderId="3" xfId="0" applyFont="1" applyFill="1" applyBorder="1" applyAlignment="1">
      <alignment horizontal="center" wrapText="1"/>
    </xf>
    <xf numFmtId="0" fontId="3" fillId="8" borderId="3" xfId="0" applyFont="1" applyFill="1" applyBorder="1" applyAlignment="1">
      <alignment horizontal="center" wrapText="1"/>
    </xf>
    <xf numFmtId="2" fontId="0" fillId="8" borderId="3" xfId="0" applyNumberFormat="1" applyFill="1" applyBorder="1"/>
    <xf numFmtId="167" fontId="0" fillId="0" borderId="1" xfId="0" applyNumberFormat="1" applyBorder="1"/>
    <xf numFmtId="0" fontId="3" fillId="9" borderId="0" xfId="0" applyFont="1" applyFill="1" applyBorder="1" applyAlignment="1">
      <alignment horizontal="center" wrapText="1"/>
    </xf>
    <xf numFmtId="2" fontId="0" fillId="9" borderId="0" xfId="0" applyNumberFormat="1" applyFill="1"/>
    <xf numFmtId="0" fontId="0" fillId="0" borderId="1" xfId="0" applyFont="1" applyBorder="1" applyAlignment="1">
      <alignment horizontal="center" wrapText="1"/>
    </xf>
    <xf numFmtId="0" fontId="0" fillId="0" borderId="0" xfId="0" applyFont="1" applyBorder="1" applyAlignment="1">
      <alignment horizontal="center" wrapText="1"/>
    </xf>
    <xf numFmtId="0" fontId="0" fillId="6" borderId="1" xfId="0" applyFill="1" applyBorder="1" applyAlignment="1">
      <alignment horizontal="center"/>
    </xf>
    <xf numFmtId="0" fontId="0" fillId="6" borderId="0" xfId="0" applyFill="1" applyAlignment="1">
      <alignment horizontal="center"/>
    </xf>
    <xf numFmtId="0" fontId="0" fillId="0" borderId="0" xfId="0" applyFont="1" applyFill="1" applyAlignment="1">
      <alignment horizontal="center" wrapText="1"/>
    </xf>
    <xf numFmtId="0" fontId="3" fillId="0" borderId="0" xfId="0" applyFont="1" applyAlignment="1">
      <alignment horizontal="center" wrapText="1"/>
    </xf>
    <xf numFmtId="0" fontId="0" fillId="5" borderId="0" xfId="0" applyFill="1" applyAlignment="1">
      <alignment horizontal="center"/>
    </xf>
    <xf numFmtId="0" fontId="0" fillId="0" borderId="1" xfId="0" applyFill="1" applyBorder="1" applyAlignment="1">
      <alignment horizontal="center" wrapText="1"/>
    </xf>
    <xf numFmtId="0" fontId="0" fillId="0" borderId="0" xfId="0" applyFill="1" applyAlignment="1">
      <alignment horizontal="center" wrapText="1"/>
    </xf>
    <xf numFmtId="0" fontId="0" fillId="0" borderId="2" xfId="0" applyFill="1" applyBorder="1" applyAlignment="1">
      <alignment horizontal="center" wrapText="1"/>
    </xf>
    <xf numFmtId="0" fontId="2" fillId="5" borderId="0" xfId="0" applyFont="1" applyFill="1" applyAlignment="1">
      <alignment horizontal="center"/>
    </xf>
    <xf numFmtId="0" fontId="2" fillId="6" borderId="0" xfId="0" applyFont="1" applyFill="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B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Bering Sea</c:v>
          </c:tx>
          <c:spPr>
            <a:ln w="28575" cap="rnd">
              <a:solidFill>
                <a:schemeClr val="accent1"/>
              </a:solidFill>
              <a:round/>
            </a:ln>
            <a:effectLst/>
          </c:spPr>
          <c:marker>
            <c:symbol val="none"/>
          </c:marker>
          <c:cat>
            <c:numRef>
              <c:f>'Escapement biomass'!$C$112:$C$150</c:f>
              <c:numCache>
                <c:formatCode>General</c:formatCode>
                <c:ptCount val="39"/>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numCache>
            </c:numRef>
          </c:cat>
          <c:val>
            <c:numRef>
              <c:f>'Escapement biomass'!$AE$112:$AE$151</c:f>
              <c:numCache>
                <c:formatCode>_(* #,##0_);_(* \(#,##0\);_(* "-"??_);_(@_)</c:formatCode>
                <c:ptCount val="40"/>
                <c:pt idx="0">
                  <c:v>40669.608553478291</c:v>
                </c:pt>
                <c:pt idx="1">
                  <c:v>40629.629299101405</c:v>
                </c:pt>
                <c:pt idx="2">
                  <c:v>76578.028707793666</c:v>
                </c:pt>
                <c:pt idx="3">
                  <c:v>77924.448848047366</c:v>
                </c:pt>
                <c:pt idx="4">
                  <c:v>142494.1534344751</c:v>
                </c:pt>
                <c:pt idx="5">
                  <c:v>60661.948858573458</c:v>
                </c:pt>
                <c:pt idx="6">
                  <c:v>53442.673680011751</c:v>
                </c:pt>
                <c:pt idx="7">
                  <c:v>52239.199668677938</c:v>
                </c:pt>
                <c:pt idx="8">
                  <c:v>78189.497545073202</c:v>
                </c:pt>
                <c:pt idx="9">
                  <c:v>60805.134502435176</c:v>
                </c:pt>
                <c:pt idx="10">
                  <c:v>48149.245159432554</c:v>
                </c:pt>
                <c:pt idx="11">
                  <c:v>57278.538777060508</c:v>
                </c:pt>
                <c:pt idx="12">
                  <c:v>63607.61719184307</c:v>
                </c:pt>
                <c:pt idx="13">
                  <c:v>66669.521837669585</c:v>
                </c:pt>
                <c:pt idx="14">
                  <c:v>66183.972541208917</c:v>
                </c:pt>
                <c:pt idx="15">
                  <c:v>67914.771745111342</c:v>
                </c:pt>
                <c:pt idx="16">
                  <c:v>60311.660376719447</c:v>
                </c:pt>
                <c:pt idx="17">
                  <c:v>50980.142389876499</c:v>
                </c:pt>
                <c:pt idx="18">
                  <c:v>86987.382154492312</c:v>
                </c:pt>
                <c:pt idx="19">
                  <c:v>80287.141117300343</c:v>
                </c:pt>
                <c:pt idx="20">
                  <c:v>71982.138439411938</c:v>
                </c:pt>
                <c:pt idx="21">
                  <c:v>39880.677187862813</c:v>
                </c:pt>
                <c:pt idx="22">
                  <c:v>49037.734110322475</c:v>
                </c:pt>
                <c:pt idx="23">
                  <c:v>60783.375895430909</c:v>
                </c:pt>
                <c:pt idx="24">
                  <c:v>47185.747789493136</c:v>
                </c:pt>
                <c:pt idx="25">
                  <c:v>55390.66614976374</c:v>
                </c:pt>
                <c:pt idx="26">
                  <c:v>45609.901211812743</c:v>
                </c:pt>
                <c:pt idx="27">
                  <c:v>56561.753535922631</c:v>
                </c:pt>
                <c:pt idx="28">
                  <c:v>79061.606280088236</c:v>
                </c:pt>
                <c:pt idx="29">
                  <c:v>79824.816605622065</c:v>
                </c:pt>
                <c:pt idx="30">
                  <c:v>59923.784522127426</c:v>
                </c:pt>
                <c:pt idx="31">
                  <c:v>53722.500688839325</c:v>
                </c:pt>
                <c:pt idx="32">
                  <c:v>56849.932679935693</c:v>
                </c:pt>
                <c:pt idx="33">
                  <c:v>48438.269146373095</c:v>
                </c:pt>
                <c:pt idx="34">
                  <c:v>52946.842073149761</c:v>
                </c:pt>
                <c:pt idx="35">
                  <c:v>52322.662517113502</c:v>
                </c:pt>
                <c:pt idx="36">
                  <c:v>56293.061222048964</c:v>
                </c:pt>
                <c:pt idx="37">
                  <c:v>54215.069756077646</c:v>
                </c:pt>
                <c:pt idx="38">
                  <c:v>65460.202581514452</c:v>
                </c:pt>
                <c:pt idx="39">
                  <c:v>74643.631931168362</c:v>
                </c:pt>
              </c:numCache>
            </c:numRef>
          </c:val>
          <c:smooth val="0"/>
          <c:extLst>
            <c:ext xmlns:c16="http://schemas.microsoft.com/office/drawing/2014/chart" uri="{C3380CC4-5D6E-409C-BE32-E72D297353CC}">
              <c16:uniqueId val="{00000000-7B7E-424E-9E81-09D05C801BF7}"/>
            </c:ext>
          </c:extLst>
        </c:ser>
        <c:ser>
          <c:idx val="1"/>
          <c:order val="1"/>
          <c:tx>
            <c:v>Central AK</c:v>
          </c:tx>
          <c:spPr>
            <a:ln w="28575" cap="rnd">
              <a:solidFill>
                <a:schemeClr val="accent2"/>
              </a:solidFill>
              <a:round/>
            </a:ln>
            <a:effectLst/>
          </c:spPr>
          <c:marker>
            <c:symbol val="none"/>
          </c:marker>
          <c:val>
            <c:numRef>
              <c:f>'Escapement biomass'!$AF$112:$AF$151</c:f>
              <c:numCache>
                <c:formatCode>_(* #,##0_);_(* \(#,##0\);_(* "-"??_);_(@_)</c:formatCode>
                <c:ptCount val="40"/>
                <c:pt idx="0">
                  <c:v>38206.394419821023</c:v>
                </c:pt>
                <c:pt idx="1">
                  <c:v>59034.637440352017</c:v>
                </c:pt>
                <c:pt idx="2">
                  <c:v>47646.037186644367</c:v>
                </c:pt>
                <c:pt idx="3">
                  <c:v>51638.060519539322</c:v>
                </c:pt>
                <c:pt idx="4">
                  <c:v>41358.866469766057</c:v>
                </c:pt>
                <c:pt idx="5">
                  <c:v>54422.032349637142</c:v>
                </c:pt>
                <c:pt idx="6">
                  <c:v>54587.230539683085</c:v>
                </c:pt>
                <c:pt idx="7">
                  <c:v>44154.669413718533</c:v>
                </c:pt>
                <c:pt idx="8">
                  <c:v>66485.034583352259</c:v>
                </c:pt>
                <c:pt idx="9">
                  <c:v>60220.258648625917</c:v>
                </c:pt>
                <c:pt idx="10">
                  <c:v>48988.048601440038</c:v>
                </c:pt>
                <c:pt idx="11">
                  <c:v>49515.376164276975</c:v>
                </c:pt>
                <c:pt idx="12">
                  <c:v>60955.019866902141</c:v>
                </c:pt>
                <c:pt idx="13">
                  <c:v>70136.196689101402</c:v>
                </c:pt>
                <c:pt idx="14">
                  <c:v>42275.860286893483</c:v>
                </c:pt>
                <c:pt idx="15">
                  <c:v>52357.535477374069</c:v>
                </c:pt>
                <c:pt idx="16">
                  <c:v>47056.472634468359</c:v>
                </c:pt>
                <c:pt idx="17">
                  <c:v>39354.273296785948</c:v>
                </c:pt>
                <c:pt idx="18">
                  <c:v>51029.434351021046</c:v>
                </c:pt>
                <c:pt idx="19">
                  <c:v>78460.031273143206</c:v>
                </c:pt>
                <c:pt idx="20">
                  <c:v>49438.076514295601</c:v>
                </c:pt>
                <c:pt idx="21">
                  <c:v>64612.529271491032</c:v>
                </c:pt>
                <c:pt idx="22">
                  <c:v>67332.502538935441</c:v>
                </c:pt>
                <c:pt idx="23">
                  <c:v>63452.906205674153</c:v>
                </c:pt>
                <c:pt idx="24">
                  <c:v>71333.555043082495</c:v>
                </c:pt>
                <c:pt idx="25">
                  <c:v>66361.296389872019</c:v>
                </c:pt>
                <c:pt idx="26">
                  <c:v>65323.766951092752</c:v>
                </c:pt>
                <c:pt idx="27">
                  <c:v>89005.655251941134</c:v>
                </c:pt>
                <c:pt idx="28">
                  <c:v>86305.351397597056</c:v>
                </c:pt>
                <c:pt idx="29">
                  <c:v>82547.043082295917</c:v>
                </c:pt>
                <c:pt idx="30">
                  <c:v>62124.202530099545</c:v>
                </c:pt>
                <c:pt idx="31">
                  <c:v>65505.086981148823</c:v>
                </c:pt>
                <c:pt idx="32">
                  <c:v>43545.946927834528</c:v>
                </c:pt>
                <c:pt idx="33">
                  <c:v>47148.548473591291</c:v>
                </c:pt>
                <c:pt idx="34">
                  <c:v>42367.66202033087</c:v>
                </c:pt>
                <c:pt idx="35">
                  <c:v>57389.571719808584</c:v>
                </c:pt>
                <c:pt idx="36">
                  <c:v>45659.021244384778</c:v>
                </c:pt>
                <c:pt idx="37">
                  <c:v>70904.015952887392</c:v>
                </c:pt>
                <c:pt idx="38">
                  <c:v>45268.072731595152</c:v>
                </c:pt>
                <c:pt idx="39">
                  <c:v>97225.296996534133</c:v>
                </c:pt>
              </c:numCache>
            </c:numRef>
          </c:val>
          <c:smooth val="0"/>
          <c:extLst>
            <c:ext xmlns:c16="http://schemas.microsoft.com/office/drawing/2014/chart" uri="{C3380CC4-5D6E-409C-BE32-E72D297353CC}">
              <c16:uniqueId val="{00000002-7B7E-424E-9E81-09D05C801BF7}"/>
            </c:ext>
          </c:extLst>
        </c:ser>
        <c:ser>
          <c:idx val="2"/>
          <c:order val="2"/>
          <c:tx>
            <c:v>SEAK</c:v>
          </c:tx>
          <c:spPr>
            <a:ln w="28575" cap="rnd">
              <a:solidFill>
                <a:schemeClr val="accent3"/>
              </a:solidFill>
              <a:round/>
            </a:ln>
            <a:effectLst/>
          </c:spPr>
          <c:marker>
            <c:symbol val="none"/>
          </c:marker>
          <c:val>
            <c:numRef>
              <c:f>'Escapement biomass'!$AG$112:$AG$151</c:f>
              <c:numCache>
                <c:formatCode>_(* #,##0_);_(* \(#,##0\);_(* "-"??_);_(@_)</c:formatCode>
                <c:ptCount val="40"/>
                <c:pt idx="0">
                  <c:v>73725.328566726734</c:v>
                </c:pt>
                <c:pt idx="1">
                  <c:v>31920.942343960749</c:v>
                </c:pt>
                <c:pt idx="2">
                  <c:v>36010.848120868126</c:v>
                </c:pt>
                <c:pt idx="3">
                  <c:v>52334.147047190272</c:v>
                </c:pt>
                <c:pt idx="4">
                  <c:v>46077.701956857571</c:v>
                </c:pt>
                <c:pt idx="5">
                  <c:v>48726.957936638326</c:v>
                </c:pt>
                <c:pt idx="6">
                  <c:v>38132.207847195765</c:v>
                </c:pt>
                <c:pt idx="7">
                  <c:v>42710.846121382157</c:v>
                </c:pt>
                <c:pt idx="8">
                  <c:v>65526.839817665787</c:v>
                </c:pt>
                <c:pt idx="9">
                  <c:v>83758.004149664353</c:v>
                </c:pt>
                <c:pt idx="10">
                  <c:v>75157.140365210566</c:v>
                </c:pt>
                <c:pt idx="11">
                  <c:v>56235.958804321468</c:v>
                </c:pt>
                <c:pt idx="12">
                  <c:v>37028.210562257642</c:v>
                </c:pt>
                <c:pt idx="13">
                  <c:v>57242.42152060425</c:v>
                </c:pt>
                <c:pt idx="14">
                  <c:v>47059.095349867777</c:v>
                </c:pt>
                <c:pt idx="15">
                  <c:v>44886.841665721353</c:v>
                </c:pt>
                <c:pt idx="16">
                  <c:v>59957.280437459194</c:v>
                </c:pt>
                <c:pt idx="17">
                  <c:v>56999.159597047801</c:v>
                </c:pt>
                <c:pt idx="18">
                  <c:v>70873.839603097353</c:v>
                </c:pt>
                <c:pt idx="19">
                  <c:v>73662.322213383173</c:v>
                </c:pt>
                <c:pt idx="20">
                  <c:v>112041.64416526603</c:v>
                </c:pt>
                <c:pt idx="21">
                  <c:v>88551.341245128569</c:v>
                </c:pt>
                <c:pt idx="22">
                  <c:v>95702.576000463319</c:v>
                </c:pt>
                <c:pt idx="23">
                  <c:v>133600.46550641212</c:v>
                </c:pt>
                <c:pt idx="24">
                  <c:v>82718.777508791565</c:v>
                </c:pt>
                <c:pt idx="25">
                  <c:v>93351.195076597825</c:v>
                </c:pt>
                <c:pt idx="26">
                  <c:v>101391.90442723165</c:v>
                </c:pt>
                <c:pt idx="27">
                  <c:v>86334.535891559804</c:v>
                </c:pt>
                <c:pt idx="28">
                  <c:v>88288.248179608199</c:v>
                </c:pt>
                <c:pt idx="29">
                  <c:v>111181.9362783353</c:v>
                </c:pt>
                <c:pt idx="30">
                  <c:v>70632.304272214315</c:v>
                </c:pt>
                <c:pt idx="31">
                  <c:v>84898.783080404857</c:v>
                </c:pt>
                <c:pt idx="32">
                  <c:v>51942.66639725658</c:v>
                </c:pt>
                <c:pt idx="33">
                  <c:v>57822.367631755864</c:v>
                </c:pt>
                <c:pt idx="34">
                  <c:v>69019.266100957611</c:v>
                </c:pt>
                <c:pt idx="35">
                  <c:v>86245.022138303495</c:v>
                </c:pt>
                <c:pt idx="36">
                  <c:v>59490.079108124402</c:v>
                </c:pt>
                <c:pt idx="37">
                  <c:v>108818.38108965787</c:v>
                </c:pt>
                <c:pt idx="38">
                  <c:v>77121.986057016402</c:v>
                </c:pt>
                <c:pt idx="39">
                  <c:v>69110.618707641785</c:v>
                </c:pt>
              </c:numCache>
            </c:numRef>
          </c:val>
          <c:smooth val="0"/>
          <c:extLst>
            <c:ext xmlns:c16="http://schemas.microsoft.com/office/drawing/2014/chart" uri="{C3380CC4-5D6E-409C-BE32-E72D297353CC}">
              <c16:uniqueId val="{00000003-7B7E-424E-9E81-09D05C801BF7}"/>
            </c:ext>
          </c:extLst>
        </c:ser>
        <c:ser>
          <c:idx val="3"/>
          <c:order val="3"/>
          <c:tx>
            <c:v>BC/WOC</c:v>
          </c:tx>
          <c:spPr>
            <a:ln w="28575" cap="rnd">
              <a:solidFill>
                <a:schemeClr val="accent4"/>
              </a:solidFill>
              <a:round/>
            </a:ln>
            <a:effectLst/>
          </c:spPr>
          <c:marker>
            <c:symbol val="none"/>
          </c:marker>
          <c:val>
            <c:numRef>
              <c:f>'Escapement biomass'!$AH$112:$AH$151</c:f>
              <c:numCache>
                <c:formatCode>_(* #,##0_);_(* \(#,##0\);_(* "-"??_);_(@_)</c:formatCode>
                <c:ptCount val="40"/>
                <c:pt idx="0">
                  <c:v>58559.419279428075</c:v>
                </c:pt>
                <c:pt idx="1">
                  <c:v>75213.874199912461</c:v>
                </c:pt>
                <c:pt idx="2">
                  <c:v>73564.378561132733</c:v>
                </c:pt>
                <c:pt idx="3">
                  <c:v>56844.224017515808</c:v>
                </c:pt>
                <c:pt idx="4">
                  <c:v>54137.56888716526</c:v>
                </c:pt>
                <c:pt idx="5">
                  <c:v>75120.684763473415</c:v>
                </c:pt>
                <c:pt idx="6">
                  <c:v>83984.988797684258</c:v>
                </c:pt>
                <c:pt idx="7">
                  <c:v>80276.561911483339</c:v>
                </c:pt>
                <c:pt idx="8">
                  <c:v>63894.127871406592</c:v>
                </c:pt>
                <c:pt idx="9">
                  <c:v>103344.69593821991</c:v>
                </c:pt>
                <c:pt idx="10">
                  <c:v>103739.79682910517</c:v>
                </c:pt>
                <c:pt idx="11">
                  <c:v>110447.43893612255</c:v>
                </c:pt>
                <c:pt idx="12">
                  <c:v>80633.312971789768</c:v>
                </c:pt>
                <c:pt idx="13">
                  <c:v>74906.815408910814</c:v>
                </c:pt>
                <c:pt idx="14">
                  <c:v>113360.97360596206</c:v>
                </c:pt>
                <c:pt idx="15">
                  <c:v>107278.70362896509</c:v>
                </c:pt>
                <c:pt idx="16">
                  <c:v>96133.437310193491</c:v>
                </c:pt>
                <c:pt idx="17">
                  <c:v>120033.50657529297</c:v>
                </c:pt>
                <c:pt idx="18">
                  <c:v>98555.773669714472</c:v>
                </c:pt>
                <c:pt idx="19">
                  <c:v>108383.30108909226</c:v>
                </c:pt>
                <c:pt idx="20">
                  <c:v>101420.47086395336</c:v>
                </c:pt>
                <c:pt idx="21">
                  <c:v>87509.310741182228</c:v>
                </c:pt>
                <c:pt idx="22">
                  <c:v>130911.11897308574</c:v>
                </c:pt>
                <c:pt idx="23">
                  <c:v>86569.760131972274</c:v>
                </c:pt>
                <c:pt idx="24">
                  <c:v>91274.058398851848</c:v>
                </c:pt>
                <c:pt idx="25">
                  <c:v>134808.12609889772</c:v>
                </c:pt>
                <c:pt idx="26">
                  <c:v>133833.57287211507</c:v>
                </c:pt>
                <c:pt idx="27">
                  <c:v>130304.69622812587</c:v>
                </c:pt>
                <c:pt idx="28">
                  <c:v>102879.53543682749</c:v>
                </c:pt>
                <c:pt idx="29">
                  <c:v>140739.91863250293</c:v>
                </c:pt>
                <c:pt idx="30">
                  <c:v>88654.139641135538</c:v>
                </c:pt>
                <c:pt idx="31">
                  <c:v>82127.702960523849</c:v>
                </c:pt>
                <c:pt idx="32">
                  <c:v>53508.851088926211</c:v>
                </c:pt>
                <c:pt idx="33">
                  <c:v>95014.329562593062</c:v>
                </c:pt>
                <c:pt idx="34">
                  <c:v>102937.9818481541</c:v>
                </c:pt>
                <c:pt idx="35">
                  <c:v>118584.72266596097</c:v>
                </c:pt>
                <c:pt idx="36">
                  <c:v>68915.873905384506</c:v>
                </c:pt>
                <c:pt idx="37">
                  <c:v>107208.60333215955</c:v>
                </c:pt>
                <c:pt idx="38">
                  <c:v>107169.54906597668</c:v>
                </c:pt>
                <c:pt idx="39">
                  <c:v>93552.975879937148</c:v>
                </c:pt>
              </c:numCache>
            </c:numRef>
          </c:val>
          <c:smooth val="0"/>
          <c:extLst>
            <c:ext xmlns:c16="http://schemas.microsoft.com/office/drawing/2014/chart" uri="{C3380CC4-5D6E-409C-BE32-E72D297353CC}">
              <c16:uniqueId val="{00000004-7B7E-424E-9E81-09D05C801BF7}"/>
            </c:ext>
          </c:extLst>
        </c:ser>
        <c:dLbls>
          <c:showLegendKey val="0"/>
          <c:showVal val="0"/>
          <c:showCatName val="0"/>
          <c:showSerName val="0"/>
          <c:showPercent val="0"/>
          <c:showBubbleSize val="0"/>
        </c:dLbls>
        <c:smooth val="0"/>
        <c:axId val="1078844079"/>
        <c:axId val="1078615839"/>
      </c:lineChart>
      <c:catAx>
        <c:axId val="10788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5839"/>
        <c:crosses val="autoZero"/>
        <c:auto val="1"/>
        <c:lblAlgn val="ctr"/>
        <c:lblOffset val="100"/>
        <c:noMultiLvlLbl val="0"/>
      </c:catAx>
      <c:valAx>
        <c:axId val="1078615839"/>
        <c:scaling>
          <c:orientation val="minMax"/>
          <c:max val="140000"/>
          <c:min val="20000"/>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44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Escapement: All areas all species</c:v>
          </c:tx>
          <c:spPr>
            <a:ln w="28575" cap="rnd">
              <a:solidFill>
                <a:schemeClr val="accent1"/>
              </a:solidFill>
              <a:round/>
            </a:ln>
            <a:effectLst/>
          </c:spPr>
          <c:marker>
            <c:symbol val="none"/>
          </c:marker>
          <c:cat>
            <c:numRef>
              <c:f>'Escapement biomass'!$C$112:$C$150</c:f>
              <c:numCache>
                <c:formatCode>General</c:formatCode>
                <c:ptCount val="39"/>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numCache>
            </c:numRef>
          </c:cat>
          <c:val>
            <c:numRef>
              <c:f>'Escapement biomass'!$AJ$112:$AJ$151</c:f>
              <c:numCache>
                <c:formatCode>_(* #,##0_);_(* \(#,##0\);_(* "-"??_);_(@_)</c:formatCode>
                <c:ptCount val="40"/>
                <c:pt idx="0">
                  <c:v>211160.75081945414</c:v>
                </c:pt>
                <c:pt idx="1">
                  <c:v>206799.08328332665</c:v>
                </c:pt>
                <c:pt idx="2">
                  <c:v>233799.29257643889</c:v>
                </c:pt>
                <c:pt idx="3">
                  <c:v>238740.88043229279</c:v>
                </c:pt>
                <c:pt idx="4">
                  <c:v>284068.290748264</c:v>
                </c:pt>
                <c:pt idx="5">
                  <c:v>238931.62390832236</c:v>
                </c:pt>
                <c:pt idx="6">
                  <c:v>230147.10086457487</c:v>
                </c:pt>
                <c:pt idx="7">
                  <c:v>219381.277115262</c:v>
                </c:pt>
                <c:pt idx="8">
                  <c:v>274095.49981749785</c:v>
                </c:pt>
                <c:pt idx="9">
                  <c:v>308128.09323894535</c:v>
                </c:pt>
                <c:pt idx="10">
                  <c:v>276034.23095518834</c:v>
                </c:pt>
                <c:pt idx="11">
                  <c:v>273477.31268178148</c:v>
                </c:pt>
                <c:pt idx="12">
                  <c:v>242224.16059279261</c:v>
                </c:pt>
                <c:pt idx="13">
                  <c:v>268954.95545628609</c:v>
                </c:pt>
                <c:pt idx="14">
                  <c:v>268879.90178393223</c:v>
                </c:pt>
                <c:pt idx="15">
                  <c:v>272437.85251717182</c:v>
                </c:pt>
                <c:pt idx="16">
                  <c:v>263458.8507588405</c:v>
                </c:pt>
                <c:pt idx="17">
                  <c:v>267367.08185900323</c:v>
                </c:pt>
                <c:pt idx="18">
                  <c:v>307446.4297783252</c:v>
                </c:pt>
                <c:pt idx="19">
                  <c:v>340792.795692919</c:v>
                </c:pt>
                <c:pt idx="20">
                  <c:v>334882.32998292689</c:v>
                </c:pt>
                <c:pt idx="21">
                  <c:v>280553.85844566463</c:v>
                </c:pt>
                <c:pt idx="22">
                  <c:v>342983.93162280694</c:v>
                </c:pt>
                <c:pt idx="23">
                  <c:v>344406.50773948943</c:v>
                </c:pt>
                <c:pt idx="24">
                  <c:v>292512.13874021906</c:v>
                </c:pt>
                <c:pt idx="25">
                  <c:v>349911.28371513129</c:v>
                </c:pt>
                <c:pt idx="26">
                  <c:v>346159.1454622522</c:v>
                </c:pt>
                <c:pt idx="27">
                  <c:v>362206.64090754947</c:v>
                </c:pt>
                <c:pt idx="28">
                  <c:v>356534.74129412102</c:v>
                </c:pt>
                <c:pt idx="29">
                  <c:v>414293.71459875617</c:v>
                </c:pt>
                <c:pt idx="30">
                  <c:v>281334.43096557679</c:v>
                </c:pt>
                <c:pt idx="31">
                  <c:v>286254.07371091685</c:v>
                </c:pt>
                <c:pt idx="32">
                  <c:v>205847.39709395298</c:v>
                </c:pt>
                <c:pt idx="33">
                  <c:v>248423.51481431333</c:v>
                </c:pt>
                <c:pt idx="34">
                  <c:v>267271.75204259233</c:v>
                </c:pt>
                <c:pt idx="35">
                  <c:v>314541.97904118657</c:v>
                </c:pt>
                <c:pt idx="36">
                  <c:v>230358.03547994266</c:v>
                </c:pt>
                <c:pt idx="37">
                  <c:v>341146.07013078243</c:v>
                </c:pt>
                <c:pt idx="38">
                  <c:v>295019.81043610268</c:v>
                </c:pt>
                <c:pt idx="39">
                  <c:v>334532.52351528138</c:v>
                </c:pt>
              </c:numCache>
            </c:numRef>
          </c:val>
          <c:smooth val="0"/>
          <c:extLst>
            <c:ext xmlns:c16="http://schemas.microsoft.com/office/drawing/2014/chart" uri="{C3380CC4-5D6E-409C-BE32-E72D297353CC}">
              <c16:uniqueId val="{00000000-F823-3A43-AB91-638770E0DFAB}"/>
            </c:ext>
          </c:extLst>
        </c:ser>
        <c:dLbls>
          <c:showLegendKey val="0"/>
          <c:showVal val="0"/>
          <c:showCatName val="0"/>
          <c:showSerName val="0"/>
          <c:showPercent val="0"/>
          <c:showBubbleSize val="0"/>
        </c:dLbls>
        <c:smooth val="0"/>
        <c:axId val="1078844079"/>
        <c:axId val="1078615839"/>
      </c:lineChart>
      <c:catAx>
        <c:axId val="10788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5839"/>
        <c:crosses val="autoZero"/>
        <c:auto val="1"/>
        <c:lblAlgn val="ctr"/>
        <c:lblOffset val="100"/>
        <c:noMultiLvlLbl val="0"/>
      </c:catAx>
      <c:valAx>
        <c:axId val="1078615839"/>
        <c:scaling>
          <c:orientation val="minMax"/>
          <c:max val="400000"/>
          <c:min val="150000"/>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44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482600</xdr:colOff>
      <xdr:row>0</xdr:row>
      <xdr:rowOff>12700</xdr:rowOff>
    </xdr:from>
    <xdr:to>
      <xdr:col>24</xdr:col>
      <xdr:colOff>266700</xdr:colOff>
      <xdr:row>8</xdr:row>
      <xdr:rowOff>165100</xdr:rowOff>
    </xdr:to>
    <xdr:sp macro="" textlink="">
      <xdr:nvSpPr>
        <xdr:cNvPr id="2" name="TextBox 1">
          <a:extLst>
            <a:ext uri="{FF2B5EF4-FFF2-40B4-BE49-F238E27FC236}">
              <a16:creationId xmlns:a16="http://schemas.microsoft.com/office/drawing/2014/main" id="{D42D6EFF-C447-BE4E-8CA4-217A2734068B}"/>
            </a:ext>
          </a:extLst>
        </xdr:cNvPr>
        <xdr:cNvSpPr txBox="1"/>
      </xdr:nvSpPr>
      <xdr:spPr>
        <a:xfrm>
          <a:off x="2133600" y="12700"/>
          <a:ext cx="1795780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Spawning escapement to rivers in each region of North America</a:t>
          </a:r>
          <a:r>
            <a:rPr lang="en-US" sz="1400" baseline="0"/>
            <a:t> </a:t>
          </a:r>
          <a:r>
            <a:rPr lang="en-US" sz="1400"/>
            <a:t>was approximated by subtracting commercial harvest (NPAFC 2020; A.</a:t>
          </a:r>
          <a:r>
            <a:rPr lang="en-US" sz="1400" baseline="0"/>
            <a:t> Munro and R. Brenner, ADF&amp;G, pers. comm.</a:t>
          </a:r>
          <a:r>
            <a:rPr lang="en-US" sz="1400"/>
            <a:t>) from total abundance (Ruggerone and Irvine (2018). Subsistence</a:t>
          </a:r>
          <a:r>
            <a:rPr lang="en-US" sz="1400" baseline="0"/>
            <a:t> and sport catch was also incorporated into calculation in Western and Central Alaska. High seas catch of AK sockeye and chum, which were included in total abundance values, were subtracted.</a:t>
          </a:r>
        </a:p>
        <a:p>
          <a:endParaRPr lang="en-US" sz="1400" baseline="0"/>
        </a:p>
        <a:p>
          <a:r>
            <a:rPr lang="en-US" sz="1400" baseline="0"/>
            <a:t>I think these data should be suitable for your needs, but I would not want people to use this to estimate harvest rates, for example.  Escapement of pink salmon in the Bering Sea region is not very accurate because it is rarely monitored, but relatively few pink salmon return to this region.  I summed SEAK with BC/WA sockeye because a fair number of BC sockeye are harvested in SEAK.  The sockeye run to SEAK is small compared with the run to BC .</a:t>
          </a:r>
        </a:p>
        <a:p>
          <a:r>
            <a:rPr lang="en-US" sz="1400" baseline="0"/>
            <a:t>Greg  Ruggerone Sept 14, 2020.  Updated Oct 22, 2020</a:t>
          </a:r>
        </a:p>
      </xdr:txBody>
    </xdr:sp>
    <xdr:clientData/>
  </xdr:twoCellAnchor>
  <xdr:twoCellAnchor>
    <xdr:from>
      <xdr:col>18</xdr:col>
      <xdr:colOff>584200</xdr:colOff>
      <xdr:row>20</xdr:row>
      <xdr:rowOff>76200</xdr:rowOff>
    </xdr:from>
    <xdr:to>
      <xdr:col>22</xdr:col>
      <xdr:colOff>825500</xdr:colOff>
      <xdr:row>32</xdr:row>
      <xdr:rowOff>152400</xdr:rowOff>
    </xdr:to>
    <xdr:sp macro="" textlink="">
      <xdr:nvSpPr>
        <xdr:cNvPr id="8" name="TextBox 7">
          <a:extLst>
            <a:ext uri="{FF2B5EF4-FFF2-40B4-BE49-F238E27FC236}">
              <a16:creationId xmlns:a16="http://schemas.microsoft.com/office/drawing/2014/main" id="{4B1A0867-2ABF-E747-A401-201F12C08110}"/>
            </a:ext>
          </a:extLst>
        </xdr:cNvPr>
        <xdr:cNvSpPr txBox="1"/>
      </xdr:nvSpPr>
      <xdr:spPr>
        <a:xfrm>
          <a:off x="15278100" y="4940300"/>
          <a:ext cx="3962400"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Very few Chinook and coho escapement estimates readily available prior to 1976.  One could estimate early</a:t>
          </a:r>
          <a:r>
            <a:rPr lang="en-US" sz="1400" baseline="0"/>
            <a:t> escapement using a harvest rate approach, however SEAK, BC, and lower USA would need to be lumped together because these stocks are harvested throughout this large region.  </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76200</xdr:colOff>
      <xdr:row>89</xdr:row>
      <xdr:rowOff>63500</xdr:rowOff>
    </xdr:from>
    <xdr:to>
      <xdr:col>33</xdr:col>
      <xdr:colOff>660400</xdr:colOff>
      <xdr:row>108</xdr:row>
      <xdr:rowOff>190500</xdr:rowOff>
    </xdr:to>
    <xdr:graphicFrame macro="">
      <xdr:nvGraphicFramePr>
        <xdr:cNvPr id="6" name="Chart 5">
          <a:extLst>
            <a:ext uri="{FF2B5EF4-FFF2-40B4-BE49-F238E27FC236}">
              <a16:creationId xmlns:a16="http://schemas.microsoft.com/office/drawing/2014/main" id="{4ADBE6B5-2B2E-9D46-9091-D4FBFA8B8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177800</xdr:colOff>
      <xdr:row>89</xdr:row>
      <xdr:rowOff>127000</xdr:rowOff>
    </xdr:from>
    <xdr:to>
      <xdr:col>50</xdr:col>
      <xdr:colOff>406400</xdr:colOff>
      <xdr:row>109</xdr:row>
      <xdr:rowOff>50800</xdr:rowOff>
    </xdr:to>
    <xdr:graphicFrame macro="">
      <xdr:nvGraphicFramePr>
        <xdr:cNvPr id="7" name="Chart 6">
          <a:extLst>
            <a:ext uri="{FF2B5EF4-FFF2-40B4-BE49-F238E27FC236}">
              <a16:creationId xmlns:a16="http://schemas.microsoft.com/office/drawing/2014/main" id="{D6146031-9F9D-9145-B740-63FDC093A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F7DF2-6ECD-FF4C-BA11-232108B78706}">
  <dimension ref="C10:AT151"/>
  <sheetViews>
    <sheetView topLeftCell="E3" workbookViewId="0">
      <selection activeCell="AB40" sqref="AB40:AC79"/>
    </sheetView>
  </sheetViews>
  <sheetFormatPr defaultColWidth="11" defaultRowHeight="15.75"/>
  <cols>
    <col min="4" max="7" width="12.625" bestFit="1" customWidth="1"/>
    <col min="9" max="10" width="11.625" bestFit="1" customWidth="1"/>
    <col min="11" max="11" width="10" customWidth="1"/>
    <col min="12" max="12" width="12.625" bestFit="1" customWidth="1"/>
    <col min="14" max="14" width="11.625" customWidth="1"/>
    <col min="15" max="16" width="11.875" customWidth="1"/>
    <col min="17" max="17" width="15.875" customWidth="1"/>
    <col min="18" max="18" width="13.5" customWidth="1"/>
    <col min="19" max="19" width="19.5" customWidth="1"/>
    <col min="23" max="23" width="13.125" customWidth="1"/>
    <col min="28" max="28" width="13.375" customWidth="1"/>
    <col min="37" max="37" width="13.625" customWidth="1"/>
  </cols>
  <sheetData>
    <row r="10" spans="3:29" ht="21">
      <c r="C10" s="9" t="s">
        <v>17</v>
      </c>
    </row>
    <row r="11" spans="3:29">
      <c r="D11" s="7">
        <f>ROUND(D17,1)</f>
        <v>0.3</v>
      </c>
      <c r="G11" s="7">
        <f>ROUND(G17,1)</f>
        <v>8.3000000000000007</v>
      </c>
    </row>
    <row r="12" spans="3:29" ht="18.75">
      <c r="C12" s="8" t="s">
        <v>34</v>
      </c>
      <c r="D12" s="8"/>
    </row>
    <row r="14" spans="3:29" ht="18.75">
      <c r="D14" s="1" t="s">
        <v>0</v>
      </c>
      <c r="E14" s="1"/>
      <c r="F14" s="1"/>
      <c r="G14" s="1"/>
      <c r="H14" s="2"/>
      <c r="I14" s="3" t="s">
        <v>1</v>
      </c>
      <c r="J14" s="3"/>
      <c r="K14" s="3"/>
      <c r="L14" s="3"/>
      <c r="M14" s="2"/>
      <c r="N14" s="4" t="s">
        <v>2</v>
      </c>
      <c r="O14" s="4"/>
      <c r="P14" s="4"/>
      <c r="Q14" s="4"/>
      <c r="S14" s="12" t="s">
        <v>8</v>
      </c>
      <c r="T14" s="12"/>
      <c r="U14" s="12"/>
      <c r="V14" s="12"/>
      <c r="W14" s="12"/>
      <c r="Y14" s="13" t="s">
        <v>12</v>
      </c>
      <c r="Z14" s="13"/>
      <c r="AA14" s="13"/>
      <c r="AB14" s="13"/>
      <c r="AC14" s="13"/>
    </row>
    <row r="15" spans="3:29" ht="54" customHeight="1">
      <c r="C15" s="5" t="s">
        <v>3</v>
      </c>
      <c r="D15" s="5" t="s">
        <v>4</v>
      </c>
      <c r="E15" s="5" t="s">
        <v>5</v>
      </c>
      <c r="F15" s="5" t="s">
        <v>6</v>
      </c>
      <c r="G15" s="5" t="s">
        <v>7</v>
      </c>
      <c r="H15" s="5"/>
      <c r="I15" s="5" t="s">
        <v>4</v>
      </c>
      <c r="J15" s="5" t="s">
        <v>5</v>
      </c>
      <c r="K15" s="5" t="s">
        <v>6</v>
      </c>
      <c r="L15" s="5" t="s">
        <v>7</v>
      </c>
      <c r="M15" s="5"/>
      <c r="N15" t="s">
        <v>4</v>
      </c>
      <c r="O15" s="5" t="s">
        <v>5</v>
      </c>
      <c r="P15" s="5" t="s">
        <v>6</v>
      </c>
      <c r="Q15" s="5" t="s">
        <v>7</v>
      </c>
      <c r="S15" s="10" t="s">
        <v>9</v>
      </c>
      <c r="T15" s="10" t="s">
        <v>5</v>
      </c>
      <c r="U15" s="10" t="s">
        <v>6</v>
      </c>
      <c r="V15" s="10" t="s">
        <v>10</v>
      </c>
      <c r="W15" s="10" t="s">
        <v>11</v>
      </c>
      <c r="Y15" s="10" t="s">
        <v>13</v>
      </c>
      <c r="Z15" s="10" t="s">
        <v>5</v>
      </c>
      <c r="AA15" s="10" t="s">
        <v>6</v>
      </c>
      <c r="AB15" s="10" t="s">
        <v>10</v>
      </c>
      <c r="AC15" s="10" t="s">
        <v>11</v>
      </c>
    </row>
    <row r="16" spans="3:29">
      <c r="C16">
        <v>1952</v>
      </c>
      <c r="D16" s="6">
        <v>4</v>
      </c>
      <c r="E16" s="6">
        <v>7</v>
      </c>
      <c r="F16" s="6">
        <v>10</v>
      </c>
      <c r="G16" s="6">
        <v>3.7</v>
      </c>
      <c r="H16" s="6"/>
      <c r="I16" s="6">
        <v>3.9</v>
      </c>
      <c r="J16" s="6">
        <v>2.1</v>
      </c>
      <c r="K16" s="6">
        <v>2.2999999999999998</v>
      </c>
      <c r="L16" s="6">
        <v>3</v>
      </c>
      <c r="M16" s="6"/>
      <c r="N16" s="6">
        <v>12.5</v>
      </c>
      <c r="O16" s="6">
        <v>2.2000000000000002</v>
      </c>
      <c r="P16" s="6">
        <f>ROUND(P88,1)</f>
        <v>0.7</v>
      </c>
      <c r="Q16" s="6">
        <f>ROUND(Q88,1)</f>
        <v>6.1</v>
      </c>
    </row>
    <row r="17" spans="3:17">
      <c r="C17">
        <v>1953</v>
      </c>
      <c r="D17" s="6">
        <v>0.3</v>
      </c>
      <c r="E17" s="6">
        <v>7.1</v>
      </c>
      <c r="F17" s="6">
        <v>6.5</v>
      </c>
      <c r="G17" s="6">
        <v>8.3000000000000007</v>
      </c>
      <c r="H17" s="6"/>
      <c r="I17" s="6">
        <v>3.9</v>
      </c>
      <c r="J17" s="6">
        <v>2.1</v>
      </c>
      <c r="K17" s="6">
        <v>2.2000000000000002</v>
      </c>
      <c r="L17" s="6">
        <v>2.2999999999999998</v>
      </c>
      <c r="M17" s="6"/>
      <c r="N17" s="6">
        <v>5.4</v>
      </c>
      <c r="O17" s="6">
        <v>1.8</v>
      </c>
      <c r="P17" s="6">
        <v>0.7</v>
      </c>
      <c r="Q17" s="6">
        <v>6.1</v>
      </c>
    </row>
    <row r="18" spans="3:17">
      <c r="C18">
        <v>1954</v>
      </c>
      <c r="D18" s="6">
        <v>3.9</v>
      </c>
      <c r="E18" s="6">
        <v>10.8</v>
      </c>
      <c r="F18" s="6">
        <v>9.4</v>
      </c>
      <c r="G18" s="6">
        <v>6.4</v>
      </c>
      <c r="H18" s="6"/>
      <c r="I18" s="6">
        <v>4.0999999999999996</v>
      </c>
      <c r="J18" s="6">
        <v>2.9</v>
      </c>
      <c r="K18" s="6">
        <v>2.2999999999999998</v>
      </c>
      <c r="L18" s="6">
        <v>2.4</v>
      </c>
      <c r="M18" s="6"/>
      <c r="N18" s="6">
        <v>4.3</v>
      </c>
      <c r="O18" s="6">
        <v>2.4</v>
      </c>
      <c r="P18" s="6">
        <v>0.7</v>
      </c>
      <c r="Q18" s="6">
        <v>7.3</v>
      </c>
    </row>
    <row r="19" spans="3:17">
      <c r="C19">
        <v>1955</v>
      </c>
      <c r="D19" s="6">
        <v>0.3</v>
      </c>
      <c r="E19" s="6">
        <v>10.5</v>
      </c>
      <c r="F19" s="6">
        <v>9.6999999999999993</v>
      </c>
      <c r="G19" s="6">
        <v>5.0999999999999996</v>
      </c>
      <c r="H19" s="6"/>
      <c r="I19" s="6">
        <v>3.7</v>
      </c>
      <c r="J19" s="6">
        <v>2.2000000000000002</v>
      </c>
      <c r="K19" s="6">
        <v>1.6</v>
      </c>
      <c r="L19" s="6">
        <v>1.8</v>
      </c>
      <c r="M19" s="6"/>
      <c r="N19" s="6">
        <v>2.1</v>
      </c>
      <c r="O19" s="6">
        <v>2.2999999999999998</v>
      </c>
      <c r="P19" s="6">
        <v>0.6</v>
      </c>
      <c r="Q19" s="6">
        <v>4.5999999999999996</v>
      </c>
    </row>
    <row r="20" spans="3:17">
      <c r="C20">
        <v>1956</v>
      </c>
      <c r="D20" s="6">
        <v>3.9</v>
      </c>
      <c r="E20" s="6">
        <v>7.9</v>
      </c>
      <c r="F20" s="6">
        <v>12.5</v>
      </c>
      <c r="G20" s="6">
        <v>4.5</v>
      </c>
      <c r="H20" s="6"/>
      <c r="I20" s="6">
        <v>4</v>
      </c>
      <c r="J20" s="6">
        <v>2.5</v>
      </c>
      <c r="K20" s="6">
        <v>2</v>
      </c>
      <c r="L20" s="6">
        <v>1.9</v>
      </c>
      <c r="M20" s="6"/>
      <c r="N20" s="6">
        <v>13.1</v>
      </c>
      <c r="O20" s="6">
        <v>2.7</v>
      </c>
      <c r="P20" s="6">
        <v>0.6</v>
      </c>
      <c r="Q20" s="6">
        <v>4.7</v>
      </c>
    </row>
    <row r="21" spans="3:17">
      <c r="C21">
        <v>1957</v>
      </c>
      <c r="D21" s="6">
        <v>0.3</v>
      </c>
      <c r="E21" s="6">
        <v>4.8</v>
      </c>
      <c r="F21" s="6">
        <v>8</v>
      </c>
      <c r="G21" s="6">
        <v>3.4</v>
      </c>
      <c r="H21" s="6"/>
      <c r="I21" s="6">
        <v>3.9</v>
      </c>
      <c r="J21" s="6">
        <v>2.9</v>
      </c>
      <c r="K21" s="6">
        <v>2.2000000000000002</v>
      </c>
      <c r="L21" s="6">
        <v>3.8</v>
      </c>
      <c r="M21" s="6"/>
      <c r="N21" s="6">
        <v>6.7</v>
      </c>
      <c r="O21" s="6">
        <v>2.4</v>
      </c>
      <c r="P21" s="6">
        <v>0.6</v>
      </c>
      <c r="Q21" s="6">
        <v>3.5</v>
      </c>
    </row>
    <row r="22" spans="3:17">
      <c r="C22">
        <v>1958</v>
      </c>
      <c r="D22" s="6">
        <v>2.9</v>
      </c>
      <c r="E22" s="6">
        <v>6.7</v>
      </c>
      <c r="F22" s="6">
        <v>10.1</v>
      </c>
      <c r="G22" s="6">
        <v>3.3</v>
      </c>
      <c r="H22" s="6"/>
      <c r="I22" s="6">
        <v>4</v>
      </c>
      <c r="J22" s="6">
        <v>2.2000000000000002</v>
      </c>
      <c r="K22" s="6">
        <v>2</v>
      </c>
      <c r="L22" s="6">
        <v>2.8</v>
      </c>
      <c r="M22" s="6"/>
      <c r="N22" s="6">
        <v>3.5</v>
      </c>
      <c r="O22" s="6">
        <v>2.2000000000000002</v>
      </c>
      <c r="P22" s="6">
        <v>0.7</v>
      </c>
      <c r="Q22" s="6">
        <v>6.2</v>
      </c>
    </row>
    <row r="23" spans="3:17">
      <c r="C23">
        <v>1959</v>
      </c>
      <c r="D23" s="6">
        <v>0.3</v>
      </c>
      <c r="E23" s="6">
        <v>7.6</v>
      </c>
      <c r="F23" s="6">
        <v>8.6999999999999993</v>
      </c>
      <c r="G23" s="6">
        <v>2.8</v>
      </c>
      <c r="H23" s="6"/>
      <c r="I23" s="6">
        <v>4.0999999999999996</v>
      </c>
      <c r="J23" s="6">
        <v>2.5</v>
      </c>
      <c r="K23" s="6">
        <v>1.5</v>
      </c>
      <c r="L23" s="6">
        <v>3.3</v>
      </c>
      <c r="M23" s="6"/>
      <c r="N23" s="6">
        <v>8.6999999999999993</v>
      </c>
      <c r="O23" s="6">
        <v>2.4</v>
      </c>
      <c r="P23" s="6">
        <v>0.7</v>
      </c>
      <c r="Q23" s="6">
        <v>7.8</v>
      </c>
    </row>
    <row r="24" spans="3:17">
      <c r="C24">
        <v>1960</v>
      </c>
      <c r="D24" s="6">
        <v>3.7</v>
      </c>
      <c r="E24" s="6">
        <v>9.6999999999999993</v>
      </c>
      <c r="F24" s="6">
        <v>4.7</v>
      </c>
      <c r="G24" s="6">
        <v>4.8</v>
      </c>
      <c r="H24" s="6"/>
      <c r="I24" s="6">
        <v>4.5999999999999996</v>
      </c>
      <c r="J24" s="6">
        <v>2.5</v>
      </c>
      <c r="K24" s="6">
        <v>1</v>
      </c>
      <c r="L24" s="6">
        <v>2.7</v>
      </c>
      <c r="M24" s="6"/>
      <c r="N24" s="6">
        <v>23.1</v>
      </c>
      <c r="O24" s="6">
        <v>2.6</v>
      </c>
      <c r="P24" s="6">
        <v>0.7</v>
      </c>
      <c r="Q24" s="6">
        <v>5.9</v>
      </c>
    </row>
    <row r="25" spans="3:17">
      <c r="C25">
        <v>1961</v>
      </c>
      <c r="D25" s="6">
        <v>0.2</v>
      </c>
      <c r="E25" s="6">
        <v>10.7</v>
      </c>
      <c r="F25" s="6">
        <v>3.2</v>
      </c>
      <c r="G25" s="6">
        <v>11.1</v>
      </c>
      <c r="H25" s="6"/>
      <c r="I25" s="6">
        <v>3.6</v>
      </c>
      <c r="J25" s="6">
        <v>1.9</v>
      </c>
      <c r="K25" s="6">
        <v>1.2</v>
      </c>
      <c r="L25" s="6">
        <v>2.5</v>
      </c>
      <c r="M25" s="6"/>
      <c r="N25" s="6">
        <v>7.1</v>
      </c>
      <c r="O25" s="6">
        <v>2.5</v>
      </c>
      <c r="P25" s="6">
        <v>0.7</v>
      </c>
      <c r="Q25" s="6">
        <v>7</v>
      </c>
    </row>
    <row r="26" spans="3:17">
      <c r="C26">
        <v>1962</v>
      </c>
      <c r="D26" s="6">
        <v>2.2999999999999998</v>
      </c>
      <c r="E26" s="6">
        <v>12.2</v>
      </c>
      <c r="F26" s="6">
        <v>6.5</v>
      </c>
      <c r="G26" s="6">
        <v>14.3</v>
      </c>
      <c r="H26" s="6"/>
      <c r="I26" s="6">
        <v>3.8</v>
      </c>
      <c r="J26" s="6">
        <v>2.9</v>
      </c>
      <c r="K26" s="6">
        <v>1.3</v>
      </c>
      <c r="L26" s="6">
        <v>2.9</v>
      </c>
      <c r="M26" s="6"/>
      <c r="N26" s="6">
        <v>6.5</v>
      </c>
      <c r="O26" s="6">
        <v>3</v>
      </c>
      <c r="P26" s="6">
        <v>0.7</v>
      </c>
      <c r="Q26" s="6">
        <v>6.4</v>
      </c>
    </row>
    <row r="27" spans="3:17">
      <c r="C27">
        <v>1963</v>
      </c>
      <c r="D27" s="6">
        <v>0.3</v>
      </c>
      <c r="E27" s="6">
        <v>9</v>
      </c>
      <c r="F27" s="6">
        <v>11.2</v>
      </c>
      <c r="G27" s="6">
        <v>7.9</v>
      </c>
      <c r="H27" s="6"/>
      <c r="I27" s="6">
        <v>3</v>
      </c>
      <c r="J27" s="6">
        <v>2.2999999999999998</v>
      </c>
      <c r="K27" s="6">
        <v>1.1000000000000001</v>
      </c>
      <c r="L27" s="6">
        <v>3.5</v>
      </c>
      <c r="M27" s="6"/>
      <c r="N27" s="6">
        <v>4.7</v>
      </c>
      <c r="O27" s="6">
        <v>2.6</v>
      </c>
      <c r="P27" s="6">
        <v>0.7</v>
      </c>
      <c r="Q27" s="6">
        <v>8.4</v>
      </c>
    </row>
    <row r="28" spans="3:17">
      <c r="C28">
        <v>1964</v>
      </c>
      <c r="D28" s="6">
        <v>2.1</v>
      </c>
      <c r="E28" s="6">
        <v>15.5</v>
      </c>
      <c r="F28" s="6">
        <v>7.8</v>
      </c>
      <c r="G28" s="6">
        <v>8.5</v>
      </c>
      <c r="H28" s="6"/>
      <c r="I28" s="6">
        <v>3.6</v>
      </c>
      <c r="J28" s="6">
        <v>3.3</v>
      </c>
      <c r="K28" s="6">
        <v>1.1000000000000001</v>
      </c>
      <c r="L28" s="6">
        <v>4.5</v>
      </c>
      <c r="M28" s="6"/>
      <c r="N28" s="6">
        <v>5.3</v>
      </c>
      <c r="O28" s="6">
        <v>2.6</v>
      </c>
      <c r="P28" s="6">
        <v>0.6</v>
      </c>
      <c r="Q28" s="6">
        <v>5.7</v>
      </c>
    </row>
    <row r="29" spans="3:17">
      <c r="C29">
        <v>1965</v>
      </c>
      <c r="D29" s="6">
        <v>0.1</v>
      </c>
      <c r="E29" s="6">
        <v>6.4</v>
      </c>
      <c r="F29" s="6">
        <v>6.9</v>
      </c>
      <c r="G29" s="6">
        <v>18</v>
      </c>
      <c r="H29" s="6"/>
      <c r="I29" s="6">
        <v>3.2</v>
      </c>
      <c r="J29" s="6">
        <v>1.6</v>
      </c>
      <c r="K29" s="6">
        <v>1.2</v>
      </c>
      <c r="L29" s="6">
        <v>2.2000000000000002</v>
      </c>
      <c r="M29" s="6"/>
      <c r="N29" s="6">
        <v>29.8</v>
      </c>
      <c r="O29" s="6">
        <v>2.9</v>
      </c>
      <c r="P29" s="6">
        <v>0.6</v>
      </c>
      <c r="Q29" s="6">
        <v>3.3</v>
      </c>
    </row>
    <row r="30" spans="3:17">
      <c r="C30">
        <v>1966</v>
      </c>
      <c r="D30" s="6">
        <v>3.2</v>
      </c>
      <c r="E30" s="6">
        <v>11.5</v>
      </c>
      <c r="F30" s="6">
        <v>9.5</v>
      </c>
      <c r="G30" s="6">
        <v>7.8</v>
      </c>
      <c r="H30" s="6"/>
      <c r="I30" s="6">
        <v>3.2</v>
      </c>
      <c r="J30" s="6">
        <v>2.4</v>
      </c>
      <c r="K30" s="6">
        <v>1.7</v>
      </c>
      <c r="L30" s="6">
        <v>4.5</v>
      </c>
      <c r="M30" s="6"/>
      <c r="N30" s="6">
        <v>9.3000000000000007</v>
      </c>
      <c r="O30" s="6">
        <v>3.3</v>
      </c>
      <c r="P30" s="6">
        <v>0.6</v>
      </c>
      <c r="Q30" s="6">
        <v>5</v>
      </c>
    </row>
    <row r="31" spans="3:17">
      <c r="C31">
        <v>1967</v>
      </c>
      <c r="D31" s="6">
        <v>0.2</v>
      </c>
      <c r="E31" s="6">
        <v>4.5</v>
      </c>
      <c r="F31" s="6">
        <v>3.1</v>
      </c>
      <c r="G31" s="6">
        <v>14.6</v>
      </c>
      <c r="H31" s="6"/>
      <c r="I31" s="6">
        <v>3</v>
      </c>
      <c r="J31" s="6">
        <v>1.5</v>
      </c>
      <c r="K31" s="6">
        <v>2.2999999999999998</v>
      </c>
      <c r="L31" s="6">
        <v>3.2</v>
      </c>
      <c r="M31" s="6"/>
      <c r="N31" s="6">
        <v>6.9</v>
      </c>
      <c r="O31" s="6">
        <v>2.7</v>
      </c>
      <c r="P31" s="6">
        <v>0.6</v>
      </c>
      <c r="Q31" s="6">
        <v>4.2</v>
      </c>
    </row>
    <row r="32" spans="3:17">
      <c r="C32">
        <v>1968</v>
      </c>
      <c r="D32" s="6">
        <v>6.6</v>
      </c>
      <c r="E32" s="6">
        <v>11.1</v>
      </c>
      <c r="F32" s="6">
        <v>8.3000000000000007</v>
      </c>
      <c r="G32" s="6">
        <v>15.4</v>
      </c>
      <c r="H32" s="6"/>
      <c r="I32" s="6">
        <v>3.3</v>
      </c>
      <c r="J32" s="6">
        <v>2.2999999999999998</v>
      </c>
      <c r="K32" s="6">
        <v>1.3</v>
      </c>
      <c r="L32" s="6">
        <v>5.8</v>
      </c>
      <c r="M32" s="6"/>
      <c r="N32" s="6">
        <v>5</v>
      </c>
      <c r="O32" s="6">
        <v>3.3</v>
      </c>
      <c r="P32" s="6">
        <v>0.7</v>
      </c>
      <c r="Q32" s="6">
        <v>10.7</v>
      </c>
    </row>
    <row r="33" spans="3:29">
      <c r="C33">
        <v>1969</v>
      </c>
      <c r="D33" s="6">
        <v>0.4</v>
      </c>
      <c r="E33" s="6">
        <v>6.9</v>
      </c>
      <c r="F33" s="6">
        <v>6.4</v>
      </c>
      <c r="G33" s="6">
        <v>11.2</v>
      </c>
      <c r="H33" s="6"/>
      <c r="I33" s="6">
        <v>3.1</v>
      </c>
      <c r="J33" s="6">
        <v>1.1000000000000001</v>
      </c>
      <c r="K33" s="6">
        <v>0.9</v>
      </c>
      <c r="L33" s="6">
        <v>3.7</v>
      </c>
      <c r="M33" s="6"/>
      <c r="N33" s="6">
        <v>13.7</v>
      </c>
      <c r="O33" s="6">
        <v>2.9</v>
      </c>
      <c r="P33" s="6">
        <v>0.6</v>
      </c>
      <c r="Q33" s="6">
        <v>3.3</v>
      </c>
    </row>
    <row r="34" spans="3:29">
      <c r="C34">
        <v>1970</v>
      </c>
      <c r="D34" s="6">
        <v>1.3</v>
      </c>
      <c r="E34" s="6">
        <v>8.9</v>
      </c>
      <c r="F34" s="6">
        <v>7.3</v>
      </c>
      <c r="G34" s="6">
        <v>7.5</v>
      </c>
      <c r="H34" s="6"/>
      <c r="I34" s="6">
        <v>4.2</v>
      </c>
      <c r="J34" s="6">
        <v>1.9</v>
      </c>
      <c r="K34" s="6">
        <v>2.1</v>
      </c>
      <c r="L34" s="6">
        <v>6.2</v>
      </c>
      <c r="M34" s="6"/>
      <c r="N34" s="6">
        <v>18.600000000000001</v>
      </c>
      <c r="O34" s="6">
        <v>3.7</v>
      </c>
      <c r="P34" s="6">
        <v>0.7</v>
      </c>
      <c r="Q34" s="6">
        <v>5.9</v>
      </c>
    </row>
    <row r="35" spans="3:29">
      <c r="C35">
        <v>1971</v>
      </c>
      <c r="D35" s="6">
        <v>0.1</v>
      </c>
      <c r="E35" s="6">
        <v>6.5</v>
      </c>
      <c r="F35" s="6">
        <v>9.4</v>
      </c>
      <c r="G35" s="6">
        <v>4.3</v>
      </c>
      <c r="H35" s="6"/>
      <c r="I35" s="6">
        <v>3.6</v>
      </c>
      <c r="J35" s="6">
        <v>2</v>
      </c>
      <c r="K35" s="6">
        <v>2.4</v>
      </c>
      <c r="L35" s="6">
        <v>3.1</v>
      </c>
      <c r="M35" s="6"/>
      <c r="N35" s="6">
        <v>7.5</v>
      </c>
      <c r="O35" s="6">
        <v>3.3</v>
      </c>
      <c r="P35" s="6">
        <v>0.7</v>
      </c>
      <c r="Q35" s="6">
        <v>22.3</v>
      </c>
    </row>
    <row r="36" spans="3:29">
      <c r="C36">
        <v>1972</v>
      </c>
      <c r="D36" s="6">
        <v>0.4</v>
      </c>
      <c r="E36" s="6">
        <v>4.3</v>
      </c>
      <c r="F36" s="6">
        <v>8.4</v>
      </c>
      <c r="G36" s="6">
        <v>10.1</v>
      </c>
      <c r="H36" s="6"/>
      <c r="I36" s="6">
        <v>3.4</v>
      </c>
      <c r="J36" s="6">
        <v>2.2000000000000002</v>
      </c>
      <c r="K36" s="6">
        <v>2.5</v>
      </c>
      <c r="L36" s="6">
        <v>7.1</v>
      </c>
      <c r="M36" s="6"/>
      <c r="N36" s="6">
        <v>3.5</v>
      </c>
      <c r="O36" s="6">
        <v>2.7</v>
      </c>
      <c r="P36" s="6">
        <v>0.6</v>
      </c>
      <c r="Q36" s="6">
        <v>5.7</v>
      </c>
    </row>
    <row r="37" spans="3:29">
      <c r="C37">
        <v>1973</v>
      </c>
      <c r="D37" s="6">
        <v>0.3</v>
      </c>
      <c r="E37" s="6">
        <v>5.4</v>
      </c>
      <c r="F37" s="6">
        <v>8.1</v>
      </c>
      <c r="G37" s="6">
        <v>4.4000000000000004</v>
      </c>
      <c r="H37" s="6"/>
      <c r="I37" s="6">
        <v>4</v>
      </c>
      <c r="J37" s="6">
        <v>3</v>
      </c>
      <c r="K37" s="6">
        <v>2.7</v>
      </c>
      <c r="L37" s="6">
        <v>6.5</v>
      </c>
      <c r="M37" s="6"/>
      <c r="N37" s="6">
        <v>2</v>
      </c>
      <c r="O37" s="6">
        <v>2.7</v>
      </c>
      <c r="P37" s="6">
        <v>0.7</v>
      </c>
      <c r="Q37" s="6">
        <v>8</v>
      </c>
    </row>
    <row r="38" spans="3:29">
      <c r="C38">
        <v>1974</v>
      </c>
      <c r="D38" s="6">
        <v>2.8</v>
      </c>
      <c r="E38" s="6">
        <v>6.5</v>
      </c>
      <c r="F38" s="6">
        <v>7.1</v>
      </c>
      <c r="G38" s="6">
        <v>8.6999999999999993</v>
      </c>
      <c r="H38" s="6"/>
      <c r="I38" s="6">
        <v>4.5</v>
      </c>
      <c r="J38" s="6">
        <v>1.9</v>
      </c>
      <c r="K38" s="6">
        <v>2.9</v>
      </c>
      <c r="L38" s="6">
        <v>3.9</v>
      </c>
      <c r="M38" s="6"/>
      <c r="N38" s="6">
        <v>9.6999999999999993</v>
      </c>
      <c r="O38" s="6">
        <v>2.9</v>
      </c>
      <c r="P38" s="6">
        <v>0.7</v>
      </c>
      <c r="Q38" s="6">
        <v>7.5</v>
      </c>
    </row>
    <row r="39" spans="3:29">
      <c r="C39">
        <v>1975</v>
      </c>
      <c r="D39" s="6">
        <v>0.3</v>
      </c>
      <c r="E39" s="6">
        <v>7.3</v>
      </c>
      <c r="F39" s="6">
        <v>9</v>
      </c>
      <c r="G39" s="6">
        <v>11.8</v>
      </c>
      <c r="H39" s="6"/>
      <c r="I39" s="6">
        <v>6.1</v>
      </c>
      <c r="J39" s="6">
        <v>2.4</v>
      </c>
      <c r="K39" s="6">
        <v>1.8</v>
      </c>
      <c r="L39" s="6">
        <v>2.5</v>
      </c>
      <c r="M39" s="6"/>
      <c r="N39" s="6">
        <v>20.8</v>
      </c>
      <c r="O39" s="6">
        <v>2.5</v>
      </c>
      <c r="P39" s="6">
        <v>0.6</v>
      </c>
      <c r="Q39" s="6">
        <v>4.4000000000000004</v>
      </c>
    </row>
    <row r="40" spans="3:29">
      <c r="C40">
        <v>1976</v>
      </c>
      <c r="D40" s="6">
        <v>2.9</v>
      </c>
      <c r="E40" s="6">
        <v>10.5</v>
      </c>
      <c r="F40" s="6">
        <v>23</v>
      </c>
      <c r="G40" s="6">
        <v>9.3000000000000007</v>
      </c>
      <c r="H40" s="6"/>
      <c r="I40" s="6">
        <v>4.4000000000000004</v>
      </c>
      <c r="J40" s="6">
        <v>1.5</v>
      </c>
      <c r="K40" s="6">
        <v>5.0999999999999996</v>
      </c>
      <c r="L40" s="6">
        <v>4.0999999999999996</v>
      </c>
      <c r="M40" s="6"/>
      <c r="N40" s="6">
        <v>6.7</v>
      </c>
      <c r="O40" s="6">
        <v>3.6</v>
      </c>
      <c r="P40" s="6">
        <v>0.6</v>
      </c>
      <c r="Q40" s="6">
        <v>3.2</v>
      </c>
      <c r="S40" s="15">
        <v>0.44</v>
      </c>
      <c r="T40" s="15">
        <v>0.05</v>
      </c>
      <c r="U40" s="15">
        <v>0.05</v>
      </c>
      <c r="V40" s="15">
        <v>0.41</v>
      </c>
      <c r="W40" s="15">
        <v>0.67</v>
      </c>
      <c r="Y40" s="15">
        <v>0.1</v>
      </c>
      <c r="Z40" s="15">
        <v>0.31</v>
      </c>
      <c r="AA40" s="15">
        <v>0.35</v>
      </c>
      <c r="AB40" s="15">
        <v>1.34</v>
      </c>
      <c r="AC40" s="15">
        <f t="shared" ref="AC40" si="0">ROUND(AC112,2)</f>
        <v>0.28000000000000003</v>
      </c>
    </row>
    <row r="41" spans="3:29">
      <c r="C41">
        <v>1977</v>
      </c>
      <c r="D41" s="6">
        <v>0.3</v>
      </c>
      <c r="E41" s="6">
        <v>12.1</v>
      </c>
      <c r="F41" s="6">
        <v>10.9</v>
      </c>
      <c r="G41" s="6">
        <v>6.9</v>
      </c>
      <c r="H41" s="6"/>
      <c r="I41" s="6">
        <v>5.2</v>
      </c>
      <c r="J41" s="6">
        <v>5.3</v>
      </c>
      <c r="K41" s="6">
        <v>0.7</v>
      </c>
      <c r="L41" s="6">
        <v>4.8</v>
      </c>
      <c r="M41" s="6"/>
      <c r="N41" s="6">
        <v>5.5</v>
      </c>
      <c r="O41" s="6">
        <v>3.9</v>
      </c>
      <c r="P41" s="6">
        <v>0.7</v>
      </c>
      <c r="Q41" s="6">
        <v>7.1</v>
      </c>
      <c r="S41" s="15">
        <v>0.48</v>
      </c>
      <c r="T41" s="15">
        <v>0.05</v>
      </c>
      <c r="U41" s="15">
        <v>7.0000000000000007E-2</v>
      </c>
      <c r="V41" s="15">
        <v>0.48</v>
      </c>
      <c r="W41" s="15">
        <v>0.56999999999999995</v>
      </c>
      <c r="Y41" s="15">
        <v>0.28000000000000003</v>
      </c>
      <c r="Z41" s="15">
        <v>0.3</v>
      </c>
      <c r="AA41" s="15">
        <v>0.4</v>
      </c>
      <c r="AB41" s="15">
        <v>1.62</v>
      </c>
      <c r="AC41" s="15">
        <f t="shared" ref="AC41" si="1">ROUND(AC113,2)</f>
        <v>0.24</v>
      </c>
    </row>
    <row r="42" spans="3:29">
      <c r="C42">
        <v>1978</v>
      </c>
      <c r="D42" s="6">
        <v>13.1</v>
      </c>
      <c r="E42" s="6">
        <v>15.9</v>
      </c>
      <c r="F42" s="6">
        <v>18.899999999999999</v>
      </c>
      <c r="G42" s="6">
        <v>8.4</v>
      </c>
      <c r="H42" s="6"/>
      <c r="I42" s="6">
        <v>5.6</v>
      </c>
      <c r="J42" s="6">
        <v>2.5</v>
      </c>
      <c r="K42" s="6">
        <v>0.9</v>
      </c>
      <c r="L42" s="6">
        <v>5.6</v>
      </c>
      <c r="M42" s="6"/>
      <c r="N42" s="6">
        <v>12.2</v>
      </c>
      <c r="O42" s="6">
        <v>2.8</v>
      </c>
      <c r="P42" s="6">
        <v>0.7</v>
      </c>
      <c r="Q42" s="6">
        <v>6</v>
      </c>
      <c r="S42" s="15">
        <v>0.54</v>
      </c>
      <c r="T42" s="15">
        <v>7.0000000000000007E-2</v>
      </c>
      <c r="U42" s="15">
        <v>0.05</v>
      </c>
      <c r="V42" s="15">
        <v>0.49</v>
      </c>
      <c r="W42" s="15">
        <v>0.7</v>
      </c>
      <c r="Y42" s="15">
        <v>0.25</v>
      </c>
      <c r="Z42" s="15">
        <v>0.49</v>
      </c>
      <c r="AA42" s="15">
        <v>0.73</v>
      </c>
      <c r="AB42" s="15">
        <v>1.41</v>
      </c>
      <c r="AC42" s="15">
        <f t="shared" ref="AC42" si="2">ROUND(AC114,2)</f>
        <v>0.23</v>
      </c>
    </row>
    <row r="43" spans="3:29">
      <c r="C43">
        <v>1979</v>
      </c>
      <c r="D43" s="6">
        <v>0.8</v>
      </c>
      <c r="E43" s="6">
        <v>16</v>
      </c>
      <c r="F43" s="6">
        <v>22.1</v>
      </c>
      <c r="G43" s="6">
        <v>4.5</v>
      </c>
      <c r="H43" s="6"/>
      <c r="I43" s="6">
        <v>4.7</v>
      </c>
      <c r="J43" s="6">
        <v>3.5</v>
      </c>
      <c r="K43" s="6">
        <v>2</v>
      </c>
      <c r="L43" s="6">
        <v>3.2</v>
      </c>
      <c r="M43" s="6"/>
      <c r="N43" s="6">
        <v>21</v>
      </c>
      <c r="O43" s="6">
        <v>3</v>
      </c>
      <c r="P43" s="6">
        <v>0.7</v>
      </c>
      <c r="Q43" s="6">
        <v>7.4</v>
      </c>
      <c r="S43" s="15">
        <v>0.46</v>
      </c>
      <c r="T43" s="15">
        <v>0.06</v>
      </c>
      <c r="U43" s="15">
        <v>0.06</v>
      </c>
      <c r="V43" s="15">
        <v>0.48</v>
      </c>
      <c r="W43" s="15">
        <v>0.65</v>
      </c>
      <c r="Y43" s="15">
        <v>0.43</v>
      </c>
      <c r="Z43" s="15">
        <v>0.88</v>
      </c>
      <c r="AA43" s="15">
        <v>0.55000000000000004</v>
      </c>
      <c r="AB43" s="15">
        <v>1.28</v>
      </c>
      <c r="AC43" s="15">
        <f t="shared" ref="AC43" si="3">ROUND(AC115,2)</f>
        <v>0.3</v>
      </c>
    </row>
    <row r="44" spans="3:29">
      <c r="C44">
        <v>1980</v>
      </c>
      <c r="D44" s="6">
        <v>7.2</v>
      </c>
      <c r="E44" s="6">
        <v>13.9</v>
      </c>
      <c r="F44" s="6">
        <v>17.600000000000001</v>
      </c>
      <c r="G44" s="6">
        <v>7</v>
      </c>
      <c r="H44" s="6"/>
      <c r="I44" s="6">
        <v>6.9</v>
      </c>
      <c r="J44" s="6">
        <v>2.2999999999999998</v>
      </c>
      <c r="K44" s="6">
        <v>2.2999999999999998</v>
      </c>
      <c r="L44" s="6">
        <v>4</v>
      </c>
      <c r="M44" s="6"/>
      <c r="N44" s="6">
        <v>40.799999999999997</v>
      </c>
      <c r="O44" s="6">
        <v>3.5</v>
      </c>
      <c r="P44" s="6">
        <v>0.7</v>
      </c>
      <c r="Q44" s="6">
        <v>4.8</v>
      </c>
      <c r="S44" s="15">
        <v>0.68</v>
      </c>
      <c r="T44" s="15">
        <v>0.05</v>
      </c>
      <c r="U44" s="15">
        <v>0.09</v>
      </c>
      <c r="V44" s="15">
        <v>0.47</v>
      </c>
      <c r="W44" s="15">
        <v>0.51</v>
      </c>
      <c r="Y44" s="15">
        <v>0.48</v>
      </c>
      <c r="Z44" s="15">
        <v>0.86</v>
      </c>
      <c r="AA44" s="15">
        <v>0.49</v>
      </c>
      <c r="AB44" s="15">
        <v>1.1100000000000001</v>
      </c>
      <c r="AC44" s="15">
        <f t="shared" ref="AC44" si="4">ROUND(AC116,2)</f>
        <v>0.26</v>
      </c>
    </row>
    <row r="45" spans="3:29">
      <c r="C45">
        <v>1981</v>
      </c>
      <c r="D45" s="6">
        <v>1.1000000000000001</v>
      </c>
      <c r="E45" s="6">
        <v>13.9</v>
      </c>
      <c r="F45" s="6">
        <v>20.100000000000001</v>
      </c>
      <c r="G45" s="6">
        <v>6.5</v>
      </c>
      <c r="H45" s="6"/>
      <c r="I45" s="6">
        <v>6.4</v>
      </c>
      <c r="J45" s="6">
        <v>3.8</v>
      </c>
      <c r="K45" s="6">
        <v>1</v>
      </c>
      <c r="L45" s="6">
        <v>5.5</v>
      </c>
      <c r="M45" s="6"/>
      <c r="N45" s="6">
        <v>10.7</v>
      </c>
      <c r="O45" s="6">
        <v>3.9</v>
      </c>
      <c r="P45" s="6">
        <v>0.8</v>
      </c>
      <c r="Q45" s="6">
        <v>8.6999999999999993</v>
      </c>
      <c r="S45" s="15">
        <v>0.63</v>
      </c>
      <c r="T45" s="15">
        <v>7.0000000000000007E-2</v>
      </c>
      <c r="U45" s="15">
        <v>0.11</v>
      </c>
      <c r="V45" s="15">
        <v>0.43</v>
      </c>
      <c r="W45" s="15">
        <v>0.62</v>
      </c>
      <c r="Y45" s="15">
        <v>0.47</v>
      </c>
      <c r="Z45" s="15">
        <v>0.94</v>
      </c>
      <c r="AA45" s="15">
        <v>0.6</v>
      </c>
      <c r="AB45" s="15">
        <v>1</v>
      </c>
      <c r="AC45" s="15">
        <f t="shared" ref="AC45" si="5">ROUND(AC117,2)</f>
        <v>0.19</v>
      </c>
    </row>
    <row r="46" spans="3:29">
      <c r="C46">
        <v>1982</v>
      </c>
      <c r="D46" s="6">
        <v>5</v>
      </c>
      <c r="E46" s="6">
        <v>13.4</v>
      </c>
      <c r="F46" s="6">
        <v>18.100000000000001</v>
      </c>
      <c r="G46" s="6">
        <v>5.2</v>
      </c>
      <c r="H46" s="6"/>
      <c r="I46" s="6">
        <v>4.4000000000000004</v>
      </c>
      <c r="J46" s="6">
        <v>3.3</v>
      </c>
      <c r="K46" s="6">
        <v>1.1000000000000001</v>
      </c>
      <c r="L46" s="6">
        <v>5.8</v>
      </c>
      <c r="M46" s="6"/>
      <c r="N46" s="6">
        <v>8.4</v>
      </c>
      <c r="O46" s="6">
        <v>4.4000000000000004</v>
      </c>
      <c r="P46" s="6">
        <v>0.7</v>
      </c>
      <c r="Q46" s="6">
        <v>12</v>
      </c>
      <c r="S46" s="15">
        <v>0.46</v>
      </c>
      <c r="T46" s="15">
        <v>0.12</v>
      </c>
      <c r="U46" s="15">
        <v>0.09</v>
      </c>
      <c r="V46" s="15">
        <v>0.46</v>
      </c>
      <c r="W46" s="15">
        <v>0.65</v>
      </c>
      <c r="Y46" s="15">
        <v>0.88</v>
      </c>
      <c r="Z46" s="15">
        <v>1.74</v>
      </c>
      <c r="AA46" s="15">
        <v>0.88</v>
      </c>
      <c r="AB46" s="15">
        <v>1.04</v>
      </c>
      <c r="AC46" s="15">
        <f t="shared" ref="AC46" si="6">ROUND(AC118,2)</f>
        <v>0.28999999999999998</v>
      </c>
    </row>
    <row r="47" spans="3:29">
      <c r="C47">
        <v>1983</v>
      </c>
      <c r="D47" s="6">
        <v>0.4</v>
      </c>
      <c r="E47" s="6">
        <v>11.3</v>
      </c>
      <c r="F47" s="6">
        <v>24.1</v>
      </c>
      <c r="G47" s="6">
        <v>16.7</v>
      </c>
      <c r="H47" s="6"/>
      <c r="I47" s="6">
        <v>4.3</v>
      </c>
      <c r="J47" s="6">
        <v>3</v>
      </c>
      <c r="K47" s="6">
        <v>0.8</v>
      </c>
      <c r="L47" s="6">
        <v>4.4000000000000004</v>
      </c>
      <c r="M47" s="6"/>
      <c r="N47" s="6">
        <v>12.6</v>
      </c>
      <c r="O47" s="6">
        <v>4</v>
      </c>
      <c r="P47" s="6">
        <v>0.7</v>
      </c>
      <c r="Q47" s="6">
        <v>7.8</v>
      </c>
      <c r="S47" s="15">
        <v>0.52</v>
      </c>
      <c r="T47" s="15">
        <v>0.14000000000000001</v>
      </c>
      <c r="U47" s="15">
        <v>0.05</v>
      </c>
      <c r="V47" s="15">
        <v>0.42</v>
      </c>
      <c r="W47" s="15">
        <v>0.49</v>
      </c>
      <c r="Y47" s="15">
        <v>0.26</v>
      </c>
      <c r="Z47" s="15">
        <v>0.86</v>
      </c>
      <c r="AA47" s="15">
        <v>0.83</v>
      </c>
      <c r="AB47" s="15">
        <v>1.05</v>
      </c>
      <c r="AC47" s="15">
        <f t="shared" ref="AC47" si="7">ROUND(AC119,2)</f>
        <v>0.31</v>
      </c>
    </row>
    <row r="48" spans="3:29">
      <c r="C48">
        <v>1984</v>
      </c>
      <c r="D48" s="6">
        <v>4.8</v>
      </c>
      <c r="E48" s="6">
        <v>21.1</v>
      </c>
      <c r="F48" s="6">
        <v>27.3</v>
      </c>
      <c r="G48" s="6">
        <v>7.8</v>
      </c>
      <c r="H48" s="6"/>
      <c r="I48" s="6">
        <v>6.8</v>
      </c>
      <c r="J48" s="6">
        <v>3.4</v>
      </c>
      <c r="K48" s="6">
        <v>3.6</v>
      </c>
      <c r="L48" s="6">
        <v>4.8</v>
      </c>
      <c r="M48" s="6"/>
      <c r="N48" s="6">
        <v>16.899999999999999</v>
      </c>
      <c r="O48" s="6">
        <v>4.5999999999999996</v>
      </c>
      <c r="P48" s="6">
        <v>0.8</v>
      </c>
      <c r="Q48" s="6">
        <v>6.1</v>
      </c>
      <c r="S48" s="15">
        <v>0.37</v>
      </c>
      <c r="T48" s="15">
        <v>0.09</v>
      </c>
      <c r="U48" s="15">
        <v>7.0000000000000007E-2</v>
      </c>
      <c r="V48" s="15">
        <v>0.57999999999999996</v>
      </c>
      <c r="W48" s="15">
        <v>0.56000000000000005</v>
      </c>
      <c r="Y48" s="15">
        <v>1.05</v>
      </c>
      <c r="Z48" s="15">
        <v>1.27</v>
      </c>
      <c r="AA48" s="15">
        <v>0.79</v>
      </c>
      <c r="AB48" s="15">
        <v>1.38</v>
      </c>
      <c r="AC48" s="15">
        <f t="shared" ref="AC48" si="8">ROUND(AC120,2)</f>
        <v>0.43</v>
      </c>
    </row>
    <row r="49" spans="3:29">
      <c r="C49">
        <v>1985</v>
      </c>
      <c r="D49" s="6">
        <v>0.2</v>
      </c>
      <c r="E49" s="6">
        <v>14.8</v>
      </c>
      <c r="F49" s="6">
        <v>45.9</v>
      </c>
      <c r="G49" s="6">
        <v>16.100000000000001</v>
      </c>
      <c r="H49" s="6"/>
      <c r="I49" s="6">
        <v>5.6</v>
      </c>
      <c r="J49" s="6">
        <v>4.3</v>
      </c>
      <c r="K49" s="6">
        <v>2.5</v>
      </c>
      <c r="L49" s="6">
        <v>7.3</v>
      </c>
      <c r="M49" s="6"/>
      <c r="N49" s="6">
        <v>15.2</v>
      </c>
      <c r="O49" s="6">
        <v>5.5</v>
      </c>
      <c r="P49" s="6">
        <v>0.9</v>
      </c>
      <c r="Q49" s="6">
        <v>8.6999999999999993</v>
      </c>
      <c r="S49" s="15">
        <v>0.45</v>
      </c>
      <c r="T49" s="15">
        <v>0.08</v>
      </c>
      <c r="U49" s="15">
        <v>0.08</v>
      </c>
      <c r="V49" s="15">
        <v>0.9</v>
      </c>
      <c r="W49" s="15">
        <v>0.83</v>
      </c>
      <c r="Y49" s="15">
        <v>0.53</v>
      </c>
      <c r="Z49" s="15">
        <v>1.68</v>
      </c>
      <c r="AA49" s="15">
        <v>1.1100000000000001</v>
      </c>
      <c r="AB49" s="15">
        <v>1.1200000000000001</v>
      </c>
      <c r="AC49" s="15">
        <f t="shared" ref="AC49" si="9">ROUND(AC121,2)</f>
        <v>0.28000000000000003</v>
      </c>
    </row>
    <row r="50" spans="3:29">
      <c r="C50">
        <v>1986</v>
      </c>
      <c r="D50" s="6">
        <v>1</v>
      </c>
      <c r="E50" s="6">
        <v>13.6</v>
      </c>
      <c r="F50" s="6">
        <v>39</v>
      </c>
      <c r="G50" s="6">
        <v>15.2</v>
      </c>
      <c r="H50" s="6"/>
      <c r="I50" s="6">
        <v>5.2</v>
      </c>
      <c r="J50" s="6">
        <v>3.4</v>
      </c>
      <c r="K50" s="6">
        <v>2.2000000000000002</v>
      </c>
      <c r="L50" s="6">
        <v>8.5</v>
      </c>
      <c r="M50" s="6"/>
      <c r="N50" s="6">
        <v>8.8000000000000007</v>
      </c>
      <c r="O50" s="6">
        <v>4.5999999999999996</v>
      </c>
      <c r="P50" s="6">
        <v>0.6</v>
      </c>
      <c r="Q50" s="6">
        <v>7.6</v>
      </c>
      <c r="S50" s="15">
        <v>0.31</v>
      </c>
      <c r="T50" s="15">
        <v>0.1</v>
      </c>
      <c r="U50" s="15">
        <v>0.1</v>
      </c>
      <c r="V50" s="15">
        <v>0.76</v>
      </c>
      <c r="W50" s="15">
        <v>1.05</v>
      </c>
      <c r="Y50" s="15">
        <v>0.78</v>
      </c>
      <c r="Z50" s="15">
        <v>1.3</v>
      </c>
      <c r="AA50" s="15">
        <v>1.46</v>
      </c>
      <c r="AB50" s="15">
        <v>1.26</v>
      </c>
      <c r="AC50" s="15">
        <f t="shared" ref="AC50" si="10">ROUND(AC122,2)</f>
        <v>0.41</v>
      </c>
    </row>
    <row r="51" spans="3:29">
      <c r="C51">
        <v>1987</v>
      </c>
      <c r="D51" s="6">
        <v>0.2</v>
      </c>
      <c r="E51" s="6">
        <v>14</v>
      </c>
      <c r="F51" s="6">
        <v>22</v>
      </c>
      <c r="G51" s="6">
        <v>22.1</v>
      </c>
      <c r="H51" s="6"/>
      <c r="I51" s="6">
        <v>5.0999999999999996</v>
      </c>
      <c r="J51" s="6">
        <v>2.9</v>
      </c>
      <c r="K51" s="6">
        <v>3.6</v>
      </c>
      <c r="L51" s="6">
        <v>5.6</v>
      </c>
      <c r="M51" s="6"/>
      <c r="N51" s="6">
        <v>11.7</v>
      </c>
      <c r="O51" s="6">
        <v>4.8</v>
      </c>
      <c r="P51" s="6">
        <v>0.7</v>
      </c>
      <c r="Q51" s="6">
        <v>7.1</v>
      </c>
      <c r="S51" s="15">
        <v>0.38</v>
      </c>
      <c r="T51" s="15">
        <v>0.1</v>
      </c>
      <c r="U51" s="15">
        <v>0.09</v>
      </c>
      <c r="V51" s="15">
        <v>0.68</v>
      </c>
      <c r="W51" s="15">
        <v>1.03</v>
      </c>
      <c r="Y51" s="15">
        <v>0.49</v>
      </c>
      <c r="Z51" s="15">
        <v>0.95</v>
      </c>
      <c r="AA51" s="15">
        <v>0.66</v>
      </c>
      <c r="AB51" s="15">
        <v>1.05</v>
      </c>
      <c r="AC51" s="15">
        <f t="shared" ref="AC51" si="11">ROUND(AC123,2)</f>
        <v>0.3</v>
      </c>
    </row>
    <row r="52" spans="3:29">
      <c r="C52">
        <v>1988</v>
      </c>
      <c r="D52" s="6">
        <v>5.4</v>
      </c>
      <c r="E52" s="6">
        <v>17</v>
      </c>
      <c r="F52" s="6">
        <v>13.4</v>
      </c>
      <c r="G52" s="6">
        <v>12.3</v>
      </c>
      <c r="H52" s="6"/>
      <c r="I52" s="6">
        <v>6.3</v>
      </c>
      <c r="J52" s="6">
        <v>4</v>
      </c>
      <c r="K52" s="6">
        <v>3.2</v>
      </c>
      <c r="L52" s="6">
        <v>6.2</v>
      </c>
      <c r="M52" s="6"/>
      <c r="N52" s="6">
        <v>9.6999999999999993</v>
      </c>
      <c r="O52" s="6">
        <v>4.2</v>
      </c>
      <c r="P52" s="6">
        <v>0.5</v>
      </c>
      <c r="Q52" s="6">
        <v>5.9</v>
      </c>
      <c r="S52" s="15">
        <v>0.35</v>
      </c>
      <c r="T52" s="15">
        <v>0.1</v>
      </c>
      <c r="U52" s="15">
        <v>0.11</v>
      </c>
      <c r="V52" s="15">
        <v>0.78</v>
      </c>
      <c r="W52" s="15">
        <v>0.93</v>
      </c>
      <c r="Y52" s="15">
        <v>0.78</v>
      </c>
      <c r="Z52" s="15">
        <v>1.82</v>
      </c>
      <c r="AA52" s="15">
        <v>0.45</v>
      </c>
      <c r="AB52" s="15">
        <v>1.02</v>
      </c>
      <c r="AC52" s="15">
        <f t="shared" ref="AC52" si="12">ROUND(AC124,2)</f>
        <v>0.32</v>
      </c>
    </row>
    <row r="53" spans="3:29">
      <c r="C53">
        <v>1989</v>
      </c>
      <c r="D53" s="6">
        <v>0.2</v>
      </c>
      <c r="E53" s="6">
        <v>27.2</v>
      </c>
      <c r="F53" s="6">
        <v>30.4</v>
      </c>
      <c r="G53" s="6">
        <v>5.0999999999999996</v>
      </c>
      <c r="H53" s="6"/>
      <c r="I53" s="6">
        <v>5.5</v>
      </c>
      <c r="J53" s="6">
        <v>3</v>
      </c>
      <c r="K53" s="6">
        <v>0.9</v>
      </c>
      <c r="L53" s="6">
        <v>6.6</v>
      </c>
      <c r="M53" s="6"/>
      <c r="N53" s="6">
        <v>16.2</v>
      </c>
      <c r="O53" s="6">
        <v>5.0999999999999996</v>
      </c>
      <c r="P53" s="6">
        <v>0.7</v>
      </c>
      <c r="Q53" s="6">
        <v>6.2</v>
      </c>
      <c r="S53" s="15">
        <v>0.35</v>
      </c>
      <c r="T53" s="15">
        <v>7.0000000000000007E-2</v>
      </c>
      <c r="U53" s="15">
        <v>0.1</v>
      </c>
      <c r="V53" s="15">
        <v>0.77</v>
      </c>
      <c r="W53" s="15">
        <v>0.73</v>
      </c>
      <c r="Y53" s="15">
        <v>0.76</v>
      </c>
      <c r="Z53" s="15">
        <v>1.1599999999999999</v>
      </c>
      <c r="AA53" s="15">
        <v>0.94</v>
      </c>
      <c r="AB53" s="15">
        <v>1.04</v>
      </c>
      <c r="AC53" s="15">
        <f t="shared" ref="AC53" si="13">ROUND(AC125,2)</f>
        <v>0.28999999999999998</v>
      </c>
    </row>
    <row r="54" spans="3:29">
      <c r="C54">
        <v>1990</v>
      </c>
      <c r="D54" s="6">
        <v>4.7</v>
      </c>
      <c r="E54" s="6">
        <v>14.7</v>
      </c>
      <c r="F54" s="6">
        <v>24.2</v>
      </c>
      <c r="G54" s="6">
        <v>16.5</v>
      </c>
      <c r="H54" s="6"/>
      <c r="I54" s="6">
        <v>4.5</v>
      </c>
      <c r="J54" s="6">
        <v>1.8</v>
      </c>
      <c r="K54" s="6">
        <v>1.2</v>
      </c>
      <c r="L54" s="6">
        <v>8.5</v>
      </c>
      <c r="M54" s="6"/>
      <c r="N54" s="6">
        <v>15.7</v>
      </c>
      <c r="O54" s="6">
        <v>4</v>
      </c>
      <c r="P54" s="6">
        <v>0.7</v>
      </c>
      <c r="Q54" s="6">
        <v>9.5</v>
      </c>
      <c r="S54" s="15">
        <v>0.44</v>
      </c>
      <c r="T54" s="15">
        <v>0.09</v>
      </c>
      <c r="U54" s="15">
        <v>0.1</v>
      </c>
      <c r="V54" s="15">
        <v>1.05</v>
      </c>
      <c r="W54" s="15">
        <v>0.5</v>
      </c>
      <c r="Y54" s="15">
        <v>0.55000000000000004</v>
      </c>
      <c r="Z54" s="15">
        <v>1.38</v>
      </c>
      <c r="AA54" s="15">
        <v>1.23</v>
      </c>
      <c r="AB54" s="15">
        <v>1.26</v>
      </c>
      <c r="AC54" s="15">
        <f t="shared" ref="AC54" si="14">ROUND(AC126,2)</f>
        <v>0.27</v>
      </c>
    </row>
    <row r="55" spans="3:29">
      <c r="C55">
        <v>1991</v>
      </c>
      <c r="D55" s="6">
        <v>0.2</v>
      </c>
      <c r="E55" s="6">
        <v>21</v>
      </c>
      <c r="F55" s="6">
        <v>27.3</v>
      </c>
      <c r="G55" s="6">
        <v>22.7</v>
      </c>
      <c r="H55" s="6"/>
      <c r="I55" s="6">
        <v>5.0999999999999996</v>
      </c>
      <c r="J55" s="6">
        <v>2.2999999999999998</v>
      </c>
      <c r="K55" s="6">
        <v>1.1000000000000001</v>
      </c>
      <c r="L55" s="6">
        <v>8.5</v>
      </c>
      <c r="M55" s="6"/>
      <c r="N55" s="6">
        <v>18.2</v>
      </c>
      <c r="O55" s="6">
        <v>5.9</v>
      </c>
      <c r="P55" s="6">
        <v>0.8</v>
      </c>
      <c r="Q55" s="6">
        <v>8.1999999999999993</v>
      </c>
      <c r="S55" s="15">
        <v>0.5</v>
      </c>
      <c r="T55" s="15">
        <v>0.08</v>
      </c>
      <c r="U55" s="15">
        <v>0.1</v>
      </c>
      <c r="V55" s="15">
        <v>0.9</v>
      </c>
      <c r="W55" s="15">
        <v>0.39</v>
      </c>
      <c r="Y55" s="15">
        <v>0.7</v>
      </c>
      <c r="Z55" s="15">
        <v>1.47</v>
      </c>
      <c r="AA55" s="15">
        <v>1.37</v>
      </c>
      <c r="AB55" s="15">
        <v>1.19</v>
      </c>
      <c r="AC55" s="15">
        <f t="shared" ref="AC55" si="15">ROUND(AC127,2)</f>
        <v>0.24</v>
      </c>
    </row>
    <row r="56" spans="3:29">
      <c r="C56">
        <v>1992</v>
      </c>
      <c r="D56" s="6">
        <v>2.8</v>
      </c>
      <c r="E56" s="6">
        <v>12.3</v>
      </c>
      <c r="F56" s="6">
        <v>27.2</v>
      </c>
      <c r="G56" s="6">
        <v>13.6</v>
      </c>
      <c r="H56" s="6"/>
      <c r="I56" s="6">
        <v>4.4000000000000004</v>
      </c>
      <c r="J56" s="6">
        <v>2.2000000000000002</v>
      </c>
      <c r="K56" s="6">
        <v>2.8</v>
      </c>
      <c r="L56" s="6">
        <v>9.3000000000000007</v>
      </c>
      <c r="M56" s="6"/>
      <c r="N56" s="6">
        <v>13.7</v>
      </c>
      <c r="O56" s="6">
        <v>5.4</v>
      </c>
      <c r="P56" s="6">
        <v>0.9</v>
      </c>
      <c r="Q56" s="6">
        <v>7.2</v>
      </c>
      <c r="S56" s="15">
        <v>0.45</v>
      </c>
      <c r="T56" s="15">
        <v>0.1</v>
      </c>
      <c r="U56" s="15">
        <v>0.11</v>
      </c>
      <c r="V56" s="15">
        <v>1.1399999999999999</v>
      </c>
      <c r="W56" s="15">
        <v>0.43</v>
      </c>
      <c r="Y56" s="15">
        <v>0.86</v>
      </c>
      <c r="Z56" s="15">
        <v>1.68</v>
      </c>
      <c r="AA56" s="15">
        <v>1.58</v>
      </c>
      <c r="AB56" s="15">
        <v>0.91</v>
      </c>
      <c r="AC56" s="15">
        <f t="shared" ref="AC56" si="16">ROUND(AC128,2)</f>
        <v>0.27</v>
      </c>
    </row>
    <row r="57" spans="3:29">
      <c r="C57">
        <v>1993</v>
      </c>
      <c r="D57" s="6">
        <v>1</v>
      </c>
      <c r="E57" s="6">
        <v>14.8</v>
      </c>
      <c r="F57" s="6">
        <v>30</v>
      </c>
      <c r="G57" s="6">
        <v>22.1</v>
      </c>
      <c r="H57" s="6"/>
      <c r="I57" s="6">
        <v>3.5</v>
      </c>
      <c r="J57" s="6">
        <v>1.3</v>
      </c>
      <c r="K57" s="6">
        <v>2.6</v>
      </c>
      <c r="L57" s="6">
        <v>8.6</v>
      </c>
      <c r="M57" s="6"/>
      <c r="N57" s="6">
        <v>13.1</v>
      </c>
      <c r="O57" s="6">
        <v>4.4000000000000004</v>
      </c>
      <c r="P57" s="6">
        <v>1</v>
      </c>
      <c r="Q57" s="6">
        <v>14.2</v>
      </c>
      <c r="S57" s="15">
        <v>0.61</v>
      </c>
      <c r="T57" s="15">
        <v>0.13</v>
      </c>
      <c r="U57" s="15">
        <v>0.16</v>
      </c>
      <c r="V57" s="15">
        <v>1.01</v>
      </c>
      <c r="W57" s="15">
        <v>0.45</v>
      </c>
      <c r="Y57" s="15">
        <v>0.57999999999999996</v>
      </c>
      <c r="Z57" s="15">
        <v>1.1599999999999999</v>
      </c>
      <c r="AA57" s="15">
        <v>1.57</v>
      </c>
      <c r="AB57" s="15">
        <v>0.89</v>
      </c>
      <c r="AC57" s="15">
        <f t="shared" ref="AC57" si="17">ROUND(AC129,2)</f>
        <v>0.24</v>
      </c>
    </row>
    <row r="58" spans="3:29">
      <c r="C58">
        <v>1994</v>
      </c>
      <c r="D58" s="6">
        <v>8</v>
      </c>
      <c r="E58" s="6">
        <v>12.8</v>
      </c>
      <c r="F58" s="6">
        <v>34.6</v>
      </c>
      <c r="G58" s="6">
        <v>5.5</v>
      </c>
      <c r="H58" s="6"/>
      <c r="I58" s="6">
        <v>7.1</v>
      </c>
      <c r="J58" s="6">
        <v>2.2000000000000002</v>
      </c>
      <c r="K58" s="6">
        <v>3.5</v>
      </c>
      <c r="L58" s="6">
        <v>11.5</v>
      </c>
      <c r="M58" s="6"/>
      <c r="N58" s="6">
        <v>17.2</v>
      </c>
      <c r="O58" s="6">
        <v>6.8</v>
      </c>
      <c r="P58" s="6">
        <v>0.7</v>
      </c>
      <c r="Q58" s="6">
        <v>7.3</v>
      </c>
      <c r="S58" s="15">
        <v>0.71</v>
      </c>
      <c r="T58" s="15">
        <v>0.11</v>
      </c>
      <c r="U58" s="15">
        <v>0.11</v>
      </c>
      <c r="V58" s="15">
        <v>0.83</v>
      </c>
      <c r="W58" s="15">
        <v>0.56000000000000005</v>
      </c>
      <c r="Y58" s="15">
        <v>0.92</v>
      </c>
      <c r="Z58" s="15">
        <v>1.8</v>
      </c>
      <c r="AA58" s="15">
        <v>2.4500000000000002</v>
      </c>
      <c r="AB58" s="15">
        <v>1.1100000000000001</v>
      </c>
      <c r="AC58" s="15">
        <f t="shared" ref="AC58" si="18">ROUND(AC130,2)</f>
        <v>0.4</v>
      </c>
    </row>
    <row r="59" spans="3:29">
      <c r="C59">
        <v>1995</v>
      </c>
      <c r="D59" s="6">
        <v>0.1</v>
      </c>
      <c r="E59" s="6">
        <v>30.3</v>
      </c>
      <c r="F59" s="6">
        <v>36</v>
      </c>
      <c r="G59" s="6">
        <v>22.3</v>
      </c>
      <c r="H59" s="6"/>
      <c r="I59" s="6">
        <v>8.3000000000000007</v>
      </c>
      <c r="J59" s="6">
        <v>2.8</v>
      </c>
      <c r="K59" s="6">
        <v>4</v>
      </c>
      <c r="L59" s="6">
        <v>8.6</v>
      </c>
      <c r="M59" s="6"/>
      <c r="N59" s="6">
        <v>18.2</v>
      </c>
      <c r="O59" s="6">
        <v>5.6</v>
      </c>
      <c r="P59" s="6">
        <v>0.5</v>
      </c>
      <c r="Q59" s="6">
        <v>5.6</v>
      </c>
      <c r="S59" s="15">
        <v>0.65</v>
      </c>
      <c r="T59" s="15">
        <v>0.13</v>
      </c>
      <c r="U59" s="15">
        <v>0.09</v>
      </c>
      <c r="V59" s="15">
        <v>0.67</v>
      </c>
      <c r="W59" s="15">
        <v>0.81</v>
      </c>
      <c r="Y59" s="15">
        <v>0.56000000000000005</v>
      </c>
      <c r="Z59" s="15">
        <v>1.7</v>
      </c>
      <c r="AA59" s="15">
        <v>1.43</v>
      </c>
      <c r="AB59" s="15">
        <v>0.96</v>
      </c>
      <c r="AC59" s="15">
        <f t="shared" ref="AC59" si="19">ROUND(AC131,2)</f>
        <v>0.33</v>
      </c>
    </row>
    <row r="60" spans="3:29">
      <c r="C60">
        <v>1996</v>
      </c>
      <c r="D60" s="6">
        <v>3.9</v>
      </c>
      <c r="E60" s="6">
        <v>13.4</v>
      </c>
      <c r="F60" s="6">
        <v>61</v>
      </c>
      <c r="G60" s="6">
        <v>20.3</v>
      </c>
      <c r="H60" s="6"/>
      <c r="I60" s="6">
        <v>8.9</v>
      </c>
      <c r="J60" s="6">
        <v>2.2999999999999998</v>
      </c>
      <c r="K60" s="6">
        <v>5.0999999999999996</v>
      </c>
      <c r="L60" s="6">
        <v>8.3000000000000007</v>
      </c>
      <c r="M60" s="6"/>
      <c r="N60" s="6">
        <v>9.8000000000000007</v>
      </c>
      <c r="O60" s="6">
        <v>5.0999999999999996</v>
      </c>
      <c r="P60" s="6">
        <v>0.7</v>
      </c>
      <c r="Q60" s="6">
        <v>7.2</v>
      </c>
      <c r="S60" s="15">
        <v>0.5</v>
      </c>
      <c r="T60" s="15">
        <v>0.1</v>
      </c>
      <c r="U60" s="15">
        <v>0.14000000000000001</v>
      </c>
      <c r="V60" s="15">
        <v>0.92</v>
      </c>
      <c r="W60" s="15">
        <v>0.77</v>
      </c>
      <c r="Y60" s="15">
        <v>1</v>
      </c>
      <c r="Z60" s="15">
        <v>1.18</v>
      </c>
      <c r="AA60" s="15">
        <v>1.35</v>
      </c>
      <c r="AB60" s="15">
        <v>0.72</v>
      </c>
      <c r="AC60" s="15">
        <f t="shared" ref="AC60" si="20">ROUND(AC132,2)</f>
        <v>0.35</v>
      </c>
    </row>
    <row r="61" spans="3:29">
      <c r="C61">
        <v>1997</v>
      </c>
      <c r="D61" s="6">
        <v>0.2</v>
      </c>
      <c r="E61" s="6">
        <v>20</v>
      </c>
      <c r="F61" s="6">
        <v>37.200000000000003</v>
      </c>
      <c r="G61" s="6">
        <v>13.7</v>
      </c>
      <c r="H61" s="6"/>
      <c r="I61" s="6">
        <v>4.3</v>
      </c>
      <c r="J61" s="6">
        <v>3.3</v>
      </c>
      <c r="K61" s="6">
        <v>4.3</v>
      </c>
      <c r="L61" s="6">
        <v>6.5</v>
      </c>
      <c r="M61" s="6"/>
      <c r="N61" s="6">
        <v>7.3</v>
      </c>
      <c r="O61" s="6">
        <v>5.7</v>
      </c>
      <c r="P61" s="6">
        <v>0.6</v>
      </c>
      <c r="Q61" s="6">
        <v>8.4</v>
      </c>
      <c r="S61" s="15">
        <v>0.64</v>
      </c>
      <c r="T61" s="15">
        <v>0.1</v>
      </c>
      <c r="U61" s="15">
        <v>0.17</v>
      </c>
      <c r="V61" s="15">
        <v>0.9</v>
      </c>
      <c r="W61" s="15">
        <v>0.73</v>
      </c>
      <c r="Y61" s="15">
        <v>0.25</v>
      </c>
      <c r="Z61" s="15">
        <v>0.56999999999999995</v>
      </c>
      <c r="AA61" s="15">
        <v>0.85</v>
      </c>
      <c r="AB61" s="15">
        <v>0.73</v>
      </c>
      <c r="AC61" s="15">
        <f t="shared" ref="AC61" si="21">ROUND(AC133,2)</f>
        <v>0.34</v>
      </c>
    </row>
    <row r="62" spans="3:29">
      <c r="C62">
        <v>1998</v>
      </c>
      <c r="D62" s="6">
        <v>3.7</v>
      </c>
      <c r="E62" s="6">
        <v>22.9</v>
      </c>
      <c r="F62" s="6">
        <v>40.4</v>
      </c>
      <c r="G62" s="6">
        <v>8.5</v>
      </c>
      <c r="H62" s="6"/>
      <c r="I62" s="6">
        <v>4.5999999999999996</v>
      </c>
      <c r="J62" s="6">
        <v>3.1</v>
      </c>
      <c r="K62" s="6">
        <v>6.4</v>
      </c>
      <c r="L62" s="6">
        <v>15.5</v>
      </c>
      <c r="M62" s="6"/>
      <c r="N62" s="6">
        <v>9.1999999999999993</v>
      </c>
      <c r="O62" s="6">
        <v>5.8</v>
      </c>
      <c r="P62" s="6">
        <v>0.5</v>
      </c>
      <c r="Q62" s="6">
        <v>10.6</v>
      </c>
      <c r="S62" s="15">
        <v>0.53</v>
      </c>
      <c r="T62" s="15">
        <v>0.1</v>
      </c>
      <c r="U62" s="15">
        <v>0.08</v>
      </c>
      <c r="V62" s="15">
        <v>0.98</v>
      </c>
      <c r="W62" s="15">
        <v>0.67</v>
      </c>
      <c r="Y62" s="15">
        <v>0.4</v>
      </c>
      <c r="Z62" s="15">
        <v>0.72</v>
      </c>
      <c r="AA62" s="15">
        <v>1.28</v>
      </c>
      <c r="AB62" s="15">
        <v>1.63</v>
      </c>
      <c r="AC62" s="15">
        <f t="shared" ref="AC62" si="22">ROUND(AC134,2)</f>
        <v>0.51</v>
      </c>
    </row>
    <row r="63" spans="3:29">
      <c r="C63">
        <v>1999</v>
      </c>
      <c r="D63" s="6">
        <v>0.1</v>
      </c>
      <c r="E63" s="6">
        <v>24.2</v>
      </c>
      <c r="F63" s="6">
        <v>77</v>
      </c>
      <c r="G63" s="6">
        <v>14.4</v>
      </c>
      <c r="H63" s="6"/>
      <c r="I63" s="6">
        <v>5</v>
      </c>
      <c r="J63" s="6">
        <v>3.2</v>
      </c>
      <c r="K63" s="6">
        <v>5.8</v>
      </c>
      <c r="L63" s="6">
        <v>7.2</v>
      </c>
      <c r="M63" s="6"/>
      <c r="N63" s="6">
        <v>15.9</v>
      </c>
      <c r="O63" s="6">
        <v>6.8</v>
      </c>
      <c r="P63" s="6">
        <v>0.6</v>
      </c>
      <c r="Q63" s="6">
        <v>5</v>
      </c>
      <c r="S63" s="15">
        <v>0.38</v>
      </c>
      <c r="T63" s="15">
        <v>0.11</v>
      </c>
      <c r="U63" s="15">
        <v>0.06</v>
      </c>
      <c r="V63" s="15">
        <v>0.73</v>
      </c>
      <c r="W63" s="15">
        <v>0.8</v>
      </c>
      <c r="Y63" s="15">
        <v>7.0000000000000007E-2</v>
      </c>
      <c r="Z63" s="15">
        <v>0.72</v>
      </c>
      <c r="AA63" s="15">
        <v>1.56</v>
      </c>
      <c r="AB63" s="15">
        <v>1.32</v>
      </c>
      <c r="AC63" s="15">
        <f t="shared" ref="AC63" si="23">ROUND(AC135,2)</f>
        <v>0.27</v>
      </c>
    </row>
    <row r="64" spans="3:29">
      <c r="C64">
        <v>2000</v>
      </c>
      <c r="D64" s="6">
        <v>2.2999999999999998</v>
      </c>
      <c r="E64" s="6">
        <v>20</v>
      </c>
      <c r="F64" s="6">
        <v>30.6</v>
      </c>
      <c r="G64" s="6">
        <v>15.6</v>
      </c>
      <c r="H64" s="6"/>
      <c r="I64" s="6">
        <v>3</v>
      </c>
      <c r="J64" s="6">
        <v>3.5</v>
      </c>
      <c r="K64" s="6">
        <v>7.3</v>
      </c>
      <c r="L64" s="6">
        <v>5</v>
      </c>
      <c r="M64" s="6"/>
      <c r="N64" s="6">
        <v>10.7</v>
      </c>
      <c r="O64" s="6">
        <v>8.1999999999999993</v>
      </c>
      <c r="P64" s="6">
        <v>0.4</v>
      </c>
      <c r="Q64" s="6">
        <v>8.8000000000000007</v>
      </c>
      <c r="S64" s="15">
        <v>0.26</v>
      </c>
      <c r="T64" s="15">
        <v>0.06</v>
      </c>
      <c r="U64" s="15">
        <v>0.09</v>
      </c>
      <c r="V64" s="15">
        <v>0.8</v>
      </c>
      <c r="W64" s="15">
        <v>0.9</v>
      </c>
      <c r="Y64" s="15">
        <v>0.32</v>
      </c>
      <c r="Z64" s="15">
        <v>1.2</v>
      </c>
      <c r="AA64" s="15">
        <v>0.84</v>
      </c>
      <c r="AB64" s="15">
        <v>1.33</v>
      </c>
      <c r="AC64" s="15">
        <f t="shared" ref="AC64" si="24">ROUND(AC136,2)</f>
        <v>0.48</v>
      </c>
    </row>
    <row r="65" spans="3:29">
      <c r="C65">
        <v>2001</v>
      </c>
      <c r="D65" s="6">
        <v>0.1</v>
      </c>
      <c r="E65" s="6">
        <v>19.100000000000001</v>
      </c>
      <c r="F65" s="6">
        <v>48.4</v>
      </c>
      <c r="G65" s="6">
        <v>20.399999999999999</v>
      </c>
      <c r="H65" s="6"/>
      <c r="I65" s="6">
        <v>5.3</v>
      </c>
      <c r="J65" s="6">
        <v>3.8</v>
      </c>
      <c r="K65" s="6">
        <v>3.5</v>
      </c>
      <c r="L65" s="6">
        <v>8.5</v>
      </c>
      <c r="M65" s="6"/>
      <c r="N65" s="6">
        <v>10.9</v>
      </c>
      <c r="O65" s="6">
        <v>6.6</v>
      </c>
      <c r="P65" s="6">
        <v>0.5</v>
      </c>
      <c r="Q65" s="6">
        <v>9.6999999999999993</v>
      </c>
      <c r="S65" s="15">
        <v>0.55000000000000004</v>
      </c>
      <c r="T65" s="15">
        <v>0.08</v>
      </c>
      <c r="U65" s="15">
        <v>0.14000000000000001</v>
      </c>
      <c r="V65" s="15">
        <v>0.94</v>
      </c>
      <c r="W65" s="15">
        <v>1.31</v>
      </c>
      <c r="Y65" s="15">
        <v>0.18</v>
      </c>
      <c r="Z65" s="15">
        <v>1.06</v>
      </c>
      <c r="AA65" s="15">
        <v>1.41</v>
      </c>
      <c r="AB65" s="15">
        <v>2.04</v>
      </c>
      <c r="AC65" s="15">
        <f t="shared" ref="AC65" si="25">ROUND(AC137,2)</f>
        <v>1.02</v>
      </c>
    </row>
    <row r="66" spans="3:29">
      <c r="C66">
        <v>2002</v>
      </c>
      <c r="D66" s="6">
        <v>2.6</v>
      </c>
      <c r="E66" s="6">
        <v>20.399999999999999</v>
      </c>
      <c r="F66" s="6">
        <v>53.6</v>
      </c>
      <c r="G66" s="6">
        <v>11.2</v>
      </c>
      <c r="H66" s="6"/>
      <c r="I66" s="6">
        <v>5.5</v>
      </c>
      <c r="J66" s="6">
        <v>2.6</v>
      </c>
      <c r="K66" s="6">
        <v>3.2</v>
      </c>
      <c r="L66" s="6">
        <v>8.1999999999999993</v>
      </c>
      <c r="M66" s="6"/>
      <c r="N66" s="6">
        <v>6.8</v>
      </c>
      <c r="O66" s="6">
        <v>6.4</v>
      </c>
      <c r="P66" s="6">
        <v>0.5</v>
      </c>
      <c r="Q66" s="6">
        <v>15.6</v>
      </c>
      <c r="S66" s="15">
        <v>0.49</v>
      </c>
      <c r="T66" s="15">
        <v>0.08</v>
      </c>
      <c r="U66" s="15">
        <v>0.13</v>
      </c>
      <c r="V66" s="15">
        <v>1.07</v>
      </c>
      <c r="W66" s="15">
        <v>1.72</v>
      </c>
      <c r="Y66" s="15">
        <v>0.15</v>
      </c>
      <c r="Z66" s="15">
        <v>1.24</v>
      </c>
      <c r="AA66" s="15">
        <v>1.39</v>
      </c>
      <c r="AB66" s="15">
        <v>1.84</v>
      </c>
      <c r="AC66" s="15">
        <f t="shared" ref="AC66" si="26">ROUND(AC138,2)</f>
        <v>0.88</v>
      </c>
    </row>
    <row r="67" spans="3:29">
      <c r="C67">
        <v>2003</v>
      </c>
      <c r="D67" s="6">
        <v>0.6</v>
      </c>
      <c r="E67" s="6">
        <v>28</v>
      </c>
      <c r="F67" s="6">
        <v>44.1</v>
      </c>
      <c r="G67" s="6">
        <v>34.6</v>
      </c>
      <c r="H67" s="6"/>
      <c r="I67" s="6">
        <v>6.5</v>
      </c>
      <c r="J67" s="6">
        <v>4.3</v>
      </c>
      <c r="K67" s="6">
        <v>3</v>
      </c>
      <c r="L67" s="6">
        <v>6.2</v>
      </c>
      <c r="M67" s="6"/>
      <c r="N67" s="6">
        <v>11.1</v>
      </c>
      <c r="O67" s="6">
        <v>9.8000000000000007</v>
      </c>
      <c r="P67" s="6">
        <v>0.8</v>
      </c>
      <c r="Q67" s="6">
        <v>7.9</v>
      </c>
      <c r="S67" s="15">
        <v>0.56999999999999995</v>
      </c>
      <c r="T67" s="15">
        <v>0.09</v>
      </c>
      <c r="U67" s="15">
        <v>0.11</v>
      </c>
      <c r="V67" s="15">
        <v>1.32</v>
      </c>
      <c r="W67" s="15">
        <v>1.52</v>
      </c>
      <c r="Y67" s="15">
        <v>0.3</v>
      </c>
      <c r="Z67" s="15">
        <v>0.83</v>
      </c>
      <c r="AA67" s="15">
        <v>1.07</v>
      </c>
      <c r="AB67" s="15">
        <v>1.4</v>
      </c>
      <c r="AC67" s="15">
        <f t="shared" ref="AC67" si="27">ROUND(AC139,2)</f>
        <v>0.98</v>
      </c>
    </row>
    <row r="68" spans="3:29">
      <c r="C68">
        <v>2004</v>
      </c>
      <c r="D68" s="6">
        <v>7.2</v>
      </c>
      <c r="E68" s="6">
        <v>31</v>
      </c>
      <c r="F68" s="6">
        <v>40.1</v>
      </c>
      <c r="G68" s="6">
        <v>9.4</v>
      </c>
      <c r="H68" s="6"/>
      <c r="I68" s="6">
        <v>5.6</v>
      </c>
      <c r="J68" s="6">
        <v>3.3</v>
      </c>
      <c r="K68" s="6">
        <v>4.2</v>
      </c>
      <c r="L68" s="6">
        <v>9.5</v>
      </c>
      <c r="M68" s="6"/>
      <c r="N68" s="6">
        <v>16.600000000000001</v>
      </c>
      <c r="O68" s="6">
        <v>6.9</v>
      </c>
      <c r="P68" s="6">
        <v>0.6</v>
      </c>
      <c r="Q68" s="6">
        <v>7.9</v>
      </c>
      <c r="S68" s="15">
        <v>0.7</v>
      </c>
      <c r="T68" s="15">
        <v>0.1</v>
      </c>
      <c r="U68" s="15">
        <v>0.15</v>
      </c>
      <c r="V68" s="15">
        <v>1.26</v>
      </c>
      <c r="W68" s="15">
        <v>1.1000000000000001</v>
      </c>
      <c r="Y68" s="15">
        <v>0.46</v>
      </c>
      <c r="Z68" s="15">
        <v>1.27</v>
      </c>
      <c r="AA68" s="15">
        <v>1.32</v>
      </c>
      <c r="AB68" s="15">
        <v>1.63</v>
      </c>
      <c r="AC68" s="15">
        <f t="shared" ref="AC68" si="28">ROUND(AC140,2)</f>
        <v>0.99</v>
      </c>
    </row>
    <row r="69" spans="3:29">
      <c r="C69">
        <v>2005</v>
      </c>
      <c r="D69" s="6">
        <v>2.6</v>
      </c>
      <c r="E69" s="6">
        <v>32.799999999999997</v>
      </c>
      <c r="F69" s="6">
        <v>50.1</v>
      </c>
      <c r="G69" s="6">
        <v>37.4</v>
      </c>
      <c r="H69" s="6"/>
      <c r="I69" s="6">
        <v>9.9</v>
      </c>
      <c r="J69" s="6">
        <v>3</v>
      </c>
      <c r="K69" s="6">
        <v>6.4</v>
      </c>
      <c r="L69" s="6">
        <v>6.7</v>
      </c>
      <c r="M69" s="6"/>
      <c r="N69" s="6">
        <v>14.3</v>
      </c>
      <c r="O69" s="6">
        <v>6.1</v>
      </c>
      <c r="P69" s="6">
        <v>0.7</v>
      </c>
      <c r="Q69" s="6">
        <v>8.3000000000000007</v>
      </c>
      <c r="S69" s="15">
        <v>0.65</v>
      </c>
      <c r="T69" s="15">
        <v>0.09</v>
      </c>
      <c r="U69" s="15">
        <v>0.1</v>
      </c>
      <c r="V69" s="15">
        <v>0.93</v>
      </c>
      <c r="W69" s="15">
        <v>0.79</v>
      </c>
      <c r="Y69" s="15">
        <v>0.19</v>
      </c>
      <c r="Z69" s="15">
        <v>0.97</v>
      </c>
      <c r="AA69" s="15">
        <v>1.29</v>
      </c>
      <c r="AB69" s="15">
        <v>1.1499999999999999</v>
      </c>
      <c r="AC69" s="15">
        <f t="shared" ref="AC69" si="29">ROUND(AC141,2)</f>
        <v>0.52</v>
      </c>
    </row>
    <row r="70" spans="3:29">
      <c r="C70">
        <v>2006</v>
      </c>
      <c r="D70" s="6">
        <v>3.5</v>
      </c>
      <c r="E70" s="6">
        <v>16.899999999999999</v>
      </c>
      <c r="F70" s="6">
        <v>25.8</v>
      </c>
      <c r="G70" s="6">
        <v>3.4</v>
      </c>
      <c r="H70" s="6"/>
      <c r="I70" s="6">
        <v>5.8</v>
      </c>
      <c r="J70" s="6">
        <v>3.7</v>
      </c>
      <c r="K70" s="6">
        <v>4.4000000000000004</v>
      </c>
      <c r="L70" s="6">
        <v>7</v>
      </c>
      <c r="M70" s="6"/>
      <c r="N70" s="6">
        <v>11</v>
      </c>
      <c r="O70" s="6">
        <v>6.5</v>
      </c>
      <c r="P70" s="6">
        <v>0.7</v>
      </c>
      <c r="Q70" s="6">
        <v>12.1</v>
      </c>
      <c r="S70" s="15">
        <v>0.53</v>
      </c>
      <c r="T70" s="15">
        <v>0.08</v>
      </c>
      <c r="U70" s="15">
        <v>0.09</v>
      </c>
      <c r="V70" s="15">
        <v>1.04</v>
      </c>
      <c r="W70" s="15">
        <v>0.7</v>
      </c>
      <c r="Y70" s="15">
        <v>0.31</v>
      </c>
      <c r="Z70" s="15">
        <v>1.25</v>
      </c>
      <c r="AA70" s="15">
        <v>0.89</v>
      </c>
      <c r="AB70" s="15">
        <v>1.04</v>
      </c>
      <c r="AC70" s="15">
        <f t="shared" ref="AC70" si="30">ROUND(AC142,2)</f>
        <v>0.31</v>
      </c>
    </row>
    <row r="71" spans="3:29">
      <c r="C71">
        <v>2007</v>
      </c>
      <c r="D71" s="6">
        <v>1.7</v>
      </c>
      <c r="E71" s="6">
        <v>25.1</v>
      </c>
      <c r="F71" s="6">
        <v>44.1</v>
      </c>
      <c r="G71" s="6">
        <v>19</v>
      </c>
      <c r="H71" s="6"/>
      <c r="I71" s="6">
        <v>5.9</v>
      </c>
      <c r="J71" s="6">
        <v>3.5</v>
      </c>
      <c r="K71" s="6">
        <v>2.2999999999999998</v>
      </c>
      <c r="L71" s="6">
        <v>5.3</v>
      </c>
      <c r="M71" s="6"/>
      <c r="N71" s="6">
        <v>10.6</v>
      </c>
      <c r="O71" s="6">
        <v>4.9000000000000004</v>
      </c>
      <c r="P71" s="6">
        <v>0.5</v>
      </c>
      <c r="Q71" s="6">
        <v>3.4</v>
      </c>
      <c r="S71" s="15">
        <v>0.33</v>
      </c>
      <c r="T71" s="15">
        <v>0.08</v>
      </c>
      <c r="U71" s="15">
        <v>0.05</v>
      </c>
      <c r="V71" s="15">
        <v>0.68</v>
      </c>
      <c r="W71" s="15">
        <v>0.42</v>
      </c>
      <c r="Y71" s="15">
        <v>0.22</v>
      </c>
      <c r="Z71" s="15">
        <v>0.83</v>
      </c>
      <c r="AA71" s="15">
        <v>0.88</v>
      </c>
      <c r="AB71" s="15">
        <v>1.08</v>
      </c>
      <c r="AC71" s="15">
        <f t="shared" ref="AC71" si="31">ROUND(AC143,2)</f>
        <v>0.44</v>
      </c>
    </row>
    <row r="72" spans="3:29">
      <c r="C72">
        <v>2008</v>
      </c>
      <c r="D72" s="6">
        <v>3.4</v>
      </c>
      <c r="E72" s="6">
        <v>14.2</v>
      </c>
      <c r="F72" s="6">
        <v>23.9</v>
      </c>
      <c r="G72" s="6">
        <v>4.0999999999999996</v>
      </c>
      <c r="H72" s="6"/>
      <c r="I72" s="6">
        <v>5.4</v>
      </c>
      <c r="J72" s="6">
        <v>2</v>
      </c>
      <c r="K72" s="6">
        <v>1.8</v>
      </c>
      <c r="L72" s="6">
        <v>4.3</v>
      </c>
      <c r="M72" s="6"/>
      <c r="N72" s="6">
        <v>11.3</v>
      </c>
      <c r="O72" s="6">
        <v>3.9</v>
      </c>
      <c r="P72" s="6">
        <v>0.3</v>
      </c>
      <c r="Q72" s="6">
        <v>4.8</v>
      </c>
      <c r="S72" s="15">
        <v>0.33</v>
      </c>
      <c r="T72" s="15">
        <v>0.05</v>
      </c>
      <c r="U72" s="15">
        <v>0.06</v>
      </c>
      <c r="V72" s="15">
        <v>0.71</v>
      </c>
      <c r="W72" s="15">
        <v>0.46</v>
      </c>
      <c r="Y72" s="15">
        <v>0.36</v>
      </c>
      <c r="Z72" s="15">
        <v>1.1000000000000001</v>
      </c>
      <c r="AA72" s="15">
        <v>1.02</v>
      </c>
      <c r="AB72" s="15">
        <v>0.91</v>
      </c>
      <c r="AC72" s="15">
        <f t="shared" ref="AC72" si="32">ROUND(AC144,2)</f>
        <v>0.37</v>
      </c>
    </row>
    <row r="73" spans="3:29">
      <c r="C73">
        <v>2009</v>
      </c>
      <c r="D73" s="6">
        <v>0.8</v>
      </c>
      <c r="E73" s="6">
        <v>17.5</v>
      </c>
      <c r="F73" s="6">
        <v>32.5</v>
      </c>
      <c r="G73" s="6">
        <v>29.9</v>
      </c>
      <c r="H73" s="6"/>
      <c r="I73" s="6">
        <v>5.3</v>
      </c>
      <c r="J73" s="6">
        <v>2.2999999999999998</v>
      </c>
      <c r="K73" s="6">
        <v>1.9</v>
      </c>
      <c r="L73" s="6">
        <v>5</v>
      </c>
      <c r="M73" s="6"/>
      <c r="N73" s="6">
        <v>10</v>
      </c>
      <c r="O73" s="6">
        <v>4.5999999999999996</v>
      </c>
      <c r="P73" s="6">
        <v>0.6</v>
      </c>
      <c r="Q73" s="6">
        <v>4</v>
      </c>
      <c r="S73" s="15">
        <v>0.37</v>
      </c>
      <c r="T73" s="15">
        <v>0.04</v>
      </c>
      <c r="U73" s="15">
        <v>0.06</v>
      </c>
      <c r="V73" s="15">
        <v>0.78</v>
      </c>
      <c r="W73" s="15">
        <v>0.48</v>
      </c>
      <c r="Y73" s="15">
        <v>0.19</v>
      </c>
      <c r="Z73" s="15">
        <v>0.9</v>
      </c>
      <c r="AA73" s="15">
        <v>1.1299999999999999</v>
      </c>
      <c r="AB73" s="15">
        <v>1.93</v>
      </c>
      <c r="AC73" s="15">
        <f t="shared" ref="AC73" si="33">ROUND(AC145,2)</f>
        <v>0.7</v>
      </c>
    </row>
    <row r="74" spans="3:29">
      <c r="C74">
        <v>2010</v>
      </c>
      <c r="D74" s="6">
        <v>3.3</v>
      </c>
      <c r="E74" s="6">
        <v>11.3</v>
      </c>
      <c r="F74" s="6">
        <v>28.5</v>
      </c>
      <c r="G74" s="6">
        <v>8.5</v>
      </c>
      <c r="H74" s="6"/>
      <c r="I74" s="6">
        <v>6.9</v>
      </c>
      <c r="J74" s="6">
        <v>1.8</v>
      </c>
      <c r="K74" s="6">
        <v>2.2000000000000002</v>
      </c>
      <c r="L74" s="6">
        <v>3.9</v>
      </c>
      <c r="M74" s="6"/>
      <c r="N74" s="6">
        <v>8.6</v>
      </c>
      <c r="O74" s="6">
        <v>5.6</v>
      </c>
      <c r="P74" s="6">
        <v>0.5</v>
      </c>
      <c r="Q74" s="6">
        <v>21.7</v>
      </c>
      <c r="S74" s="15">
        <v>0.2</v>
      </c>
      <c r="T74" s="15">
        <v>0.05</v>
      </c>
      <c r="U74" s="15">
        <v>7.0000000000000007E-2</v>
      </c>
      <c r="V74" s="15">
        <v>0.88</v>
      </c>
      <c r="W74" s="15">
        <v>0.68</v>
      </c>
      <c r="Y74" s="15">
        <v>0.17</v>
      </c>
      <c r="Z74" s="15">
        <v>0.87</v>
      </c>
      <c r="AA74" s="15">
        <v>1.1100000000000001</v>
      </c>
      <c r="AB74" s="15">
        <v>1.29</v>
      </c>
      <c r="AC74" s="15">
        <f t="shared" ref="AC74" si="34">ROUND(AC146,2)</f>
        <v>0.68</v>
      </c>
    </row>
    <row r="75" spans="3:29">
      <c r="C75">
        <v>2011</v>
      </c>
      <c r="D75" s="6">
        <v>1</v>
      </c>
      <c r="E75" s="6">
        <v>18.899999999999999</v>
      </c>
      <c r="F75" s="6">
        <v>44.1</v>
      </c>
      <c r="G75" s="6">
        <v>25</v>
      </c>
      <c r="H75" s="6"/>
      <c r="I75" s="6">
        <v>9.6</v>
      </c>
      <c r="J75" s="6">
        <v>3.2</v>
      </c>
      <c r="K75" s="6">
        <v>2.1</v>
      </c>
      <c r="L75" s="6">
        <v>7.2</v>
      </c>
      <c r="M75" s="6"/>
      <c r="N75" s="6">
        <v>6.8</v>
      </c>
      <c r="O75" s="6">
        <v>6.8</v>
      </c>
      <c r="P75" s="6">
        <v>0.6</v>
      </c>
      <c r="Q75" s="6">
        <v>9.5</v>
      </c>
      <c r="S75" s="15">
        <v>0.31</v>
      </c>
      <c r="T75" s="15">
        <v>0.06</v>
      </c>
      <c r="U75" s="15">
        <v>0.05</v>
      </c>
      <c r="V75" s="15">
        <v>0.83</v>
      </c>
      <c r="W75" s="15">
        <v>0.79</v>
      </c>
      <c r="Y75" s="15">
        <v>0.1</v>
      </c>
      <c r="Z75" s="15">
        <v>0.64</v>
      </c>
      <c r="AA75" s="15">
        <v>0.99</v>
      </c>
      <c r="AB75" s="15">
        <v>1.39</v>
      </c>
      <c r="AC75" s="15">
        <f t="shared" ref="AC75" si="35">ROUND(AC147,2)</f>
        <v>0.77</v>
      </c>
    </row>
    <row r="76" spans="3:29">
      <c r="C76">
        <v>2012</v>
      </c>
      <c r="D76" s="6">
        <v>2.7</v>
      </c>
      <c r="E76" s="6">
        <v>9.1</v>
      </c>
      <c r="F76" s="6">
        <v>28</v>
      </c>
      <c r="G76" s="6">
        <v>10.199999999999999</v>
      </c>
      <c r="H76" s="6"/>
      <c r="I76" s="6">
        <v>8.5</v>
      </c>
      <c r="J76" s="6">
        <v>2.7</v>
      </c>
      <c r="K76" s="6">
        <v>2.2999999999999998</v>
      </c>
      <c r="L76" s="6">
        <v>5.4</v>
      </c>
      <c r="M76" s="6"/>
      <c r="N76" s="6">
        <v>7.3</v>
      </c>
      <c r="O76" s="6">
        <v>7.1</v>
      </c>
      <c r="P76" s="6">
        <v>0.7</v>
      </c>
      <c r="Q76" s="6">
        <v>5.8</v>
      </c>
      <c r="S76" s="15">
        <v>0.3</v>
      </c>
      <c r="T76" s="15">
        <v>0.04</v>
      </c>
      <c r="U76" s="15">
        <v>0.05</v>
      </c>
      <c r="V76" s="15">
        <v>0.65</v>
      </c>
      <c r="W76" s="15">
        <v>0.9</v>
      </c>
      <c r="Y76" s="15">
        <v>0.27</v>
      </c>
      <c r="Z76" s="15">
        <v>0.5</v>
      </c>
      <c r="AA76" s="15">
        <v>0.89</v>
      </c>
      <c r="AB76" s="15">
        <v>1.1599999999999999</v>
      </c>
      <c r="AC76" s="15">
        <f t="shared" ref="AC76" si="36">ROUND(AC148,2)</f>
        <v>0.61</v>
      </c>
    </row>
    <row r="77" spans="3:29">
      <c r="C77">
        <v>2013</v>
      </c>
      <c r="D77" s="6">
        <v>1</v>
      </c>
      <c r="E77" s="6">
        <v>30</v>
      </c>
      <c r="F77" s="6">
        <v>64</v>
      </c>
      <c r="G77" s="6">
        <v>34.200000000000003</v>
      </c>
      <c r="H77" s="6"/>
      <c r="I77" s="6">
        <v>8.4</v>
      </c>
      <c r="J77" s="6">
        <v>2.9</v>
      </c>
      <c r="K77" s="6">
        <v>2.4</v>
      </c>
      <c r="L77" s="6">
        <v>4.9000000000000004</v>
      </c>
      <c r="M77" s="6"/>
      <c r="N77" s="6">
        <v>7.9</v>
      </c>
      <c r="O77" s="6">
        <v>7.1</v>
      </c>
      <c r="P77" s="6">
        <v>0.6</v>
      </c>
      <c r="Q77" s="6">
        <v>6.4</v>
      </c>
      <c r="S77" s="15">
        <v>0.28000000000000003</v>
      </c>
      <c r="T77" s="15">
        <v>0.06</v>
      </c>
      <c r="U77" s="15">
        <v>0.05</v>
      </c>
      <c r="V77" s="15">
        <v>0.79</v>
      </c>
      <c r="W77" s="15">
        <v>1.35</v>
      </c>
      <c r="Y77" s="15">
        <v>0.25</v>
      </c>
      <c r="Z77" s="15">
        <v>1.19</v>
      </c>
      <c r="AA77" s="15">
        <v>1.66</v>
      </c>
      <c r="AB77" s="15">
        <v>1.28</v>
      </c>
      <c r="AC77" s="15">
        <f t="shared" ref="AC77" si="37">ROUND(AC149,2)</f>
        <v>0.59</v>
      </c>
    </row>
    <row r="78" spans="3:29">
      <c r="C78">
        <v>2014</v>
      </c>
      <c r="D78" s="6">
        <v>3.3</v>
      </c>
      <c r="E78" s="6">
        <v>10.4</v>
      </c>
      <c r="F78" s="6">
        <v>35.4</v>
      </c>
      <c r="G78" s="6">
        <v>17.399999999999999</v>
      </c>
      <c r="H78" s="6"/>
      <c r="I78" s="6">
        <v>8.4</v>
      </c>
      <c r="J78" s="6">
        <v>1.9</v>
      </c>
      <c r="K78" s="6">
        <v>3.1</v>
      </c>
      <c r="L78" s="6">
        <v>5.2</v>
      </c>
      <c r="M78" s="6"/>
      <c r="N78" s="6">
        <v>12</v>
      </c>
      <c r="O78" s="6">
        <v>7.2</v>
      </c>
      <c r="P78" s="6">
        <v>0.6</v>
      </c>
      <c r="Q78" s="6">
        <v>14.4</v>
      </c>
      <c r="S78" s="15">
        <v>0.31</v>
      </c>
      <c r="T78" s="15">
        <v>0.04</v>
      </c>
      <c r="U78" s="15">
        <v>0.06</v>
      </c>
      <c r="V78" s="15">
        <v>0.79</v>
      </c>
      <c r="W78" s="15">
        <v>1.1499999999999999</v>
      </c>
      <c r="Y78" s="15">
        <v>0.34</v>
      </c>
      <c r="Z78" s="15">
        <v>1.31</v>
      </c>
      <c r="AA78" s="15">
        <v>1.62</v>
      </c>
      <c r="AB78" s="15">
        <v>1.28</v>
      </c>
      <c r="AC78" s="15">
        <f t="shared" ref="AC78" si="38">ROUND(AC150,2)</f>
        <v>0.75</v>
      </c>
    </row>
    <row r="79" spans="3:29">
      <c r="C79">
        <v>2015</v>
      </c>
      <c r="D79" s="6">
        <v>1</v>
      </c>
      <c r="E79" s="6">
        <v>41</v>
      </c>
      <c r="F79" s="6">
        <v>30.3</v>
      </c>
      <c r="G79" s="6">
        <v>34.799999999999997</v>
      </c>
      <c r="H79" s="6"/>
      <c r="I79" s="6">
        <v>6.9</v>
      </c>
      <c r="J79" s="6">
        <v>3.7</v>
      </c>
      <c r="K79" s="6">
        <v>3.8</v>
      </c>
      <c r="L79" s="6">
        <v>4.5999999999999996</v>
      </c>
      <c r="M79" s="6"/>
      <c r="N79" s="6">
        <v>19.899999999999999</v>
      </c>
      <c r="O79" s="6">
        <v>9</v>
      </c>
      <c r="P79" s="6">
        <v>0.6</v>
      </c>
      <c r="Q79" s="6">
        <v>2.8</v>
      </c>
      <c r="S79" s="15">
        <v>0.34</v>
      </c>
      <c r="T79" s="15">
        <v>0.11</v>
      </c>
      <c r="U79" s="15">
        <v>0.06</v>
      </c>
      <c r="V79" s="15">
        <v>0.79</v>
      </c>
      <c r="W79" s="15">
        <v>0.98</v>
      </c>
      <c r="Y79" s="15">
        <v>0.17</v>
      </c>
      <c r="Z79" s="15">
        <v>0.98</v>
      </c>
      <c r="AA79" s="15">
        <v>0.93</v>
      </c>
      <c r="AB79" s="15">
        <v>1.28</v>
      </c>
      <c r="AC79" s="15">
        <f t="shared" ref="AC79" si="39">ROUND(AC151,2)</f>
        <v>0.19</v>
      </c>
    </row>
    <row r="83" spans="3:46">
      <c r="D83" t="s">
        <v>16</v>
      </c>
      <c r="S83" t="s">
        <v>15</v>
      </c>
    </row>
    <row r="84" spans="3:46" ht="18.75">
      <c r="C84" s="14" t="s">
        <v>14</v>
      </c>
      <c r="AJ84" s="18">
        <f>SUM(AJ136:AJ151)</f>
        <v>2171.1641652370708</v>
      </c>
      <c r="AK84" t="s">
        <v>36</v>
      </c>
      <c r="AQ84" s="25">
        <f>AR84+AS84</f>
        <v>19.628146994261307</v>
      </c>
      <c r="AR84" s="25">
        <f>AR86/0.35</f>
        <v>6.9283677538779367</v>
      </c>
      <c r="AS84" s="25">
        <f>AS86/0.35</f>
        <v>12.69977924038337</v>
      </c>
      <c r="AT84" s="23" t="s">
        <v>37</v>
      </c>
    </row>
    <row r="85" spans="3:46">
      <c r="AJ85" s="18">
        <f>AVERAGE(AJ136:AJ151)</f>
        <v>135.69776032731693</v>
      </c>
      <c r="AK85" t="s">
        <v>35</v>
      </c>
      <c r="AT85" s="24" t="s">
        <v>38</v>
      </c>
    </row>
    <row r="86" spans="3:46">
      <c r="D86" t="s">
        <v>0</v>
      </c>
      <c r="I86" t="s">
        <v>1</v>
      </c>
      <c r="N86" t="s">
        <v>2</v>
      </c>
      <c r="S86" t="s">
        <v>8</v>
      </c>
      <c r="Y86" t="s">
        <v>12</v>
      </c>
      <c r="AE86" t="s">
        <v>32</v>
      </c>
      <c r="AJ86" t="s">
        <v>32</v>
      </c>
      <c r="AL86" t="s">
        <v>33</v>
      </c>
      <c r="AR86" s="22">
        <f>AVERAGE(AR137:AR152)</f>
        <v>2.4249287138572777</v>
      </c>
      <c r="AS86" s="22">
        <f>AVERAGE(AS137:AS152)</f>
        <v>4.4449227341341793</v>
      </c>
      <c r="AT86" t="s">
        <v>35</v>
      </c>
    </row>
    <row r="87" spans="3:46">
      <c r="C87" t="s">
        <v>3</v>
      </c>
      <c r="D87" t="s">
        <v>4</v>
      </c>
      <c r="E87" t="s">
        <v>5</v>
      </c>
      <c r="F87" t="s">
        <v>6</v>
      </c>
      <c r="G87" t="s">
        <v>7</v>
      </c>
      <c r="I87" t="s">
        <v>4</v>
      </c>
      <c r="J87" t="s">
        <v>5</v>
      </c>
      <c r="K87" t="s">
        <v>6</v>
      </c>
      <c r="L87" t="s">
        <v>7</v>
      </c>
      <c r="N87" t="s">
        <v>4</v>
      </c>
      <c r="O87" t="s">
        <v>5</v>
      </c>
      <c r="P87" t="s">
        <v>6</v>
      </c>
      <c r="Q87" t="s">
        <v>7</v>
      </c>
      <c r="S87" t="s">
        <v>9</v>
      </c>
      <c r="T87" t="s">
        <v>5</v>
      </c>
      <c r="U87" t="s">
        <v>6</v>
      </c>
      <c r="V87" t="s">
        <v>10</v>
      </c>
      <c r="W87" t="s">
        <v>11</v>
      </c>
      <c r="Y87" t="s">
        <v>13</v>
      </c>
      <c r="Z87" t="s">
        <v>5</v>
      </c>
      <c r="AA87" t="s">
        <v>6</v>
      </c>
      <c r="AB87" t="s">
        <v>10</v>
      </c>
      <c r="AC87" t="s">
        <v>11</v>
      </c>
      <c r="AE87" t="s">
        <v>4</v>
      </c>
      <c r="AF87" t="s">
        <v>5</v>
      </c>
      <c r="AG87" t="s">
        <v>6</v>
      </c>
      <c r="AH87" t="s">
        <v>7</v>
      </c>
      <c r="AJ87" t="s">
        <v>23</v>
      </c>
      <c r="AL87" t="s">
        <v>24</v>
      </c>
      <c r="AM87" t="s">
        <v>25</v>
      </c>
      <c r="AN87" t="s">
        <v>26</v>
      </c>
      <c r="AO87" t="s">
        <v>27</v>
      </c>
      <c r="AP87" t="s">
        <v>28</v>
      </c>
      <c r="AR87" t="s">
        <v>27</v>
      </c>
      <c r="AS87" t="s">
        <v>28</v>
      </c>
    </row>
    <row r="88" spans="3:46">
      <c r="C88">
        <v>1952</v>
      </c>
      <c r="D88" s="7">
        <v>4.0201507142857151</v>
      </c>
      <c r="E88" s="7">
        <v>6.968892381858856</v>
      </c>
      <c r="F88" s="7">
        <v>10.047946595406319</v>
      </c>
      <c r="G88" s="7">
        <v>3.6588060113146934</v>
      </c>
      <c r="H88" s="7"/>
      <c r="I88" s="7">
        <v>3.8792496985281457</v>
      </c>
      <c r="J88" s="7">
        <v>2.1007627467134262</v>
      </c>
      <c r="K88" s="7">
        <v>2.3135226008432612</v>
      </c>
      <c r="L88" s="7">
        <v>2.9592329778238549</v>
      </c>
      <c r="M88" s="7"/>
      <c r="N88" s="7">
        <v>12.498051892371526</v>
      </c>
      <c r="O88" s="7">
        <v>2.2282315713292347</v>
      </c>
      <c r="P88" s="7">
        <v>0.65110312600264775</v>
      </c>
      <c r="Q88" s="7">
        <v>6.0974983895677415</v>
      </c>
    </row>
    <row r="89" spans="3:46">
      <c r="C89">
        <v>1953</v>
      </c>
      <c r="D89" s="7">
        <v>0.27265014285714284</v>
      </c>
      <c r="E89" s="7">
        <v>7.071655344145249</v>
      </c>
      <c r="F89" s="7">
        <v>6.4713351524029461</v>
      </c>
      <c r="G89" s="7">
        <v>8.3183236857235485</v>
      </c>
      <c r="H89" s="7"/>
      <c r="I89" s="7">
        <v>3.9347989745315615</v>
      </c>
      <c r="J89" s="7">
        <v>2.0809294480899649</v>
      </c>
      <c r="K89" s="7">
        <v>2.1867445409125645</v>
      </c>
      <c r="L89" s="7">
        <v>2.2989843851056824</v>
      </c>
      <c r="M89" s="7"/>
      <c r="N89" s="7">
        <v>5.3702618616308078</v>
      </c>
      <c r="O89" s="7">
        <v>1.8463731530554184</v>
      </c>
      <c r="P89" s="7">
        <v>0.65110312600264775</v>
      </c>
      <c r="Q89" s="7">
        <v>6.0974983895677415</v>
      </c>
    </row>
    <row r="90" spans="3:46">
      <c r="C90">
        <v>1954</v>
      </c>
      <c r="D90" s="7">
        <v>3.9251507142857149</v>
      </c>
      <c r="E90" s="7">
        <v>10.796330641330133</v>
      </c>
      <c r="F90" s="7">
        <v>9.4410334486742897</v>
      </c>
      <c r="G90" s="7">
        <v>6.4410152216990628</v>
      </c>
      <c r="H90" s="7"/>
      <c r="I90" s="7">
        <v>4.0847625766737305</v>
      </c>
      <c r="J90" s="7">
        <v>2.8967361218259202</v>
      </c>
      <c r="K90" s="7">
        <v>2.3255222563199185</v>
      </c>
      <c r="L90" s="7">
        <v>2.4402983562561458</v>
      </c>
      <c r="M90" s="7"/>
      <c r="N90" s="7">
        <v>4.3209868480304214</v>
      </c>
      <c r="O90" s="7">
        <v>2.4375638438175642</v>
      </c>
      <c r="P90" s="7">
        <v>0.65579966368404963</v>
      </c>
      <c r="Q90" s="7">
        <v>7.3322881893812202</v>
      </c>
    </row>
    <row r="91" spans="3:46">
      <c r="C91">
        <v>1955</v>
      </c>
      <c r="D91" s="7">
        <v>0.28965014285714286</v>
      </c>
      <c r="E91" s="7">
        <v>10.528132566046251</v>
      </c>
      <c r="F91" s="7">
        <v>9.7323723741546821</v>
      </c>
      <c r="G91" s="7">
        <v>5.0986388389309472</v>
      </c>
      <c r="H91" s="7"/>
      <c r="I91" s="7">
        <v>3.7125207299233884</v>
      </c>
      <c r="J91" s="7">
        <v>2.2459769314927649</v>
      </c>
      <c r="K91" s="7">
        <v>1.5930688952758514</v>
      </c>
      <c r="L91" s="7">
        <v>1.8093603793697137</v>
      </c>
      <c r="M91" s="7"/>
      <c r="N91" s="7">
        <v>2.099031491611548</v>
      </c>
      <c r="O91" s="7">
        <v>2.2510498923788238</v>
      </c>
      <c r="P91" s="7">
        <v>0.64527386143712528</v>
      </c>
      <c r="Q91" s="7">
        <v>4.564897798620744</v>
      </c>
    </row>
    <row r="92" spans="3:46">
      <c r="C92">
        <v>1956</v>
      </c>
      <c r="D92" s="7">
        <v>3.9261507142857148</v>
      </c>
      <c r="E92" s="7">
        <v>7.9467369468428881</v>
      </c>
      <c r="F92" s="7">
        <v>12.515603567482183</v>
      </c>
      <c r="G92" s="7">
        <v>4.5195925929744689</v>
      </c>
      <c r="H92" s="7"/>
      <c r="I92" s="7">
        <v>4.0236222626812701</v>
      </c>
      <c r="J92" s="7">
        <v>2.5127713064274113</v>
      </c>
      <c r="K92" s="7">
        <v>1.9825369135844571</v>
      </c>
      <c r="L92" s="7">
        <v>1.934691979139453</v>
      </c>
      <c r="M92" s="7"/>
      <c r="N92" s="7">
        <v>13.131249626408561</v>
      </c>
      <c r="O92" s="7">
        <v>2.6583690404549754</v>
      </c>
      <c r="P92" s="7">
        <v>0.6457118829137688</v>
      </c>
      <c r="Q92" s="7">
        <v>4.6800601774089277</v>
      </c>
    </row>
    <row r="93" spans="3:46">
      <c r="C93">
        <v>1957</v>
      </c>
      <c r="D93" s="7">
        <v>0.28765014285714285</v>
      </c>
      <c r="E93" s="7">
        <v>4.8427603771364689</v>
      </c>
      <c r="F93" s="7">
        <v>7.9632479326007202</v>
      </c>
      <c r="G93" s="7">
        <v>3.4185328046140908</v>
      </c>
      <c r="H93" s="7"/>
      <c r="I93" s="7">
        <v>3.902259659969181</v>
      </c>
      <c r="J93" s="7">
        <v>2.8786778968237439</v>
      </c>
      <c r="K93" s="7">
        <v>2.1585026581067068</v>
      </c>
      <c r="L93" s="7">
        <v>3.7571304913957677</v>
      </c>
      <c r="M93" s="7"/>
      <c r="N93" s="7">
        <v>6.7276651847710909</v>
      </c>
      <c r="O93" s="7">
        <v>2.4078409720403187</v>
      </c>
      <c r="P93" s="7">
        <v>0.64111724982693319</v>
      </c>
      <c r="Q93" s="7">
        <v>3.4720626152948975</v>
      </c>
    </row>
    <row r="94" spans="3:46">
      <c r="C94">
        <v>1958</v>
      </c>
      <c r="D94" s="7">
        <v>2.8501507142857152</v>
      </c>
      <c r="E94" s="7">
        <v>6.651803680839441</v>
      </c>
      <c r="F94" s="7">
        <v>10.07074143506698</v>
      </c>
      <c r="G94" s="7">
        <v>3.328917873291001</v>
      </c>
      <c r="H94" s="7"/>
      <c r="I94" s="7">
        <v>3.955762707863427</v>
      </c>
      <c r="J94" s="7">
        <v>2.2495258193218954</v>
      </c>
      <c r="K94" s="7">
        <v>2.0054461991807573</v>
      </c>
      <c r="L94" s="7">
        <v>2.8388186743959016</v>
      </c>
      <c r="M94" s="7"/>
      <c r="N94" s="7">
        <v>3.5021724591502652</v>
      </c>
      <c r="O94" s="7">
        <v>2.2363257900195785</v>
      </c>
      <c r="P94" s="7">
        <v>0.65163875495649581</v>
      </c>
      <c r="Q94" s="7">
        <v>6.2383232298145241</v>
      </c>
    </row>
    <row r="95" spans="3:46">
      <c r="C95">
        <v>1959</v>
      </c>
      <c r="D95" s="7">
        <v>0.28065014285714285</v>
      </c>
      <c r="E95" s="7">
        <v>7.6226237557701735</v>
      </c>
      <c r="F95" s="7">
        <v>8.6952879192407586</v>
      </c>
      <c r="G95" s="7">
        <v>2.7879740213475177</v>
      </c>
      <c r="H95" s="7"/>
      <c r="I95" s="7">
        <v>4.1489016185706618</v>
      </c>
      <c r="J95" s="7">
        <v>2.5074590114202349</v>
      </c>
      <c r="K95" s="7">
        <v>1.4930726729033064</v>
      </c>
      <c r="L95" s="7">
        <v>3.319500482380032</v>
      </c>
      <c r="M95" s="7"/>
      <c r="N95" s="7">
        <v>8.7363751600503683</v>
      </c>
      <c r="O95" s="7">
        <v>2.356999394334415</v>
      </c>
      <c r="P95" s="7">
        <v>0.6577079568626707</v>
      </c>
      <c r="Q95" s="7">
        <v>7.8340069260041734</v>
      </c>
    </row>
    <row r="96" spans="3:46">
      <c r="C96">
        <v>1960</v>
      </c>
      <c r="D96" s="7">
        <v>3.7091507142857147</v>
      </c>
      <c r="E96" s="7">
        <v>9.7016585135737774</v>
      </c>
      <c r="F96" s="7">
        <v>4.6613233645092738</v>
      </c>
      <c r="G96" s="7">
        <v>4.8485835871444998</v>
      </c>
      <c r="H96" s="7"/>
      <c r="I96" s="7">
        <v>4.6249616018300266</v>
      </c>
      <c r="J96" s="7">
        <v>2.4942732260181426</v>
      </c>
      <c r="K96" s="7">
        <v>0.96067355687955835</v>
      </c>
      <c r="L96" s="7">
        <v>2.7423462152820939</v>
      </c>
      <c r="M96" s="7"/>
      <c r="N96" s="7">
        <v>23.098829147189797</v>
      </c>
      <c r="O96" s="7">
        <v>2.5642226113658855</v>
      </c>
      <c r="P96" s="7">
        <v>0.65051304146986721</v>
      </c>
      <c r="Q96" s="7">
        <v>5.9423563654782736</v>
      </c>
    </row>
    <row r="97" spans="3:45">
      <c r="C97">
        <v>1961</v>
      </c>
      <c r="D97" s="7">
        <v>0.24965014285714285</v>
      </c>
      <c r="E97" s="7">
        <v>10.674271925047025</v>
      </c>
      <c r="F97" s="7">
        <v>3.2391930000000002</v>
      </c>
      <c r="G97" s="7">
        <v>11.058521211892728</v>
      </c>
      <c r="H97" s="7"/>
      <c r="I97" s="7">
        <v>3.6067214098562075</v>
      </c>
      <c r="J97" s="7">
        <v>1.8933199688599052</v>
      </c>
      <c r="K97" s="7">
        <v>1.2125932766933505</v>
      </c>
      <c r="L97" s="7">
        <v>2.5396623114056713</v>
      </c>
      <c r="M97" s="7"/>
      <c r="N97" s="7">
        <v>7.063634539995725</v>
      </c>
      <c r="O97" s="7">
        <v>2.5213139341883237</v>
      </c>
      <c r="P97" s="7">
        <v>0.65436217088699888</v>
      </c>
      <c r="Q97" s="7">
        <v>6.9543498945108349</v>
      </c>
    </row>
    <row r="98" spans="3:45">
      <c r="C98">
        <v>1962</v>
      </c>
      <c r="D98" s="7">
        <v>2.278066285714285</v>
      </c>
      <c r="E98" s="7">
        <v>12.153197642486674</v>
      </c>
      <c r="F98" s="7">
        <v>6.5154449999999997</v>
      </c>
      <c r="G98" s="7">
        <v>14.313025877038903</v>
      </c>
      <c r="H98" s="7"/>
      <c r="I98" s="7">
        <v>3.7962463121507048</v>
      </c>
      <c r="J98" s="7">
        <v>2.8921970028347967</v>
      </c>
      <c r="K98" s="7">
        <v>1.2947625946241388</v>
      </c>
      <c r="L98" s="7">
        <v>2.9378424711896978</v>
      </c>
      <c r="M98" s="7"/>
      <c r="N98" s="7">
        <v>6.5412094999999999</v>
      </c>
      <c r="O98" s="7">
        <v>3.0160138832610093</v>
      </c>
      <c r="P98" s="7">
        <v>0.65238558491763798</v>
      </c>
      <c r="Q98" s="7">
        <v>6.4346759646952112</v>
      </c>
    </row>
    <row r="99" spans="3:45">
      <c r="C99">
        <v>1963</v>
      </c>
      <c r="D99" s="7">
        <v>0.26892299999999997</v>
      </c>
      <c r="E99" s="7">
        <v>8.9625324324759337</v>
      </c>
      <c r="F99" s="7">
        <v>11.187643999999999</v>
      </c>
      <c r="G99" s="7">
        <v>7.9438431395990534</v>
      </c>
      <c r="H99" s="7"/>
      <c r="I99" s="7">
        <v>2.9647492950308201</v>
      </c>
      <c r="J99" s="7">
        <v>2.2793128243703764</v>
      </c>
      <c r="K99" s="7">
        <v>1.1167903147080351</v>
      </c>
      <c r="L99" s="7">
        <v>3.4765898017252788</v>
      </c>
      <c r="M99" s="7"/>
      <c r="N99" s="7">
        <v>4.6863144999999999</v>
      </c>
      <c r="O99" s="7">
        <v>2.6190613856999247</v>
      </c>
      <c r="P99" s="7">
        <v>0.65983659881834922</v>
      </c>
      <c r="Q99" s="7">
        <v>8.3936586423600748</v>
      </c>
    </row>
    <row r="100" spans="3:45">
      <c r="C100">
        <v>1964</v>
      </c>
      <c r="D100" s="7">
        <v>2.1425809999999998</v>
      </c>
      <c r="E100" s="7">
        <v>15.52498331142883</v>
      </c>
      <c r="F100" s="7">
        <v>7.8207939999999994</v>
      </c>
      <c r="G100" s="7">
        <v>8.4529026464535217</v>
      </c>
      <c r="H100" s="7"/>
      <c r="I100" s="7">
        <v>3.6046213018760285</v>
      </c>
      <c r="J100" s="7">
        <v>3.3429601958109076</v>
      </c>
      <c r="K100" s="7">
        <v>1.1114178223299611</v>
      </c>
      <c r="L100" s="7">
        <v>4.5145772767398729</v>
      </c>
      <c r="M100" s="7"/>
      <c r="N100" s="7">
        <v>5.3364944999999997</v>
      </c>
      <c r="O100" s="7">
        <v>2.6475897538542728</v>
      </c>
      <c r="P100" s="7">
        <v>0.64971229777217332</v>
      </c>
      <c r="Q100" s="7">
        <v>5.7318289051977569</v>
      </c>
    </row>
    <row r="101" spans="3:45">
      <c r="C101">
        <v>1965</v>
      </c>
      <c r="D101" s="7">
        <v>0.116743</v>
      </c>
      <c r="E101" s="7">
        <v>6.3765291729785751</v>
      </c>
      <c r="F101" s="7">
        <v>6.8646919999999998</v>
      </c>
      <c r="G101" s="7">
        <v>18.032174331459974</v>
      </c>
      <c r="H101" s="7"/>
      <c r="I101" s="7">
        <v>3.2429361693937864</v>
      </c>
      <c r="J101" s="7">
        <v>1.5950659476432298</v>
      </c>
      <c r="K101" s="7">
        <v>1.1854856198034327</v>
      </c>
      <c r="L101" s="7">
        <v>2.1817455609012222</v>
      </c>
      <c r="M101" s="7"/>
      <c r="N101" s="7">
        <v>29.763796500000002</v>
      </c>
      <c r="O101" s="7">
        <v>2.9218042548988374</v>
      </c>
      <c r="P101" s="7">
        <v>0.64055419490316845</v>
      </c>
      <c r="Q101" s="7">
        <v>3.3240270785307406</v>
      </c>
    </row>
    <row r="102" spans="3:45">
      <c r="C102">
        <v>1966</v>
      </c>
      <c r="D102" s="7">
        <v>3.2143979999999996</v>
      </c>
      <c r="E102" s="7">
        <v>11.518756447360026</v>
      </c>
      <c r="F102" s="7">
        <v>9.4634619999999998</v>
      </c>
      <c r="G102" s="7">
        <v>7.8008569803362491</v>
      </c>
      <c r="H102" s="7"/>
      <c r="I102" s="7">
        <v>3.1685837313551617</v>
      </c>
      <c r="J102" s="7">
        <v>2.4218680159399342</v>
      </c>
      <c r="K102" s="7">
        <v>1.7405091874304461</v>
      </c>
      <c r="L102" s="7">
        <v>4.4761391068266612</v>
      </c>
      <c r="M102" s="7"/>
      <c r="N102" s="7">
        <v>9.3044155000000011</v>
      </c>
      <c r="O102" s="7">
        <v>3.3121426525324362</v>
      </c>
      <c r="P102" s="7">
        <v>0.64701239706962588</v>
      </c>
      <c r="Q102" s="7">
        <v>5.0219847446331158</v>
      </c>
    </row>
    <row r="103" spans="3:45">
      <c r="C103">
        <v>1967</v>
      </c>
      <c r="D103" s="7">
        <v>0.21396299999999999</v>
      </c>
      <c r="E103" s="7">
        <v>4.4947177458416121</v>
      </c>
      <c r="F103" s="7">
        <v>3.1290329999999997</v>
      </c>
      <c r="G103" s="7">
        <v>14.608392701004529</v>
      </c>
      <c r="H103" s="7"/>
      <c r="I103" s="7">
        <v>3.0461957226626057</v>
      </c>
      <c r="J103" s="7">
        <v>1.5115764264068563</v>
      </c>
      <c r="K103" s="7">
        <v>2.2524891048937916</v>
      </c>
      <c r="L103" s="7">
        <v>3.1888214149390413</v>
      </c>
      <c r="M103" s="7"/>
      <c r="N103" s="7">
        <v>6.8887574999999996</v>
      </c>
      <c r="O103" s="7">
        <v>2.7485237158620919</v>
      </c>
      <c r="P103" s="7">
        <v>0.6440246554662421</v>
      </c>
      <c r="Q103" s="7">
        <v>4.2364629184278426</v>
      </c>
    </row>
    <row r="104" spans="3:45">
      <c r="C104">
        <v>1968</v>
      </c>
      <c r="D104" s="7">
        <v>6.5926130000000001</v>
      </c>
      <c r="E104" s="7">
        <v>11.053674339449543</v>
      </c>
      <c r="F104" s="7">
        <v>8.2828839999999957</v>
      </c>
      <c r="G104" s="7">
        <v>15.359720048705856</v>
      </c>
      <c r="H104" s="7"/>
      <c r="I104" s="7">
        <v>3.3255494572358288</v>
      </c>
      <c r="J104" s="7">
        <v>2.3147634372304835</v>
      </c>
      <c r="K104" s="7">
        <v>1.2570000575953326</v>
      </c>
      <c r="L104" s="7">
        <v>5.826112746340474</v>
      </c>
      <c r="M104" s="7"/>
      <c r="N104" s="7">
        <v>5.0328345000000008</v>
      </c>
      <c r="O104" s="7">
        <v>3.2834254632842166</v>
      </c>
      <c r="P104" s="7">
        <v>0.66854135005488902</v>
      </c>
      <c r="Q104" s="7">
        <v>10.682267563642039</v>
      </c>
    </row>
    <row r="105" spans="3:45">
      <c r="C105">
        <v>1969</v>
      </c>
      <c r="D105" s="7">
        <v>0.39581799999999995</v>
      </c>
      <c r="E105" s="7">
        <v>6.9200725705679602</v>
      </c>
      <c r="F105" s="7">
        <v>6.4278420000000001</v>
      </c>
      <c r="G105" s="7">
        <v>11.184611070549087</v>
      </c>
      <c r="H105" s="7"/>
      <c r="I105" s="7">
        <v>3.0786768787522805</v>
      </c>
      <c r="J105" s="7">
        <v>1.0582103655955923</v>
      </c>
      <c r="K105" s="7">
        <v>0.88592294924012216</v>
      </c>
      <c r="L105" s="7">
        <v>3.6977625915870851</v>
      </c>
      <c r="M105" s="7"/>
      <c r="N105" s="7">
        <v>13.705977500000001</v>
      </c>
      <c r="O105" s="7">
        <v>2.8892313692908709</v>
      </c>
      <c r="P105" s="7">
        <v>0.64059609938668283</v>
      </c>
      <c r="Q105" s="7">
        <v>3.3350443922030952</v>
      </c>
    </row>
    <row r="106" spans="3:45">
      <c r="C106">
        <v>1970</v>
      </c>
      <c r="D106" s="7">
        <v>1.3266880000000001</v>
      </c>
      <c r="E106" s="7">
        <v>8.9341687889908279</v>
      </c>
      <c r="F106" s="7">
        <v>7.3463719999999988</v>
      </c>
      <c r="G106" s="7">
        <v>7.4570422254152984</v>
      </c>
      <c r="H106" s="7"/>
      <c r="I106" s="7">
        <v>4.2112594870656963</v>
      </c>
      <c r="J106" s="7">
        <v>1.9233619648503391</v>
      </c>
      <c r="K106" s="7">
        <v>2.1440521404849475</v>
      </c>
      <c r="L106" s="7">
        <v>6.1789706550659362</v>
      </c>
      <c r="M106" s="7"/>
      <c r="N106" s="7">
        <v>18.611405500000004</v>
      </c>
      <c r="O106" s="7">
        <v>3.7181383354781277</v>
      </c>
      <c r="P106" s="7">
        <v>0.65039911694125518</v>
      </c>
      <c r="Q106" s="7">
        <v>5.9124039078549195</v>
      </c>
    </row>
    <row r="107" spans="3:45">
      <c r="C107">
        <v>1971</v>
      </c>
      <c r="D107" s="7">
        <v>9.8102999999999996E-2</v>
      </c>
      <c r="E107" s="7">
        <v>6.5179431248130584</v>
      </c>
      <c r="F107" s="7">
        <v>9.4176879999999983</v>
      </c>
      <c r="G107" s="7">
        <v>4.2642662019264481</v>
      </c>
      <c r="H107" s="7"/>
      <c r="I107" s="7">
        <v>3.601401987086275</v>
      </c>
      <c r="J107" s="7">
        <v>1.9654510740825151</v>
      </c>
      <c r="K107" s="7">
        <v>2.3964309534436801</v>
      </c>
      <c r="L107" s="7">
        <v>3.1363566395010656</v>
      </c>
      <c r="M107" s="7"/>
      <c r="N107" s="7">
        <v>7.5414384999999982</v>
      </c>
      <c r="O107" s="7">
        <v>3.3368597013482875</v>
      </c>
      <c r="P107" s="7">
        <v>0.71258880938176039</v>
      </c>
      <c r="Q107" s="7">
        <v>22.263001537075287</v>
      </c>
    </row>
    <row r="108" spans="3:45">
      <c r="C108">
        <v>1972</v>
      </c>
      <c r="D108" s="7">
        <v>0.39019399999999999</v>
      </c>
      <c r="E108" s="7">
        <v>4.3244094128440356</v>
      </c>
      <c r="F108" s="7">
        <v>8.4106290000000001</v>
      </c>
      <c r="G108" s="7">
        <v>10.091288882132543</v>
      </c>
      <c r="H108" s="7"/>
      <c r="I108" s="7">
        <v>3.4348071856387685</v>
      </c>
      <c r="J108" s="7">
        <v>2.2487849964197539</v>
      </c>
      <c r="K108" s="7">
        <v>2.5484729170150335</v>
      </c>
      <c r="L108" s="7">
        <v>7.0807715668135423</v>
      </c>
      <c r="M108" s="7"/>
      <c r="N108" s="7">
        <v>3.4520095</v>
      </c>
      <c r="O108" s="7">
        <v>2.7151637734275997</v>
      </c>
      <c r="P108" s="7">
        <v>0.64966212537438728</v>
      </c>
      <c r="Q108" s="7">
        <v>5.7186378335570884</v>
      </c>
    </row>
    <row r="109" spans="3:45">
      <c r="C109">
        <v>1973</v>
      </c>
      <c r="D109" s="7">
        <v>0.29618300000000003</v>
      </c>
      <c r="E109" s="7">
        <v>5.4100346730719551</v>
      </c>
      <c r="F109" s="7">
        <v>8.094755000000001</v>
      </c>
      <c r="G109" s="7">
        <v>4.4230090131939956</v>
      </c>
      <c r="H109" s="7"/>
      <c r="I109" s="7">
        <v>3.9512282529568319</v>
      </c>
      <c r="J109" s="7">
        <v>3.0458055910764923</v>
      </c>
      <c r="K109" s="7">
        <v>2.6664699051315708</v>
      </c>
      <c r="L109" s="7">
        <v>6.5008052426806167</v>
      </c>
      <c r="M109" s="7"/>
      <c r="N109" s="7">
        <v>2.0321035000000003</v>
      </c>
      <c r="O109" s="7">
        <v>2.7146254224425026</v>
      </c>
      <c r="P109" s="7">
        <v>0.65819357178574955</v>
      </c>
      <c r="Q109" s="7">
        <v>7.9616823316608452</v>
      </c>
    </row>
    <row r="110" spans="3:45">
      <c r="C110">
        <v>1974</v>
      </c>
      <c r="D110" s="7">
        <v>2.820989</v>
      </c>
      <c r="E110" s="7">
        <v>6.5304226697247705</v>
      </c>
      <c r="F110" s="7">
        <v>7.0564209999999994</v>
      </c>
      <c r="G110" s="7">
        <v>8.7390314724430027</v>
      </c>
      <c r="H110" s="7"/>
      <c r="I110" s="7">
        <v>4.505568814189254</v>
      </c>
      <c r="J110" s="7">
        <v>1.873519225043631</v>
      </c>
      <c r="K110" s="7">
        <v>2.8732361898187895</v>
      </c>
      <c r="L110" s="7">
        <v>3.9097729521167555</v>
      </c>
      <c r="M110" s="7"/>
      <c r="N110" s="7">
        <v>9.7490245000000009</v>
      </c>
      <c r="O110" s="7">
        <v>2.8697934784168657</v>
      </c>
      <c r="P110" s="7">
        <v>0.65650581565255495</v>
      </c>
      <c r="Q110" s="7">
        <v>7.5179460733329435</v>
      </c>
    </row>
    <row r="111" spans="3:45">
      <c r="C111">
        <v>1975</v>
      </c>
      <c r="D111" s="7">
        <v>0.25481799999999999</v>
      </c>
      <c r="E111" s="7">
        <v>7.2947907965869945</v>
      </c>
      <c r="F111" s="7">
        <v>9.0244959999999992</v>
      </c>
      <c r="G111" s="7">
        <v>11.829999071927885</v>
      </c>
      <c r="H111" s="7"/>
      <c r="I111" s="7">
        <v>6.1351398334355043</v>
      </c>
      <c r="J111" s="7">
        <v>2.3734398640450518</v>
      </c>
      <c r="K111" s="7">
        <v>1.7926037279554887</v>
      </c>
      <c r="L111" s="7">
        <v>2.4694119462545774</v>
      </c>
      <c r="M111" s="7"/>
      <c r="N111" s="7">
        <v>20.7579165</v>
      </c>
      <c r="O111" s="7">
        <v>2.5117786238030697</v>
      </c>
      <c r="P111" s="7">
        <v>0.64452327264110076</v>
      </c>
      <c r="Q111" s="7">
        <v>4.367556809990873</v>
      </c>
    </row>
    <row r="112" spans="3:45">
      <c r="C112">
        <v>1976</v>
      </c>
      <c r="D112" s="7">
        <v>2.9460000000000002</v>
      </c>
      <c r="E112" s="7">
        <v>10.49567204807035</v>
      </c>
      <c r="F112" s="7">
        <v>23.020014</v>
      </c>
      <c r="G112" s="7">
        <v>9.270760664653789</v>
      </c>
      <c r="H112" s="7"/>
      <c r="I112" s="7">
        <v>4.3520589751694416</v>
      </c>
      <c r="J112" s="7">
        <v>1.4917319766720434</v>
      </c>
      <c r="K112" s="7">
        <v>5.0588610814604928</v>
      </c>
      <c r="L112" s="7">
        <v>4.0965688109556044</v>
      </c>
      <c r="M112" s="7"/>
      <c r="N112" s="7">
        <v>6.6831755000000008</v>
      </c>
      <c r="O112" s="7">
        <v>3.6031844979262093</v>
      </c>
      <c r="P112" s="7">
        <v>0.64022023828024988</v>
      </c>
      <c r="Q112" s="7">
        <v>3.2362249017925588</v>
      </c>
      <c r="S112" s="11">
        <v>0.44214666666666669</v>
      </c>
      <c r="T112" s="11">
        <v>5.4276999999999999E-2</v>
      </c>
      <c r="U112" s="11">
        <v>4.8258000000000002E-2</v>
      </c>
      <c r="V112" s="11">
        <v>0.4076866233956532</v>
      </c>
      <c r="W112" s="11">
        <v>0.66892858928634302</v>
      </c>
      <c r="X112" s="11"/>
      <c r="Y112" s="11">
        <v>0.10071133333333335</v>
      </c>
      <c r="Z112" s="11">
        <v>0.30505200000000005</v>
      </c>
      <c r="AA112" s="11">
        <v>0.35299800000000003</v>
      </c>
      <c r="AB112" s="11">
        <v>1.3428275495745481</v>
      </c>
      <c r="AC112" s="11">
        <v>0.27693333333333336</v>
      </c>
      <c r="AE112" s="18">
        <f>SUM(D112,I112,N112,S112,Y112)</f>
        <v>14.524092475169441</v>
      </c>
      <c r="AF112" s="18">
        <f>SUM(E112,J112,O112,T112,Z112)</f>
        <v>15.949917522668603</v>
      </c>
      <c r="AG112" s="18">
        <f>SUM(F112,K112,P112,U112,AA112)</f>
        <v>29.120351319740742</v>
      </c>
      <c r="AH112" s="18">
        <f>SUM(G112,L112,Q112,V112,AB112,W112,AC112)</f>
        <v>19.299930472991825</v>
      </c>
      <c r="AJ112" s="18">
        <f>SUM(AE112:AH112)</f>
        <v>78.894291790570605</v>
      </c>
      <c r="AL112" s="21">
        <f>SUM(D112:G112)/$AJ112</f>
        <v>0.57966737104534161</v>
      </c>
      <c r="AM112" s="21">
        <f>SUM(I112:L112)/$AJ112</f>
        <v>0.19011794774803062</v>
      </c>
      <c r="AN112" s="21">
        <f>SUM(N112:Q112)/$AJ112</f>
        <v>0.17951622121908378</v>
      </c>
      <c r="AO112" s="21">
        <f>SUM(S112:W112)/$AJ112</f>
        <v>2.0550243148800777E-2</v>
      </c>
      <c r="AP112" s="21">
        <f>SUM(Y112:AC112)/$AJ112</f>
        <v>3.0148216838743389E-2</v>
      </c>
      <c r="AR112" s="11">
        <f>SUM(S112:W112)</f>
        <v>1.6212968793486628</v>
      </c>
      <c r="AS112" s="11">
        <f>SUM(Y112:AC112)</f>
        <v>2.378522216241215</v>
      </c>
    </row>
    <row r="113" spans="3:45">
      <c r="C113">
        <v>1977</v>
      </c>
      <c r="D113" s="7">
        <v>0.29369299999999998</v>
      </c>
      <c r="E113" s="7">
        <v>12.106861676889144</v>
      </c>
      <c r="F113" s="7">
        <v>10.935320000000001</v>
      </c>
      <c r="G113" s="7">
        <v>6.8911449418920325</v>
      </c>
      <c r="H113" s="7"/>
      <c r="I113" s="7">
        <v>5.1622872605749981</v>
      </c>
      <c r="J113" s="7">
        <v>5.2665196048678045</v>
      </c>
      <c r="K113" s="7">
        <v>0.72700420668611088</v>
      </c>
      <c r="L113" s="7">
        <v>4.7638093080514992</v>
      </c>
      <c r="M113" s="7"/>
      <c r="N113" s="7">
        <v>5.5445435000000005</v>
      </c>
      <c r="O113" s="7">
        <v>3.866238694023076</v>
      </c>
      <c r="P113" s="7">
        <v>0.65496578913517234</v>
      </c>
      <c r="Q113" s="7">
        <v>7.1130501342166426</v>
      </c>
      <c r="S113" s="11">
        <v>0.48480866666666667</v>
      </c>
      <c r="T113" s="11">
        <v>4.5215999999999999E-2</v>
      </c>
      <c r="U113" s="11">
        <v>6.8802333333333326E-2</v>
      </c>
      <c r="V113" s="11">
        <v>0.47969506177203364</v>
      </c>
      <c r="W113" s="11">
        <v>0.57074752730312972</v>
      </c>
      <c r="X113" s="11"/>
      <c r="Y113" s="11">
        <v>0.27578066666666667</v>
      </c>
      <c r="Z113" s="11">
        <v>0.30457266666666671</v>
      </c>
      <c r="AA113" s="11">
        <v>0.40489285714285722</v>
      </c>
      <c r="AB113" s="11">
        <v>1.6181943624678821</v>
      </c>
      <c r="AC113" s="11">
        <v>0.24040933333333334</v>
      </c>
      <c r="AE113" s="18">
        <f t="shared" ref="AE113:AG151" si="40">SUM(D113,I113,N113,S113,Y113)</f>
        <v>11.761113093908332</v>
      </c>
      <c r="AF113" s="18">
        <f t="shared" si="40"/>
        <v>21.589408642446688</v>
      </c>
      <c r="AG113" s="18">
        <f t="shared" si="40"/>
        <v>12.790985186297474</v>
      </c>
      <c r="AH113" s="18">
        <f t="shared" ref="AH113:AH150" si="41">SUM(G113,L113,Q113,V113,AB113,W113,AC113)</f>
        <v>21.677050669036554</v>
      </c>
      <c r="AJ113" s="18">
        <f t="shared" ref="AJ113:AJ151" si="42">SUM(AE113:AH113)</f>
        <v>67.818557591689057</v>
      </c>
      <c r="AL113" s="21">
        <f t="shared" ref="AL113:AL151" si="43">SUM(D113:G113)/$AJ113</f>
        <v>0.4457042540003151</v>
      </c>
      <c r="AM113" s="21">
        <f t="shared" ref="AM113:AM151" si="44">SUM(I113:L113)/$AJ113</f>
        <v>0.23473841003854246</v>
      </c>
      <c r="AN113" s="21">
        <f t="shared" ref="AN113:AN151" si="45">SUM(N113:Q113)/$AJ113</f>
        <v>0.25330527111476187</v>
      </c>
      <c r="AO113" s="21">
        <f t="shared" ref="AO113:AO151" si="46">SUM(S113:W113)/$AJ113</f>
        <v>2.4318853830611047E-2</v>
      </c>
      <c r="AP113" s="21">
        <f t="shared" ref="AP113:AP151" si="47">SUM(Y113:AC113)/$AJ113</f>
        <v>4.1933211015769391E-2</v>
      </c>
      <c r="AR113" s="11">
        <f t="shared" ref="AR113:AR151" si="48">SUM(S113:W113)</f>
        <v>1.6492695890751634</v>
      </c>
      <c r="AS113" s="11">
        <f t="shared" ref="AS113:AS151" si="49">SUM(Y113:AC113)</f>
        <v>2.8438498862774062</v>
      </c>
    </row>
    <row r="114" spans="3:45">
      <c r="C114">
        <v>1978</v>
      </c>
      <c r="D114" s="7">
        <v>13.090108000000001</v>
      </c>
      <c r="E114" s="7">
        <v>15.936647685565642</v>
      </c>
      <c r="F114" s="7">
        <v>18.904396000000002</v>
      </c>
      <c r="G114" s="7">
        <v>8.4497997758909751</v>
      </c>
      <c r="H114" s="7"/>
      <c r="I114" s="7">
        <v>5.5660560035752757</v>
      </c>
      <c r="J114" s="7">
        <v>2.4941624581404942</v>
      </c>
      <c r="K114" s="7">
        <v>0.93518957798442792</v>
      </c>
      <c r="L114" s="7">
        <v>5.6310142721059728</v>
      </c>
      <c r="M114" s="7"/>
      <c r="N114" s="7">
        <v>12.1659995</v>
      </c>
      <c r="O114" s="7">
        <v>2.8248890825220547</v>
      </c>
      <c r="P114" s="7">
        <v>0.65077332153067302</v>
      </c>
      <c r="Q114" s="7">
        <v>6.0107878752371846</v>
      </c>
      <c r="S114" s="11">
        <v>0.54284066666666675</v>
      </c>
      <c r="T114" s="11">
        <v>6.934700000000002E-2</v>
      </c>
      <c r="U114" s="11">
        <v>5.102333333333333E-2</v>
      </c>
      <c r="V114" s="11">
        <v>0.48675679164921604</v>
      </c>
      <c r="W114" s="11">
        <v>0.70394043364906145</v>
      </c>
      <c r="X114" s="11"/>
      <c r="Y114" s="11">
        <v>0.24967666666666671</v>
      </c>
      <c r="Z114" s="11">
        <v>0.48757266666666677</v>
      </c>
      <c r="AA114" s="11">
        <v>0.73478914285714292</v>
      </c>
      <c r="AB114" s="11">
        <v>1.4072590124035103</v>
      </c>
      <c r="AC114" s="11">
        <v>0.23437733333333335</v>
      </c>
      <c r="AE114" s="18">
        <f t="shared" si="40"/>
        <v>31.614680836908608</v>
      </c>
      <c r="AF114" s="18">
        <f t="shared" si="40"/>
        <v>21.812618892894857</v>
      </c>
      <c r="AG114" s="18">
        <f t="shared" si="40"/>
        <v>21.276171375705577</v>
      </c>
      <c r="AH114" s="18">
        <f t="shared" si="41"/>
        <v>22.923935494269259</v>
      </c>
      <c r="AJ114" s="18">
        <f t="shared" si="42"/>
        <v>97.627406599778297</v>
      </c>
      <c r="AL114" s="21">
        <f t="shared" si="43"/>
        <v>0.5775115146978067</v>
      </c>
      <c r="AM114" s="21">
        <f t="shared" si="44"/>
        <v>0.14981881442131215</v>
      </c>
      <c r="AN114" s="21">
        <f t="shared" si="45"/>
        <v>0.22178659183331292</v>
      </c>
      <c r="AO114" s="21">
        <f t="shared" si="46"/>
        <v>1.8989628935841132E-2</v>
      </c>
      <c r="AP114" s="21">
        <f t="shared" si="47"/>
        <v>3.1893450111727034E-2</v>
      </c>
      <c r="AR114" s="11">
        <f t="shared" si="48"/>
        <v>1.8539082252982775</v>
      </c>
      <c r="AS114" s="11">
        <f t="shared" si="49"/>
        <v>3.11367482192732</v>
      </c>
    </row>
    <row r="115" spans="3:45">
      <c r="C115">
        <v>1979</v>
      </c>
      <c r="D115" s="7">
        <v>0.82562800000000003</v>
      </c>
      <c r="E115" s="7">
        <v>15.987502709117692</v>
      </c>
      <c r="F115" s="7">
        <v>22.146786318997677</v>
      </c>
      <c r="G115" s="7">
        <v>4.4713023519879327</v>
      </c>
      <c r="H115" s="7"/>
      <c r="I115" s="7">
        <v>4.6564611799677227</v>
      </c>
      <c r="J115" s="7">
        <v>3.468940873924951</v>
      </c>
      <c r="K115" s="7">
        <v>1.9787517497993714</v>
      </c>
      <c r="L115" s="7">
        <v>3.1665107532161452</v>
      </c>
      <c r="M115" s="7"/>
      <c r="N115" s="7">
        <v>20.973080500000002</v>
      </c>
      <c r="O115" s="7">
        <v>3.008856157520555</v>
      </c>
      <c r="P115" s="7">
        <v>0.65620472549656028</v>
      </c>
      <c r="Q115" s="7">
        <v>7.4387849809140212</v>
      </c>
      <c r="S115" s="11">
        <v>0.45533566666666669</v>
      </c>
      <c r="T115" s="11">
        <v>5.7461999999999992E-2</v>
      </c>
      <c r="U115" s="11">
        <v>6.3942333333333323E-2</v>
      </c>
      <c r="V115" s="11">
        <v>0.48166209571782137</v>
      </c>
      <c r="W115" s="11">
        <v>0.65352689336343162</v>
      </c>
      <c r="X115" s="11"/>
      <c r="Y115" s="11">
        <v>0.43125799999999997</v>
      </c>
      <c r="Z115" s="11">
        <v>0.87532200000000004</v>
      </c>
      <c r="AA115" s="11">
        <v>0.55055785714285732</v>
      </c>
      <c r="AB115" s="11">
        <v>1.2761872854395235</v>
      </c>
      <c r="AC115" s="11">
        <v>0.30481733333333338</v>
      </c>
      <c r="AE115" s="18">
        <f t="shared" si="40"/>
        <v>27.341763346634391</v>
      </c>
      <c r="AF115" s="18">
        <f t="shared" si="40"/>
        <v>23.398083740563198</v>
      </c>
      <c r="AG115" s="18">
        <f t="shared" si="40"/>
        <v>25.396242984769799</v>
      </c>
      <c r="AH115" s="18">
        <f t="shared" si="41"/>
        <v>17.792791693972209</v>
      </c>
      <c r="AJ115" s="18">
        <f t="shared" si="42"/>
        <v>93.928881765939593</v>
      </c>
      <c r="AL115" s="21">
        <f t="shared" si="43"/>
        <v>0.46238407786360225</v>
      </c>
      <c r="AM115" s="21">
        <f t="shared" si="44"/>
        <v>0.1412841748715504</v>
      </c>
      <c r="AN115" s="21">
        <f t="shared" si="45"/>
        <v>0.34150227023742596</v>
      </c>
      <c r="AO115" s="21">
        <f t="shared" si="46"/>
        <v>1.822579974226874E-2</v>
      </c>
      <c r="AP115" s="21">
        <f t="shared" si="47"/>
        <v>3.6603677285152673E-2</v>
      </c>
      <c r="AR115" s="11">
        <f t="shared" si="48"/>
        <v>1.7119289890812528</v>
      </c>
      <c r="AS115" s="11">
        <f t="shared" si="49"/>
        <v>3.438142475915714</v>
      </c>
    </row>
    <row r="116" spans="3:45">
      <c r="C116">
        <v>1980</v>
      </c>
      <c r="D116" s="7">
        <v>7.1593450000000001</v>
      </c>
      <c r="E116" s="7">
        <v>13.885972960241077</v>
      </c>
      <c r="F116" s="7">
        <v>17.629557942748704</v>
      </c>
      <c r="G116" s="7">
        <v>7.0344272068638318</v>
      </c>
      <c r="H116" s="7"/>
      <c r="I116" s="7">
        <v>6.9095022754110653</v>
      </c>
      <c r="J116" s="7">
        <v>2.2742667335887785</v>
      </c>
      <c r="K116" s="7">
        <v>2.3322011791486803</v>
      </c>
      <c r="L116" s="7">
        <v>4.0232896746286304</v>
      </c>
      <c r="M116" s="7"/>
      <c r="N116" s="7">
        <v>40.775558500000002</v>
      </c>
      <c r="O116" s="7">
        <v>3.4985611347168666</v>
      </c>
      <c r="P116" s="7">
        <v>0.67789521014776666</v>
      </c>
      <c r="Q116" s="7">
        <v>4.8219406162670744</v>
      </c>
      <c r="S116" s="11">
        <v>0.67511066666666675</v>
      </c>
      <c r="T116" s="11">
        <v>4.7338999999999992E-2</v>
      </c>
      <c r="U116" s="11">
        <v>9.4975333333333328E-2</v>
      </c>
      <c r="V116" s="11">
        <v>0.46929555557504016</v>
      </c>
      <c r="W116" s="11">
        <v>0.5085199156953274</v>
      </c>
      <c r="X116" s="11"/>
      <c r="Y116" s="11">
        <v>0.47651333333333346</v>
      </c>
      <c r="Z116" s="11">
        <v>0.8558893333333335</v>
      </c>
      <c r="AA116" s="11">
        <v>0.48715071428571438</v>
      </c>
      <c r="AB116" s="11">
        <v>1.1129759065417024</v>
      </c>
      <c r="AC116" s="11">
        <v>0.26044933333333337</v>
      </c>
      <c r="AE116" s="18">
        <f>SUM(D116,I116,N116,S116,Y116)</f>
        <v>55.996029775411074</v>
      </c>
      <c r="AF116" s="18">
        <f t="shared" si="40"/>
        <v>20.562029161880055</v>
      </c>
      <c r="AG116" s="18">
        <f t="shared" si="40"/>
        <v>21.2217803796642</v>
      </c>
      <c r="AH116" s="18">
        <f t="shared" si="41"/>
        <v>18.230898208904939</v>
      </c>
      <c r="AJ116" s="18">
        <f t="shared" si="42"/>
        <v>116.01073752586026</v>
      </c>
      <c r="AL116" s="21">
        <f t="shared" si="43"/>
        <v>0.39400924504651502</v>
      </c>
      <c r="AM116" s="21">
        <f t="shared" si="44"/>
        <v>0.13394673798460471</v>
      </c>
      <c r="AN116" s="21">
        <f t="shared" si="45"/>
        <v>0.42904610834007034</v>
      </c>
      <c r="AO116" s="21">
        <f t="shared" si="46"/>
        <v>1.5474778538238204E-2</v>
      </c>
      <c r="AP116" s="21">
        <f t="shared" si="47"/>
        <v>2.7523130090571672E-2</v>
      </c>
      <c r="AR116" s="11">
        <f t="shared" si="48"/>
        <v>1.7952404712703678</v>
      </c>
      <c r="AS116" s="11">
        <f t="shared" si="49"/>
        <v>3.1929786208274167</v>
      </c>
    </row>
    <row r="117" spans="3:45">
      <c r="C117">
        <v>1981</v>
      </c>
      <c r="D117" s="7">
        <v>1.0821800000000001</v>
      </c>
      <c r="E117" s="7">
        <v>13.879782733403594</v>
      </c>
      <c r="F117" s="7">
        <v>20.142209950896913</v>
      </c>
      <c r="G117" s="7">
        <v>6.4703017738410828</v>
      </c>
      <c r="H117" s="7"/>
      <c r="I117" s="7">
        <v>6.4199115724741134</v>
      </c>
      <c r="J117" s="7">
        <v>3.7591317750261091</v>
      </c>
      <c r="K117" s="7">
        <v>1.0004316787305148</v>
      </c>
      <c r="L117" s="7">
        <v>5.4766492435080281</v>
      </c>
      <c r="M117" s="7"/>
      <c r="N117" s="7">
        <v>10.741058000000002</v>
      </c>
      <c r="O117" s="7">
        <v>3.8840629932021051</v>
      </c>
      <c r="P117" s="7">
        <v>0.79128099974776667</v>
      </c>
      <c r="Q117" s="7">
        <v>8.737820444306335</v>
      </c>
      <c r="S117" s="11">
        <v>0.62918566666666675</v>
      </c>
      <c r="T117" s="11">
        <v>6.8292999999999979E-2</v>
      </c>
      <c r="U117" s="11">
        <v>0.10769933333333333</v>
      </c>
      <c r="V117" s="11">
        <v>0.43353435641457433</v>
      </c>
      <c r="W117" s="11">
        <v>0.61771154254234728</v>
      </c>
      <c r="X117" s="11"/>
      <c r="Y117" s="11">
        <v>0.47298400000000002</v>
      </c>
      <c r="Z117" s="11">
        <v>0.94035333333333326</v>
      </c>
      <c r="AA117" s="11">
        <v>0.60293400000000008</v>
      </c>
      <c r="AB117" s="11">
        <v>1.0005113525160962</v>
      </c>
      <c r="AC117" s="11">
        <v>0.19265199999999999</v>
      </c>
      <c r="AE117" s="18">
        <f t="shared" si="40"/>
        <v>19.345319239140785</v>
      </c>
      <c r="AF117" s="18">
        <f t="shared" si="40"/>
        <v>22.531623834965142</v>
      </c>
      <c r="AG117" s="18">
        <f t="shared" si="40"/>
        <v>22.644555962708527</v>
      </c>
      <c r="AH117" s="18">
        <f t="shared" si="41"/>
        <v>22.929180713128464</v>
      </c>
      <c r="AJ117" s="18">
        <f t="shared" si="42"/>
        <v>87.450679749942907</v>
      </c>
      <c r="AL117" s="21">
        <f t="shared" si="43"/>
        <v>0.47540481763000519</v>
      </c>
      <c r="AM117" s="21">
        <f t="shared" si="44"/>
        <v>0.19046306234971991</v>
      </c>
      <c r="AN117" s="21">
        <f t="shared" si="45"/>
        <v>0.27620394153965372</v>
      </c>
      <c r="AO117" s="21">
        <f t="shared" si="46"/>
        <v>2.1228238639941888E-2</v>
      </c>
      <c r="AP117" s="21">
        <f t="shared" si="47"/>
        <v>3.6699939840679451E-2</v>
      </c>
      <c r="AR117" s="11">
        <f t="shared" si="48"/>
        <v>1.8564238989569217</v>
      </c>
      <c r="AS117" s="11">
        <f t="shared" si="49"/>
        <v>3.2094346858494291</v>
      </c>
    </row>
    <row r="118" spans="3:45">
      <c r="C118">
        <v>1982</v>
      </c>
      <c r="D118" s="7">
        <v>5.0140029999999998</v>
      </c>
      <c r="E118" s="7">
        <v>13.380289375130921</v>
      </c>
      <c r="F118" s="7">
        <v>18.10226671795256</v>
      </c>
      <c r="G118" s="7">
        <v>5.1693118150810884</v>
      </c>
      <c r="H118" s="7"/>
      <c r="I118" s="7">
        <v>4.3826790518790784</v>
      </c>
      <c r="J118" s="7">
        <v>3.2670031182403685</v>
      </c>
      <c r="K118" s="7">
        <v>1.1468941454999171</v>
      </c>
      <c r="L118" s="7">
        <v>5.7692286704161591</v>
      </c>
      <c r="M118" s="7"/>
      <c r="N118" s="7">
        <v>8.4173389999999984</v>
      </c>
      <c r="O118" s="7">
        <v>4.3520109482744891</v>
      </c>
      <c r="P118" s="7">
        <v>0.74986095022586663</v>
      </c>
      <c r="Q118" s="7">
        <v>11.959903648579697</v>
      </c>
      <c r="S118" s="11">
        <v>0.455316</v>
      </c>
      <c r="T118" s="11">
        <v>0.115997</v>
      </c>
      <c r="U118" s="11">
        <v>9.3307333333333325E-2</v>
      </c>
      <c r="V118" s="11">
        <v>0.46041046625850829</v>
      </c>
      <c r="W118" s="11">
        <v>0.65483016325581056</v>
      </c>
      <c r="X118" s="11"/>
      <c r="Y118" s="11">
        <v>0.87897999999999998</v>
      </c>
      <c r="Z118" s="11">
        <v>1.7421633333333337</v>
      </c>
      <c r="AA118" s="11">
        <v>0.87597642857142877</v>
      </c>
      <c r="AB118" s="11">
        <v>1.0415850027078482</v>
      </c>
      <c r="AC118" s="11">
        <v>0.287908</v>
      </c>
      <c r="AE118" s="18">
        <f t="shared" si="40"/>
        <v>19.148317051879076</v>
      </c>
      <c r="AF118" s="18">
        <f t="shared" si="40"/>
        <v>22.857463774979113</v>
      </c>
      <c r="AG118" s="18">
        <f t="shared" si="40"/>
        <v>20.968305575583106</v>
      </c>
      <c r="AH118" s="18">
        <f t="shared" si="41"/>
        <v>25.343177766299114</v>
      </c>
      <c r="AJ118" s="18">
        <f t="shared" si="42"/>
        <v>88.317264168740394</v>
      </c>
      <c r="AL118" s="21">
        <f t="shared" si="43"/>
        <v>0.47177492759011508</v>
      </c>
      <c r="AM118" s="21">
        <f t="shared" si="44"/>
        <v>0.16492590801053189</v>
      </c>
      <c r="AN118" s="21">
        <f t="shared" si="45"/>
        <v>0.28849528783408918</v>
      </c>
      <c r="AO118" s="21">
        <f t="shared" si="46"/>
        <v>2.0153035531614984E-2</v>
      </c>
      <c r="AP118" s="21">
        <f t="shared" si="47"/>
        <v>5.4650841033648936E-2</v>
      </c>
      <c r="AR118" s="11">
        <f t="shared" si="48"/>
        <v>1.7798609628476521</v>
      </c>
      <c r="AS118" s="11">
        <f t="shared" si="49"/>
        <v>4.8266127646126105</v>
      </c>
    </row>
    <row r="119" spans="3:45">
      <c r="C119">
        <v>1983</v>
      </c>
      <c r="D119" s="7">
        <v>0.44742500000000002</v>
      </c>
      <c r="E119" s="7">
        <v>11.319330942391165</v>
      </c>
      <c r="F119" s="7">
        <v>24.101505248602805</v>
      </c>
      <c r="G119" s="7">
        <v>16.670726908397612</v>
      </c>
      <c r="H119" s="7"/>
      <c r="I119" s="7">
        <v>4.2965239056528892</v>
      </c>
      <c r="J119" s="7">
        <v>2.9507346992474908</v>
      </c>
      <c r="K119" s="7">
        <v>0.81727352595133351</v>
      </c>
      <c r="L119" s="7">
        <v>4.3891228445883508</v>
      </c>
      <c r="M119" s="7"/>
      <c r="N119" s="7">
        <v>12.644166999999999</v>
      </c>
      <c r="O119" s="7">
        <v>4.0336822927951124</v>
      </c>
      <c r="P119" s="7">
        <v>0.73176690511000009</v>
      </c>
      <c r="Q119" s="7">
        <v>7.7690506466043878</v>
      </c>
      <c r="S119" s="11">
        <v>0.52298</v>
      </c>
      <c r="T119" s="11">
        <v>0.14035799999999998</v>
      </c>
      <c r="U119" s="11">
        <v>4.600633333333333E-2</v>
      </c>
      <c r="V119" s="11">
        <v>0.41842832988906875</v>
      </c>
      <c r="W119" s="11">
        <v>0.49392484257182306</v>
      </c>
      <c r="X119" s="11"/>
      <c r="Y119" s="11">
        <v>0.25997266666666663</v>
      </c>
      <c r="Z119" s="11">
        <v>0.85978333333333345</v>
      </c>
      <c r="AA119" s="11">
        <v>0.82881300000000013</v>
      </c>
      <c r="AB119" s="11">
        <v>1.0468062399582956</v>
      </c>
      <c r="AC119" s="11">
        <v>0.306473</v>
      </c>
      <c r="AE119" s="18">
        <f t="shared" si="40"/>
        <v>18.171068572319555</v>
      </c>
      <c r="AF119" s="18">
        <f t="shared" si="40"/>
        <v>19.303889267767101</v>
      </c>
      <c r="AG119" s="18">
        <f t="shared" si="40"/>
        <v>26.525365012997472</v>
      </c>
      <c r="AH119" s="18">
        <f t="shared" si="41"/>
        <v>31.094532812009536</v>
      </c>
      <c r="AJ119" s="18">
        <f t="shared" si="42"/>
        <v>95.094855665093661</v>
      </c>
      <c r="AL119" s="21">
        <f t="shared" si="43"/>
        <v>0.55249032907126017</v>
      </c>
      <c r="AM119" s="21">
        <f t="shared" si="44"/>
        <v>0.13096034363099002</v>
      </c>
      <c r="AN119" s="21">
        <f t="shared" si="45"/>
        <v>0.26477422641224746</v>
      </c>
      <c r="AO119" s="21">
        <f t="shared" si="46"/>
        <v>1.7053472498086975E-2</v>
      </c>
      <c r="AP119" s="21">
        <f t="shared" si="47"/>
        <v>3.47216283874155E-2</v>
      </c>
      <c r="AR119" s="11">
        <f t="shared" si="48"/>
        <v>1.6216975057942251</v>
      </c>
      <c r="AS119" s="11">
        <f t="shared" si="49"/>
        <v>3.301848239958296</v>
      </c>
    </row>
    <row r="120" spans="3:45">
      <c r="C120">
        <v>1984</v>
      </c>
      <c r="D120" s="7">
        <v>4.8431739999999994</v>
      </c>
      <c r="E120" s="7">
        <v>21.088059224379137</v>
      </c>
      <c r="F120" s="7">
        <v>27.312987000000003</v>
      </c>
      <c r="G120" s="7">
        <v>7.813145551555289</v>
      </c>
      <c r="H120" s="7"/>
      <c r="I120" s="7">
        <v>6.7950871221393658</v>
      </c>
      <c r="J120" s="7">
        <v>3.4112395344823145</v>
      </c>
      <c r="K120" s="7">
        <v>3.5843220793865775</v>
      </c>
      <c r="L120" s="7">
        <v>4.8157967930873582</v>
      </c>
      <c r="M120" s="7"/>
      <c r="N120" s="7">
        <v>16.870995000000001</v>
      </c>
      <c r="O120" s="7">
        <v>4.6420359562504965</v>
      </c>
      <c r="P120" s="7">
        <v>0.78948490330999999</v>
      </c>
      <c r="Q120" s="7">
        <v>6.0578206833437216</v>
      </c>
      <c r="S120" s="11">
        <v>0.36860700000000002</v>
      </c>
      <c r="T120" s="11">
        <v>9.1615000000000016E-2</v>
      </c>
      <c r="U120" s="11">
        <v>6.7486333333333329E-2</v>
      </c>
      <c r="V120" s="11">
        <v>0.57907148425837074</v>
      </c>
      <c r="W120" s="11">
        <v>0.55566877962277028</v>
      </c>
      <c r="X120" s="11"/>
      <c r="Y120" s="11">
        <v>1.0468633333333335</v>
      </c>
      <c r="Z120" s="11">
        <v>1.2651753333333338</v>
      </c>
      <c r="AA120" s="11">
        <v>0.79014471428571442</v>
      </c>
      <c r="AB120" s="11">
        <v>1.3757555566719122</v>
      </c>
      <c r="AC120" s="11">
        <v>0.43261883333333334</v>
      </c>
      <c r="AE120" s="18">
        <f t="shared" si="40"/>
        <v>29.924726455472701</v>
      </c>
      <c r="AF120" s="18">
        <f t="shared" si="40"/>
        <v>30.498125048445281</v>
      </c>
      <c r="AG120" s="18">
        <f t="shared" si="40"/>
        <v>32.544425030315629</v>
      </c>
      <c r="AH120" s="18">
        <f t="shared" si="41"/>
        <v>21.629877681872756</v>
      </c>
      <c r="AJ120" s="18">
        <f t="shared" si="42"/>
        <v>114.59715421610636</v>
      </c>
      <c r="AL120" s="21">
        <f t="shared" si="43"/>
        <v>0.53280001753615058</v>
      </c>
      <c r="AM120" s="21">
        <f t="shared" si="44"/>
        <v>0.16236394050420952</v>
      </c>
      <c r="AN120" s="21">
        <f t="shared" si="45"/>
        <v>0.24747854112871365</v>
      </c>
      <c r="AO120" s="21">
        <f t="shared" si="46"/>
        <v>1.4506892501705955E-2</v>
      </c>
      <c r="AP120" s="21">
        <f t="shared" si="47"/>
        <v>4.2850608329220274E-2</v>
      </c>
      <c r="AR120" s="11">
        <f t="shared" si="48"/>
        <v>1.6624485972144742</v>
      </c>
      <c r="AS120" s="11">
        <f t="shared" si="49"/>
        <v>4.9105577709576274</v>
      </c>
    </row>
    <row r="121" spans="3:45">
      <c r="C121">
        <v>1985</v>
      </c>
      <c r="D121" s="7">
        <v>0.18470900000000001</v>
      </c>
      <c r="E121" s="7">
        <v>14.847319280246175</v>
      </c>
      <c r="F121" s="7">
        <v>45.894428999999995</v>
      </c>
      <c r="G121" s="7">
        <v>16.111391780322801</v>
      </c>
      <c r="H121" s="7"/>
      <c r="I121" s="7">
        <v>5.5888934272865098</v>
      </c>
      <c r="J121" s="7">
        <v>4.3284637706442357</v>
      </c>
      <c r="K121" s="7">
        <v>2.544017338561233</v>
      </c>
      <c r="L121" s="7">
        <v>7.3270801800492826</v>
      </c>
      <c r="M121" s="7"/>
      <c r="N121" s="7">
        <v>15.187888000000001</v>
      </c>
      <c r="O121" s="7">
        <v>5.4637643126970357</v>
      </c>
      <c r="P121" s="7">
        <v>0.89052982186900009</v>
      </c>
      <c r="Q121" s="7">
        <v>8.7358411995754377</v>
      </c>
      <c r="S121" s="11">
        <v>0.45081100000000002</v>
      </c>
      <c r="T121" s="11">
        <v>8.2114999999999994E-2</v>
      </c>
      <c r="U121" s="11">
        <v>8.0451333333333333E-2</v>
      </c>
      <c r="V121" s="11">
        <v>0.89616548001747021</v>
      </c>
      <c r="W121" s="11">
        <v>0.82650452874487157</v>
      </c>
      <c r="X121" s="11"/>
      <c r="Y121" s="11">
        <v>0.5260706666666668</v>
      </c>
      <c r="Z121" s="11">
        <v>1.681076666666667</v>
      </c>
      <c r="AA121" s="11">
        <v>1.1133437142857145</v>
      </c>
      <c r="AB121" s="11">
        <v>1.1249449314632793</v>
      </c>
      <c r="AC121" s="11">
        <v>0.28126483333333335</v>
      </c>
      <c r="AE121" s="18">
        <f t="shared" si="40"/>
        <v>21.938372093953177</v>
      </c>
      <c r="AF121" s="18">
        <f t="shared" si="40"/>
        <v>26.402739030254114</v>
      </c>
      <c r="AG121" s="18">
        <f t="shared" si="40"/>
        <v>50.522771208049278</v>
      </c>
      <c r="AH121" s="18">
        <f t="shared" si="41"/>
        <v>35.30319293350648</v>
      </c>
      <c r="AJ121" s="18">
        <f t="shared" si="42"/>
        <v>134.16707526576306</v>
      </c>
      <c r="AL121" s="21">
        <f t="shared" si="43"/>
        <v>0.5741933995950167</v>
      </c>
      <c r="AM121" s="21">
        <f t="shared" si="44"/>
        <v>0.14749113877114459</v>
      </c>
      <c r="AN121" s="21">
        <f t="shared" si="45"/>
        <v>0.22567402079955648</v>
      </c>
      <c r="AO121" s="21">
        <f t="shared" si="46"/>
        <v>1.741147995861389E-2</v>
      </c>
      <c r="AP121" s="21">
        <f t="shared" si="47"/>
        <v>3.5229960875668181E-2</v>
      </c>
      <c r="AR121" s="11">
        <f t="shared" si="48"/>
        <v>2.3360473420956751</v>
      </c>
      <c r="AS121" s="11">
        <f t="shared" si="49"/>
        <v>4.7267008124156611</v>
      </c>
    </row>
    <row r="122" spans="3:45">
      <c r="C122">
        <v>1986</v>
      </c>
      <c r="D122" s="7">
        <v>1.0395669999999999</v>
      </c>
      <c r="E122" s="7">
        <v>13.590316251140933</v>
      </c>
      <c r="F122" s="7">
        <v>38.972251000000007</v>
      </c>
      <c r="G122" s="7">
        <v>15.204932615230252</v>
      </c>
      <c r="H122" s="7"/>
      <c r="I122" s="7">
        <v>5.1935034792127892</v>
      </c>
      <c r="J122" s="7">
        <v>3.4117743354991052</v>
      </c>
      <c r="K122" s="7">
        <v>2.1955212927676988</v>
      </c>
      <c r="L122" s="7">
        <v>8.4815156533836777</v>
      </c>
      <c r="M122" s="7"/>
      <c r="N122" s="7">
        <v>8.8277619999999999</v>
      </c>
      <c r="O122" s="7">
        <v>4.568285807615819</v>
      </c>
      <c r="P122" s="7">
        <v>0.60796038403399999</v>
      </c>
      <c r="Q122" s="7">
        <v>7.6316316776150455</v>
      </c>
      <c r="S122" s="11">
        <v>0.314579</v>
      </c>
      <c r="T122" s="11">
        <v>9.5186999999999994E-2</v>
      </c>
      <c r="U122" s="11">
        <v>9.8564333333333323E-2</v>
      </c>
      <c r="V122" s="11">
        <v>0.76057931110995158</v>
      </c>
      <c r="W122" s="11">
        <v>1.0546178810540754</v>
      </c>
      <c r="X122" s="11"/>
      <c r="Y122" s="11">
        <v>0.7765713333333335</v>
      </c>
      <c r="Z122" s="11">
        <v>1.3040400000000001</v>
      </c>
      <c r="AA122" s="11">
        <v>1.4588910000000002</v>
      </c>
      <c r="AB122" s="11">
        <v>1.2644978635253561</v>
      </c>
      <c r="AC122" s="11">
        <v>0.4078088333333334</v>
      </c>
      <c r="AE122" s="18">
        <f t="shared" si="40"/>
        <v>16.151982812546123</v>
      </c>
      <c r="AF122" s="18">
        <f t="shared" si="40"/>
        <v>22.969603394255856</v>
      </c>
      <c r="AG122" s="18">
        <f t="shared" si="40"/>
        <v>43.333188010135046</v>
      </c>
      <c r="AH122" s="18">
        <f t="shared" si="41"/>
        <v>34.805583835251696</v>
      </c>
      <c r="AJ122" s="18">
        <f t="shared" si="42"/>
        <v>117.26035805218872</v>
      </c>
      <c r="AL122" s="21">
        <f t="shared" si="43"/>
        <v>0.58678881771576574</v>
      </c>
      <c r="AM122" s="21">
        <f t="shared" si="44"/>
        <v>0.16444018320566059</v>
      </c>
      <c r="AN122" s="21">
        <f t="shared" si="45"/>
        <v>0.18450941331456239</v>
      </c>
      <c r="AO122" s="21">
        <f t="shared" si="46"/>
        <v>1.9815115390175039E-2</v>
      </c>
      <c r="AP122" s="21">
        <f t="shared" si="47"/>
        <v>4.4446470373836131E-2</v>
      </c>
      <c r="AR122" s="11">
        <f t="shared" si="48"/>
        <v>2.3235275254973602</v>
      </c>
      <c r="AS122" s="11">
        <f t="shared" si="49"/>
        <v>5.2118090301920228</v>
      </c>
    </row>
    <row r="123" spans="3:45">
      <c r="C123">
        <v>1987</v>
      </c>
      <c r="D123" s="7">
        <v>0.17976349999999999</v>
      </c>
      <c r="E123" s="7">
        <v>14.015678639569039</v>
      </c>
      <c r="F123" s="7">
        <v>22.023102000000002</v>
      </c>
      <c r="G123" s="7">
        <v>22.060995399727339</v>
      </c>
      <c r="H123" s="7"/>
      <c r="I123" s="7">
        <v>5.1381509772834226</v>
      </c>
      <c r="J123" s="7">
        <v>2.9053693918411145</v>
      </c>
      <c r="K123" s="7">
        <v>3.587574390464729</v>
      </c>
      <c r="L123" s="7">
        <v>5.6468051813261564</v>
      </c>
      <c r="M123" s="7"/>
      <c r="N123" s="7">
        <v>11.677579999999999</v>
      </c>
      <c r="O123" s="7">
        <v>4.8286108127586997</v>
      </c>
      <c r="P123" s="7">
        <v>0.66927697956999999</v>
      </c>
      <c r="Q123" s="7">
        <v>7.0859461487616162</v>
      </c>
      <c r="S123" s="11">
        <v>0.38231999999999999</v>
      </c>
      <c r="T123" s="11">
        <v>9.9100999999999995E-2</v>
      </c>
      <c r="U123" s="11">
        <v>9.4859333333333323E-2</v>
      </c>
      <c r="V123" s="11">
        <v>0.679134061669036</v>
      </c>
      <c r="W123" s="11">
        <v>1.0279130645449537</v>
      </c>
      <c r="X123" s="11"/>
      <c r="Y123" s="11">
        <v>0.493288</v>
      </c>
      <c r="Z123" s="11">
        <v>0.95072266666666683</v>
      </c>
      <c r="AA123" s="11">
        <v>0.66143700000000016</v>
      </c>
      <c r="AB123" s="11">
        <v>1.0461807579219569</v>
      </c>
      <c r="AC123" s="11">
        <v>0.30034783333333331</v>
      </c>
      <c r="AE123" s="18">
        <f t="shared" si="40"/>
        <v>17.871102477283422</v>
      </c>
      <c r="AF123" s="18">
        <f t="shared" si="40"/>
        <v>22.799482510835521</v>
      </c>
      <c r="AG123" s="18">
        <f t="shared" si="40"/>
        <v>27.036249703368064</v>
      </c>
      <c r="AH123" s="18">
        <f t="shared" si="41"/>
        <v>37.847322447284398</v>
      </c>
      <c r="AJ123" s="18">
        <f t="shared" si="42"/>
        <v>105.55415713877142</v>
      </c>
      <c r="AL123" s="21">
        <f t="shared" si="43"/>
        <v>0.55212926822651442</v>
      </c>
      <c r="AM123" s="21">
        <f t="shared" si="44"/>
        <v>0.16368753641981407</v>
      </c>
      <c r="AN123" s="21">
        <f t="shared" si="45"/>
        <v>0.22984801924185688</v>
      </c>
      <c r="AO123" s="21">
        <f t="shared" si="46"/>
        <v>2.1631809882631584E-2</v>
      </c>
      <c r="AP123" s="21">
        <f t="shared" si="47"/>
        <v>3.2703366229182851E-2</v>
      </c>
      <c r="AR123" s="11">
        <f t="shared" si="48"/>
        <v>2.2833274595473227</v>
      </c>
      <c r="AS123" s="11">
        <f t="shared" si="49"/>
        <v>3.4519762579219573</v>
      </c>
    </row>
    <row r="124" spans="3:45">
      <c r="C124">
        <v>1988</v>
      </c>
      <c r="D124" s="7">
        <v>5.4055469999999994</v>
      </c>
      <c r="E124" s="7">
        <v>17.042489980821109</v>
      </c>
      <c r="F124" s="7">
        <v>13.412785</v>
      </c>
      <c r="G124" s="7">
        <v>12.2531593744106</v>
      </c>
      <c r="H124" s="7"/>
      <c r="I124" s="7">
        <v>6.2594863913586574</v>
      </c>
      <c r="J124" s="7">
        <v>3.9758119365815441</v>
      </c>
      <c r="K124" s="7">
        <v>3.1917197464978062</v>
      </c>
      <c r="L124" s="7">
        <v>6.1772281431613507</v>
      </c>
      <c r="M124" s="7"/>
      <c r="N124" s="7">
        <v>9.6578780000000002</v>
      </c>
      <c r="O124" s="7">
        <v>4.1679515831471221</v>
      </c>
      <c r="P124" s="7">
        <v>0.52770841776199995</v>
      </c>
      <c r="Q124" s="7">
        <v>5.9496811903694455</v>
      </c>
      <c r="S124" s="11">
        <v>0.345057</v>
      </c>
      <c r="T124" s="11">
        <v>0.103343</v>
      </c>
      <c r="U124" s="11">
        <v>0.11370133333333333</v>
      </c>
      <c r="V124" s="11">
        <v>0.78311882363759089</v>
      </c>
      <c r="W124" s="11">
        <v>0.9288397049611492</v>
      </c>
      <c r="X124" s="11"/>
      <c r="Y124" s="11">
        <v>0.78289066666666673</v>
      </c>
      <c r="Z124" s="11">
        <v>1.817088666666667</v>
      </c>
      <c r="AA124" s="11">
        <v>0.44856942857142862</v>
      </c>
      <c r="AB124" s="11">
        <v>1.0214879110058017</v>
      </c>
      <c r="AC124" s="11">
        <v>0.31752983333333329</v>
      </c>
      <c r="AE124" s="18">
        <f t="shared" si="40"/>
        <v>22.450859058025326</v>
      </c>
      <c r="AF124" s="18">
        <f t="shared" si="40"/>
        <v>27.10668516721644</v>
      </c>
      <c r="AG124" s="18">
        <f t="shared" si="40"/>
        <v>17.694483926164569</v>
      </c>
      <c r="AH124" s="18">
        <f t="shared" si="41"/>
        <v>27.431044980879271</v>
      </c>
      <c r="AJ124" s="18">
        <f t="shared" si="42"/>
        <v>94.683073132285614</v>
      </c>
      <c r="AL124" s="21">
        <f t="shared" si="43"/>
        <v>0.5081582141721328</v>
      </c>
      <c r="AM124" s="21">
        <f t="shared" si="44"/>
        <v>0.20705122435358073</v>
      </c>
      <c r="AN124" s="21">
        <f t="shared" si="45"/>
        <v>0.21443346228224031</v>
      </c>
      <c r="AO124" s="21">
        <f t="shared" si="46"/>
        <v>2.4017596669627432E-2</v>
      </c>
      <c r="AP124" s="21">
        <f t="shared" si="47"/>
        <v>4.6339502522418634E-2</v>
      </c>
      <c r="AR124" s="11">
        <f t="shared" si="48"/>
        <v>2.2740598619320735</v>
      </c>
      <c r="AS124" s="11">
        <f t="shared" si="49"/>
        <v>4.3875665062438971</v>
      </c>
    </row>
    <row r="125" spans="3:45">
      <c r="C125">
        <v>1989</v>
      </c>
      <c r="D125" s="7">
        <v>0.19916899999999998</v>
      </c>
      <c r="E125" s="7">
        <v>27.167144293687208</v>
      </c>
      <c r="F125" s="7">
        <v>30.373277000000009</v>
      </c>
      <c r="G125" s="7">
        <v>5.1317099152663914</v>
      </c>
      <c r="H125" s="7"/>
      <c r="I125" s="7">
        <v>5.5162039699649306</v>
      </c>
      <c r="J125" s="7">
        <v>3.001592379489272</v>
      </c>
      <c r="K125" s="7">
        <v>0.89700199646321677</v>
      </c>
      <c r="L125" s="7">
        <v>6.588738302811632</v>
      </c>
      <c r="M125" s="7"/>
      <c r="N125" s="7">
        <v>16.241682999999995</v>
      </c>
      <c r="O125" s="7">
        <v>5.0797882306015056</v>
      </c>
      <c r="P125" s="7">
        <v>0.73991274222999992</v>
      </c>
      <c r="Q125" s="7">
        <v>6.179458572453318</v>
      </c>
      <c r="S125" s="11">
        <v>0.34909000000000001</v>
      </c>
      <c r="T125" s="11">
        <v>7.1368000000000001E-2</v>
      </c>
      <c r="U125" s="11">
        <v>9.6704333333333323E-2</v>
      </c>
      <c r="V125" s="11">
        <v>0.76759313710449772</v>
      </c>
      <c r="W125" s="11">
        <v>0.73199091204916999</v>
      </c>
      <c r="X125" s="11"/>
      <c r="Y125" s="11">
        <v>0.75746199999999997</v>
      </c>
      <c r="Z125" s="11">
        <v>1.156372</v>
      </c>
      <c r="AA125" s="11">
        <v>0.94459028571428594</v>
      </c>
      <c r="AB125" s="11">
        <v>1.0367629143254409</v>
      </c>
      <c r="AC125" s="11">
        <v>0.29240283333333333</v>
      </c>
      <c r="AE125" s="18">
        <f t="shared" si="40"/>
        <v>23.063607969964927</v>
      </c>
      <c r="AF125" s="18">
        <f t="shared" si="40"/>
        <v>36.476264903777981</v>
      </c>
      <c r="AG125" s="18">
        <f t="shared" si="40"/>
        <v>33.051486357740842</v>
      </c>
      <c r="AH125" s="18">
        <f t="shared" si="41"/>
        <v>20.728656587343782</v>
      </c>
      <c r="AJ125" s="18">
        <f t="shared" si="42"/>
        <v>113.32001581882753</v>
      </c>
      <c r="AL125" s="21">
        <f t="shared" si="43"/>
        <v>0.55481196110553199</v>
      </c>
      <c r="AM125" s="21">
        <f t="shared" si="44"/>
        <v>0.14122427122067299</v>
      </c>
      <c r="AN125" s="21">
        <f t="shared" si="45"/>
        <v>0.24921318922541794</v>
      </c>
      <c r="AO125" s="21">
        <f t="shared" si="46"/>
        <v>1.779691229227599E-2</v>
      </c>
      <c r="AP125" s="21">
        <f t="shared" si="47"/>
        <v>3.6953666156101204E-2</v>
      </c>
      <c r="AR125" s="11">
        <f t="shared" si="48"/>
        <v>2.0167463824870011</v>
      </c>
      <c r="AS125" s="11">
        <f t="shared" si="49"/>
        <v>4.18759003337306</v>
      </c>
    </row>
    <row r="126" spans="3:45">
      <c r="C126">
        <v>1990</v>
      </c>
      <c r="D126" s="7">
        <v>4.7387430000000004</v>
      </c>
      <c r="E126" s="7">
        <v>14.680140571228748</v>
      </c>
      <c r="F126" s="7">
        <v>24.230405000000001</v>
      </c>
      <c r="G126" s="7">
        <v>16.495292089104645</v>
      </c>
      <c r="H126" s="7"/>
      <c r="I126" s="7">
        <v>4.5064506227804433</v>
      </c>
      <c r="J126" s="7">
        <v>1.7835817817857822</v>
      </c>
      <c r="K126" s="7">
        <v>1.211696469449099</v>
      </c>
      <c r="L126" s="7">
        <v>8.4953786255651025</v>
      </c>
      <c r="M126" s="7"/>
      <c r="N126" s="7">
        <v>15.698126999999999</v>
      </c>
      <c r="O126" s="7">
        <v>4.0171348855725579</v>
      </c>
      <c r="P126" s="7">
        <v>0.72160391301000004</v>
      </c>
      <c r="Q126" s="7">
        <v>9.4629201919793324</v>
      </c>
      <c r="S126" s="11">
        <v>0.44405899999999998</v>
      </c>
      <c r="T126" s="11">
        <v>8.5056999999999994E-2</v>
      </c>
      <c r="U126" s="11">
        <v>9.9199333333333334E-2</v>
      </c>
      <c r="V126" s="11">
        <v>1.0500645548016052</v>
      </c>
      <c r="W126" s="11">
        <v>0.50069143193739407</v>
      </c>
      <c r="X126" s="11"/>
      <c r="Y126" s="11">
        <v>0.55279933333333342</v>
      </c>
      <c r="Z126" s="11">
        <v>1.3824786666666671</v>
      </c>
      <c r="AA126" s="11">
        <v>1.229236285714286</v>
      </c>
      <c r="AB126" s="11">
        <v>1.2604920603375465</v>
      </c>
      <c r="AC126" s="11">
        <v>0.26728483333333336</v>
      </c>
      <c r="AE126" s="18">
        <f t="shared" si="40"/>
        <v>25.940178956113776</v>
      </c>
      <c r="AF126" s="18">
        <f t="shared" si="40"/>
        <v>21.948392905253751</v>
      </c>
      <c r="AG126" s="18">
        <f t="shared" si="40"/>
        <v>27.49214100150672</v>
      </c>
      <c r="AH126" s="18">
        <f t="shared" si="41"/>
        <v>37.532123787058964</v>
      </c>
      <c r="AJ126" s="18">
        <f t="shared" si="42"/>
        <v>112.91283664993321</v>
      </c>
      <c r="AL126" s="21">
        <f t="shared" si="43"/>
        <v>0.53266380019130422</v>
      </c>
      <c r="AM126" s="21">
        <f t="shared" si="44"/>
        <v>0.14167660625847794</v>
      </c>
      <c r="AN126" s="21">
        <f t="shared" si="45"/>
        <v>0.26480413456674573</v>
      </c>
      <c r="AO126" s="21">
        <f t="shared" si="46"/>
        <v>1.9298703183130254E-2</v>
      </c>
      <c r="AP126" s="21">
        <f t="shared" si="47"/>
        <v>4.155675580034187E-2</v>
      </c>
      <c r="AR126" s="11">
        <f t="shared" si="48"/>
        <v>2.1790713200723326</v>
      </c>
      <c r="AS126" s="11">
        <f t="shared" si="49"/>
        <v>4.6922911793851663</v>
      </c>
    </row>
    <row r="127" spans="3:45">
      <c r="C127">
        <v>1991</v>
      </c>
      <c r="D127" s="7">
        <v>0.18245</v>
      </c>
      <c r="E127" s="7">
        <v>20.98885102716471</v>
      </c>
      <c r="F127" s="7">
        <v>27.287606166567585</v>
      </c>
      <c r="G127" s="7">
        <v>22.745910907484348</v>
      </c>
      <c r="H127" s="7"/>
      <c r="I127" s="7">
        <v>5.1465873190268621</v>
      </c>
      <c r="J127" s="7">
        <v>2.322135959949525</v>
      </c>
      <c r="K127" s="7">
        <v>1.1360414444496736</v>
      </c>
      <c r="L127" s="7">
        <v>8.4753719344973284</v>
      </c>
      <c r="M127" s="7"/>
      <c r="N127" s="7">
        <v>18.228161</v>
      </c>
      <c r="O127" s="7">
        <v>5.8599975540278608</v>
      </c>
      <c r="P127" s="7">
        <v>0.763538207942</v>
      </c>
      <c r="Q127" s="7">
        <v>8.1866520543298051</v>
      </c>
      <c r="S127" s="11">
        <v>0.49698700000000001</v>
      </c>
      <c r="T127" s="11">
        <v>8.3814E-2</v>
      </c>
      <c r="U127" s="11">
        <v>0.101425</v>
      </c>
      <c r="V127" s="11">
        <v>0.90272292491853456</v>
      </c>
      <c r="W127" s="11">
        <v>0.39264592214669136</v>
      </c>
      <c r="X127" s="11"/>
      <c r="Y127" s="11">
        <v>0.70470200000000005</v>
      </c>
      <c r="Z127" s="11">
        <v>1.4714693333333335</v>
      </c>
      <c r="AA127" s="11">
        <v>1.3701445714285718</v>
      </c>
      <c r="AB127" s="11">
        <v>1.1933128813506189</v>
      </c>
      <c r="AC127" s="11">
        <v>0.2356148333333333</v>
      </c>
      <c r="AE127" s="18">
        <f t="shared" si="40"/>
        <v>24.758887319026865</v>
      </c>
      <c r="AF127" s="18">
        <f t="shared" si="40"/>
        <v>30.726267874475429</v>
      </c>
      <c r="AG127" s="18">
        <f t="shared" si="40"/>
        <v>30.658755390387828</v>
      </c>
      <c r="AH127" s="18">
        <f t="shared" si="41"/>
        <v>42.132231458060666</v>
      </c>
      <c r="AJ127" s="18">
        <f t="shared" si="42"/>
        <v>128.27614204195078</v>
      </c>
      <c r="AL127" s="21">
        <f t="shared" si="43"/>
        <v>0.55509011237592554</v>
      </c>
      <c r="AM127" s="21">
        <f t="shared" si="44"/>
        <v>0.13315131236436459</v>
      </c>
      <c r="AN127" s="21">
        <f t="shared" si="45"/>
        <v>0.25755645820323286</v>
      </c>
      <c r="AO127" s="21">
        <f t="shared" si="46"/>
        <v>1.5416700374559777E-2</v>
      </c>
      <c r="AP127" s="21">
        <f t="shared" si="47"/>
        <v>3.8785416681917192E-2</v>
      </c>
      <c r="AR127" s="11">
        <f t="shared" si="48"/>
        <v>1.9775948470652258</v>
      </c>
      <c r="AS127" s="11">
        <f t="shared" si="49"/>
        <v>4.9752436194458571</v>
      </c>
    </row>
    <row r="128" spans="3:45">
      <c r="C128">
        <v>1992</v>
      </c>
      <c r="D128" s="7">
        <v>2.7701500000000001</v>
      </c>
      <c r="E128" s="7">
        <v>12.261376560214071</v>
      </c>
      <c r="F128" s="7">
        <v>27.240015</v>
      </c>
      <c r="G128" s="7">
        <v>13.609809810435261</v>
      </c>
      <c r="H128" s="7"/>
      <c r="I128" s="7">
        <v>4.3888438702155668</v>
      </c>
      <c r="J128" s="7">
        <v>2.2169951766666669</v>
      </c>
      <c r="K128" s="7">
        <v>2.8330980741274328</v>
      </c>
      <c r="L128" s="7">
        <v>9.2693213117570181</v>
      </c>
      <c r="M128" s="7"/>
      <c r="N128" s="7">
        <v>13.663784999999997</v>
      </c>
      <c r="O128" s="7">
        <v>5.3778441284116543</v>
      </c>
      <c r="P128" s="7">
        <v>0.912849685179</v>
      </c>
      <c r="Q128" s="7">
        <v>7.2076954158331317</v>
      </c>
      <c r="S128" s="11">
        <v>0.44615700000000003</v>
      </c>
      <c r="T128" s="11">
        <v>0.10464900000000001</v>
      </c>
      <c r="U128" s="11">
        <v>0.11138000000000001</v>
      </c>
      <c r="V128" s="11">
        <v>1.1365497625411285</v>
      </c>
      <c r="W128" s="11">
        <v>0.42640954096002903</v>
      </c>
      <c r="X128" s="11"/>
      <c r="Y128" s="11">
        <v>0.85752733333333353</v>
      </c>
      <c r="Z128" s="11">
        <v>1.6805466666666671</v>
      </c>
      <c r="AA128" s="11">
        <v>1.5840887142857145</v>
      </c>
      <c r="AB128" s="11">
        <v>0.91065886246987093</v>
      </c>
      <c r="AC128" s="11">
        <v>0.26639183333333338</v>
      </c>
      <c r="AE128" s="18">
        <f t="shared" si="40"/>
        <v>22.126463203548898</v>
      </c>
      <c r="AF128" s="18">
        <f t="shared" si="40"/>
        <v>21.641411531959058</v>
      </c>
      <c r="AG128" s="18">
        <f t="shared" si="40"/>
        <v>32.681431473592149</v>
      </c>
      <c r="AH128" s="18">
        <f t="shared" si="41"/>
        <v>32.826836537329768</v>
      </c>
      <c r="AJ128" s="18">
        <f t="shared" si="42"/>
        <v>109.27614274642988</v>
      </c>
      <c r="AL128" s="21">
        <f t="shared" si="43"/>
        <v>0.5113774147420207</v>
      </c>
      <c r="AM128" s="21">
        <f t="shared" si="44"/>
        <v>0.17120167277663079</v>
      </c>
      <c r="AN128" s="21">
        <f t="shared" si="45"/>
        <v>0.24856454068343464</v>
      </c>
      <c r="AO128" s="21">
        <f t="shared" si="46"/>
        <v>2.036259010957682E-2</v>
      </c>
      <c r="AP128" s="21">
        <f t="shared" si="47"/>
        <v>4.8493781688336984E-2</v>
      </c>
      <c r="AR128" s="11">
        <f t="shared" si="48"/>
        <v>2.2251453035011579</v>
      </c>
      <c r="AS128" s="11">
        <f t="shared" si="49"/>
        <v>5.2992134100889201</v>
      </c>
    </row>
    <row r="129" spans="3:45">
      <c r="C129">
        <v>1993</v>
      </c>
      <c r="D129" s="7">
        <v>0.961866</v>
      </c>
      <c r="E129" s="7">
        <v>14.810557760642212</v>
      </c>
      <c r="F129" s="7">
        <v>30.047438000000007</v>
      </c>
      <c r="G129" s="7">
        <v>22.135826886513527</v>
      </c>
      <c r="H129" s="7"/>
      <c r="I129" s="7">
        <v>3.5380250469270282</v>
      </c>
      <c r="J129" s="7">
        <v>1.2726161999999999</v>
      </c>
      <c r="K129" s="7">
        <v>2.6011389040785264</v>
      </c>
      <c r="L129" s="7">
        <v>8.6160510771687431</v>
      </c>
      <c r="M129" s="7"/>
      <c r="N129" s="7">
        <v>13.093472999999996</v>
      </c>
      <c r="O129" s="7">
        <v>4.3508723668257225</v>
      </c>
      <c r="P129" s="7">
        <v>0.98943242459766667</v>
      </c>
      <c r="Q129" s="7">
        <v>14.225650264615222</v>
      </c>
      <c r="S129" s="11">
        <v>0.60697199999999996</v>
      </c>
      <c r="T129" s="11">
        <v>0.127999</v>
      </c>
      <c r="U129" s="11">
        <v>0.156023</v>
      </c>
      <c r="V129" s="11">
        <v>1.0067659415385983</v>
      </c>
      <c r="W129" s="11">
        <v>0.447594496136765</v>
      </c>
      <c r="X129" s="11"/>
      <c r="Y129" s="11">
        <v>0.58331866666666676</v>
      </c>
      <c r="Z129" s="11">
        <v>1.1615026666666668</v>
      </c>
      <c r="AA129" s="11">
        <v>1.5709007142857145</v>
      </c>
      <c r="AB129" s="11">
        <v>0.88672829739167525</v>
      </c>
      <c r="AC129" s="11">
        <v>0.23518183333333334</v>
      </c>
      <c r="AE129" s="18">
        <f t="shared" si="40"/>
        <v>18.783654713593691</v>
      </c>
      <c r="AF129" s="18">
        <f t="shared" si="40"/>
        <v>21.723547994134602</v>
      </c>
      <c r="AG129" s="18">
        <f t="shared" si="40"/>
        <v>35.364933042961908</v>
      </c>
      <c r="AH129" s="18">
        <f t="shared" si="41"/>
        <v>47.553798796697862</v>
      </c>
      <c r="AJ129" s="18">
        <f t="shared" si="42"/>
        <v>123.42593454738807</v>
      </c>
      <c r="AL129" s="21">
        <f t="shared" si="43"/>
        <v>0.55057868426400192</v>
      </c>
      <c r="AM129" s="21">
        <f t="shared" si="44"/>
        <v>0.12985788835182435</v>
      </c>
      <c r="AN129" s="21">
        <f t="shared" si="45"/>
        <v>0.26460750065051658</v>
      </c>
      <c r="AO129" s="21">
        <f t="shared" si="46"/>
        <v>1.9002120148216416E-2</v>
      </c>
      <c r="AP129" s="21">
        <f t="shared" si="47"/>
        <v>3.5953806585440728E-2</v>
      </c>
      <c r="AR129" s="11">
        <f t="shared" si="48"/>
        <v>2.3453544376753634</v>
      </c>
      <c r="AS129" s="11">
        <f t="shared" si="49"/>
        <v>4.4376321783440575</v>
      </c>
    </row>
    <row r="130" spans="3:45">
      <c r="C130">
        <v>1994</v>
      </c>
      <c r="D130" s="7">
        <v>8.0346229999999998</v>
      </c>
      <c r="E130" s="7">
        <v>12.812135268226301</v>
      </c>
      <c r="F130" s="7">
        <v>34.633786000000001</v>
      </c>
      <c r="G130" s="7">
        <v>5.548877812122111</v>
      </c>
      <c r="H130" s="7"/>
      <c r="I130" s="7">
        <v>7.0752563573231075</v>
      </c>
      <c r="J130" s="7">
        <v>2.2481989099999993</v>
      </c>
      <c r="K130" s="7">
        <v>3.52514612957801</v>
      </c>
      <c r="L130" s="7">
        <v>11.46303196751575</v>
      </c>
      <c r="M130" s="7"/>
      <c r="N130" s="7">
        <v>17.196336000000002</v>
      </c>
      <c r="O130" s="7">
        <v>6.8135807384912717</v>
      </c>
      <c r="P130" s="7">
        <v>0.74361707338633343</v>
      </c>
      <c r="Q130" s="7">
        <v>7.3010004644643036</v>
      </c>
      <c r="S130" s="11">
        <v>0.70827600000000002</v>
      </c>
      <c r="T130" s="11">
        <v>0.107002</v>
      </c>
      <c r="U130" s="11">
        <v>0.113645</v>
      </c>
      <c r="V130" s="11">
        <v>0.82511428830829492</v>
      </c>
      <c r="W130" s="11">
        <v>0.55740340209709094</v>
      </c>
      <c r="X130" s="11"/>
      <c r="Y130" s="11">
        <v>0.92219399999999996</v>
      </c>
      <c r="Z130" s="11">
        <v>1.7984506666666671</v>
      </c>
      <c r="AA130" s="11">
        <v>2.4521571428571436</v>
      </c>
      <c r="AB130" s="11">
        <v>1.1081264360129683</v>
      </c>
      <c r="AC130" s="11">
        <v>0.40318283333333332</v>
      </c>
      <c r="AE130" s="18">
        <f t="shared" si="40"/>
        <v>33.936685357323107</v>
      </c>
      <c r="AF130" s="18">
        <f t="shared" si="40"/>
        <v>23.779367583384243</v>
      </c>
      <c r="AG130" s="18">
        <f t="shared" si="40"/>
        <v>41.468351345821489</v>
      </c>
      <c r="AH130" s="18">
        <f t="shared" si="41"/>
        <v>27.206737203853852</v>
      </c>
      <c r="AJ130" s="18">
        <f t="shared" si="42"/>
        <v>126.39114149038268</v>
      </c>
      <c r="AL130" s="21">
        <f t="shared" si="43"/>
        <v>0.48286154678801002</v>
      </c>
      <c r="AM130" s="21">
        <f t="shared" si="44"/>
        <v>0.19235235221185798</v>
      </c>
      <c r="AN130" s="21">
        <f t="shared" si="45"/>
        <v>0.25361377307270383</v>
      </c>
      <c r="AO130" s="21">
        <f t="shared" si="46"/>
        <v>1.8287996003115991E-2</v>
      </c>
      <c r="AP130" s="21">
        <f t="shared" si="47"/>
        <v>5.2884331924312251E-2</v>
      </c>
      <c r="AR130" s="11">
        <f t="shared" si="48"/>
        <v>2.3114406904053859</v>
      </c>
      <c r="AS130" s="11">
        <f t="shared" si="49"/>
        <v>6.6841110788701119</v>
      </c>
    </row>
    <row r="131" spans="3:45">
      <c r="C131">
        <v>1995</v>
      </c>
      <c r="D131" s="7">
        <v>0.13320949999999998</v>
      </c>
      <c r="E131" s="7">
        <v>30.313035660642214</v>
      </c>
      <c r="F131" s="7">
        <v>35.979293000000006</v>
      </c>
      <c r="G131" s="7">
        <v>22.259546825973388</v>
      </c>
      <c r="H131" s="7"/>
      <c r="I131" s="7">
        <v>8.2736009770558834</v>
      </c>
      <c r="J131" s="7">
        <v>2.8249884199999995</v>
      </c>
      <c r="K131" s="7">
        <v>3.9534548678641812</v>
      </c>
      <c r="L131" s="7">
        <v>8.612841722080649</v>
      </c>
      <c r="M131" s="7"/>
      <c r="N131" s="7">
        <v>18.231911999999994</v>
      </c>
      <c r="O131" s="7">
        <v>5.6143435439674079</v>
      </c>
      <c r="P131" s="7">
        <v>0.53902974619499999</v>
      </c>
      <c r="Q131" s="7">
        <v>5.636456235298855</v>
      </c>
      <c r="S131" s="11">
        <v>0.65107400000000004</v>
      </c>
      <c r="T131" s="11">
        <v>0.130632</v>
      </c>
      <c r="U131" s="11">
        <v>9.1063000000000005E-2</v>
      </c>
      <c r="V131" s="11">
        <v>0.67225450920419239</v>
      </c>
      <c r="W131" s="11">
        <v>0.81007896702250726</v>
      </c>
      <c r="X131" s="11"/>
      <c r="Y131" s="11">
        <v>0.55697600000000003</v>
      </c>
      <c r="Z131" s="11">
        <v>1.6981853333333337</v>
      </c>
      <c r="AA131" s="11">
        <v>1.4338620000000002</v>
      </c>
      <c r="AB131" s="11">
        <v>0.96253380757460083</v>
      </c>
      <c r="AC131" s="11">
        <v>0.33478400000000003</v>
      </c>
      <c r="AE131" s="18">
        <f t="shared" si="40"/>
        <v>27.846772477055879</v>
      </c>
      <c r="AF131" s="18">
        <f t="shared" si="40"/>
        <v>40.581184957942952</v>
      </c>
      <c r="AG131" s="18">
        <f t="shared" si="40"/>
        <v>41.996702614059181</v>
      </c>
      <c r="AH131" s="18">
        <f t="shared" si="41"/>
        <v>39.288496067154192</v>
      </c>
      <c r="AJ131" s="18">
        <f t="shared" si="42"/>
        <v>149.71315611621222</v>
      </c>
      <c r="AL131" s="21">
        <f t="shared" si="43"/>
        <v>0.5923666783016408</v>
      </c>
      <c r="AM131" s="21">
        <f t="shared" si="44"/>
        <v>0.15806817918280514</v>
      </c>
      <c r="AN131" s="21">
        <f t="shared" si="45"/>
        <v>0.20052841249407236</v>
      </c>
      <c r="AO131" s="21">
        <f t="shared" si="46"/>
        <v>1.5730764999694433E-2</v>
      </c>
      <c r="AP131" s="21">
        <f t="shared" si="47"/>
        <v>3.3305965021787225E-2</v>
      </c>
      <c r="AR131" s="11">
        <f t="shared" si="48"/>
        <v>2.3551024762266994</v>
      </c>
      <c r="AS131" s="11">
        <f t="shared" si="49"/>
        <v>4.9863411409079346</v>
      </c>
    </row>
    <row r="132" spans="3:45">
      <c r="C132">
        <v>1996</v>
      </c>
      <c r="D132" s="7">
        <v>3.9353404999999997</v>
      </c>
      <c r="E132" s="7">
        <v>13.362893976238531</v>
      </c>
      <c r="F132" s="7">
        <v>61.017544000000015</v>
      </c>
      <c r="G132" s="7">
        <v>20.26769002764425</v>
      </c>
      <c r="H132" s="7"/>
      <c r="I132" s="7">
        <v>8.9083865585702302</v>
      </c>
      <c r="J132" s="7">
        <v>2.2647283900000006</v>
      </c>
      <c r="K132" s="7">
        <v>5.1250332511510468</v>
      </c>
      <c r="L132" s="7">
        <v>8.2867342324857347</v>
      </c>
      <c r="M132" s="7"/>
      <c r="N132" s="7">
        <v>9.7763729999999995</v>
      </c>
      <c r="O132" s="7">
        <v>5.0523833189462399</v>
      </c>
      <c r="P132" s="7">
        <v>0.70688118464000016</v>
      </c>
      <c r="Q132" s="7">
        <v>7.185861697285878</v>
      </c>
      <c r="S132" s="11">
        <v>0.50410200000000005</v>
      </c>
      <c r="T132" s="11">
        <v>9.5889000000000002E-2</v>
      </c>
      <c r="U132" s="11">
        <v>0.14050799999999999</v>
      </c>
      <c r="V132" s="11">
        <v>0.92431785874651551</v>
      </c>
      <c r="W132" s="11">
        <v>0.76583120600539156</v>
      </c>
      <c r="X132" s="11"/>
      <c r="Y132" s="11">
        <v>1.0034366666666668</v>
      </c>
      <c r="Z132" s="11">
        <v>1.1837513333333334</v>
      </c>
      <c r="AA132" s="11">
        <v>1.3529790000000002</v>
      </c>
      <c r="AB132" s="11">
        <v>0.72024164978289307</v>
      </c>
      <c r="AC132" s="11">
        <v>0.354516</v>
      </c>
      <c r="AE132" s="18">
        <f t="shared" si="40"/>
        <v>24.127638725236896</v>
      </c>
      <c r="AF132" s="18">
        <f t="shared" si="40"/>
        <v>21.959646018518104</v>
      </c>
      <c r="AG132" s="18">
        <f t="shared" si="40"/>
        <v>68.342945435791066</v>
      </c>
      <c r="AH132" s="18">
        <f t="shared" si="41"/>
        <v>38.50519267195066</v>
      </c>
      <c r="AJ132" s="18">
        <f t="shared" si="42"/>
        <v>152.93542285149672</v>
      </c>
      <c r="AL132" s="21">
        <f t="shared" si="43"/>
        <v>0.64460846719343279</v>
      </c>
      <c r="AM132" s="21">
        <f t="shared" si="44"/>
        <v>0.16075335572243071</v>
      </c>
      <c r="AN132" s="21">
        <f t="shared" si="45"/>
        <v>0.14856923776864392</v>
      </c>
      <c r="AO132" s="21">
        <f t="shared" si="46"/>
        <v>1.5893296787835173E-2</v>
      </c>
      <c r="AP132" s="21">
        <f t="shared" si="47"/>
        <v>3.017564252765741E-2</v>
      </c>
      <c r="AR132" s="11">
        <f t="shared" si="48"/>
        <v>2.4306480647519071</v>
      </c>
      <c r="AS132" s="11">
        <f t="shared" si="49"/>
        <v>4.6149246497828935</v>
      </c>
    </row>
    <row r="133" spans="3:45">
      <c r="C133">
        <v>1997</v>
      </c>
      <c r="D133" s="7">
        <v>0.20990900000000001</v>
      </c>
      <c r="E133" s="7">
        <v>20.042649449449542</v>
      </c>
      <c r="F133" s="7">
        <v>37.246328000000005</v>
      </c>
      <c r="G133" s="7">
        <v>13.709715293405642</v>
      </c>
      <c r="H133" s="7"/>
      <c r="I133" s="7">
        <v>4.3043115810380561</v>
      </c>
      <c r="J133" s="7">
        <v>3.3297490399999998</v>
      </c>
      <c r="K133" s="7">
        <v>4.3283919807051898</v>
      </c>
      <c r="L133" s="7">
        <v>6.4585435608560617</v>
      </c>
      <c r="M133" s="7"/>
      <c r="N133" s="7">
        <v>7.3276990000000026</v>
      </c>
      <c r="O133" s="7">
        <v>5.7156099379466889</v>
      </c>
      <c r="P133" s="7">
        <v>0.63051960797000006</v>
      </c>
      <c r="Q133" s="7">
        <v>8.3597324405998457</v>
      </c>
      <c r="S133" s="11">
        <v>0.64120999999999995</v>
      </c>
      <c r="T133" s="11">
        <v>9.7915000000000002E-2</v>
      </c>
      <c r="U133" s="11">
        <v>0.17084099999999999</v>
      </c>
      <c r="V133" s="11">
        <v>0.90288989258144525</v>
      </c>
      <c r="W133" s="11">
        <v>0.73397105638526494</v>
      </c>
      <c r="X133" s="11"/>
      <c r="Y133" s="11">
        <v>0.25310133333333334</v>
      </c>
      <c r="Z133" s="11">
        <v>0.57155333333333336</v>
      </c>
      <c r="AA133" s="11">
        <v>0.84618300000000013</v>
      </c>
      <c r="AB133" s="11">
        <v>0.73194603413047876</v>
      </c>
      <c r="AC133" s="11">
        <v>0.337418</v>
      </c>
      <c r="AE133" s="18">
        <f t="shared" si="40"/>
        <v>12.736230914371392</v>
      </c>
      <c r="AF133" s="18">
        <f t="shared" si="40"/>
        <v>29.757476760729563</v>
      </c>
      <c r="AG133" s="18">
        <f t="shared" si="40"/>
        <v>43.222263588675204</v>
      </c>
      <c r="AH133" s="18">
        <f t="shared" si="41"/>
        <v>31.23421627795874</v>
      </c>
      <c r="AJ133" s="18">
        <f t="shared" si="42"/>
        <v>116.95018754173491</v>
      </c>
      <c r="AL133" s="21">
        <f t="shared" si="43"/>
        <v>0.60887975675493156</v>
      </c>
      <c r="AM133" s="21">
        <f t="shared" si="44"/>
        <v>0.15751147176250216</v>
      </c>
      <c r="AN133" s="21">
        <f t="shared" si="45"/>
        <v>0.188401245433263</v>
      </c>
      <c r="AO133" s="21">
        <f t="shared" si="46"/>
        <v>2.1777023213903339E-2</v>
      </c>
      <c r="AP133" s="21">
        <f t="shared" si="47"/>
        <v>2.3430502835399693E-2</v>
      </c>
      <c r="AR133" s="11">
        <f t="shared" si="48"/>
        <v>2.5468269489667099</v>
      </c>
      <c r="AS133" s="11">
        <f t="shared" si="49"/>
        <v>2.7402017007971455</v>
      </c>
    </row>
    <row r="134" spans="3:45">
      <c r="C134">
        <v>1998</v>
      </c>
      <c r="D134" s="7">
        <v>3.7259074999999999</v>
      </c>
      <c r="E134" s="7">
        <v>22.939190559541281</v>
      </c>
      <c r="F134" s="7">
        <v>40.388661000000006</v>
      </c>
      <c r="G134" s="7">
        <v>8.4502825604001135</v>
      </c>
      <c r="H134" s="7"/>
      <c r="I134" s="7">
        <v>4.644874332161109</v>
      </c>
      <c r="J134" s="7">
        <v>3.0965972900000005</v>
      </c>
      <c r="K134" s="7">
        <v>6.377884491052173</v>
      </c>
      <c r="L134" s="7">
        <v>15.527185480504023</v>
      </c>
      <c r="M134" s="7"/>
      <c r="N134" s="7">
        <v>9.1609110000000005</v>
      </c>
      <c r="O134" s="7">
        <v>5.797207617367385</v>
      </c>
      <c r="P134" s="7">
        <v>0.54813312014333337</v>
      </c>
      <c r="Q134" s="7">
        <v>10.594004835031077</v>
      </c>
      <c r="S134" s="11">
        <v>0.52593900000000005</v>
      </c>
      <c r="T134" s="11">
        <v>0.103812</v>
      </c>
      <c r="U134" s="11">
        <v>7.6398999999999995E-2</v>
      </c>
      <c r="V134" s="11">
        <v>0.97646244869530874</v>
      </c>
      <c r="W134" s="11">
        <v>0.66871385362967384</v>
      </c>
      <c r="X134" s="11"/>
      <c r="Y134" s="11">
        <v>0.40181800000000001</v>
      </c>
      <c r="Z134" s="11">
        <v>0.71741333333333346</v>
      </c>
      <c r="AA134" s="11">
        <v>1.2810342857142862</v>
      </c>
      <c r="AB134" s="11">
        <v>1.634767000057791</v>
      </c>
      <c r="AC134" s="11">
        <v>0.50866400000000001</v>
      </c>
      <c r="AE134" s="18">
        <f t="shared" si="40"/>
        <v>18.459449832161109</v>
      </c>
      <c r="AF134" s="18">
        <f t="shared" si="40"/>
        <v>32.654220800242001</v>
      </c>
      <c r="AG134" s="18">
        <f t="shared" si="40"/>
        <v>48.672111896909797</v>
      </c>
      <c r="AH134" s="18">
        <f t="shared" si="41"/>
        <v>38.360080178317993</v>
      </c>
      <c r="AJ134" s="18">
        <f t="shared" si="42"/>
        <v>138.1458627076309</v>
      </c>
      <c r="AL134" s="21">
        <f t="shared" si="43"/>
        <v>0.54655304284961914</v>
      </c>
      <c r="AM134" s="21">
        <f t="shared" si="44"/>
        <v>0.21460318110619531</v>
      </c>
      <c r="AN134" s="21">
        <f t="shared" si="45"/>
        <v>0.18893259675666038</v>
      </c>
      <c r="AO134" s="21">
        <f t="shared" si="46"/>
        <v>1.7020606019170346E-2</v>
      </c>
      <c r="AP134" s="21">
        <f t="shared" si="47"/>
        <v>3.2890573268354754E-2</v>
      </c>
      <c r="AR134" s="11">
        <f t="shared" si="48"/>
        <v>2.3513263023249826</v>
      </c>
      <c r="AS134" s="11">
        <f t="shared" si="49"/>
        <v>4.5436966191054111</v>
      </c>
    </row>
    <row r="135" spans="3:45">
      <c r="C135">
        <v>1999</v>
      </c>
      <c r="D135" s="7">
        <v>0.1168575</v>
      </c>
      <c r="E135" s="7">
        <v>24.164218431559647</v>
      </c>
      <c r="F135" s="7">
        <v>77.033186999999998</v>
      </c>
      <c r="G135" s="7">
        <v>14.436519910496379</v>
      </c>
      <c r="H135" s="7"/>
      <c r="I135" s="7">
        <v>4.9843582288035897</v>
      </c>
      <c r="J135" s="7">
        <v>3.199493775778933</v>
      </c>
      <c r="K135" s="7">
        <v>5.7949961441976239</v>
      </c>
      <c r="L135" s="7">
        <v>7.241912552278853</v>
      </c>
      <c r="M135" s="7"/>
      <c r="N135" s="7">
        <v>15.909793914977659</v>
      </c>
      <c r="O135" s="7">
        <v>6.7540269215785367</v>
      </c>
      <c r="P135" s="7">
        <v>0.62896258043666664</v>
      </c>
      <c r="Q135" s="7">
        <v>5.0454172486973405</v>
      </c>
      <c r="S135" s="11">
        <v>0.380135</v>
      </c>
      <c r="T135" s="11">
        <v>0.10759100000000001</v>
      </c>
      <c r="U135" s="11">
        <v>6.4452999999999996E-2</v>
      </c>
      <c r="V135" s="11">
        <v>0.72505112152461271</v>
      </c>
      <c r="W135" s="11">
        <v>0.79896279605246778</v>
      </c>
      <c r="X135" s="11"/>
      <c r="Y135" s="11">
        <v>7.1931333333333347E-2</v>
      </c>
      <c r="Z135" s="11">
        <v>0.7159513333333335</v>
      </c>
      <c r="AA135" s="11">
        <v>1.5554502857142862</v>
      </c>
      <c r="AB135" s="11">
        <v>1.323888957739491</v>
      </c>
      <c r="AC135" s="11">
        <v>0.27152900000000002</v>
      </c>
      <c r="AE135" s="18">
        <f t="shared" si="40"/>
        <v>21.463075977114581</v>
      </c>
      <c r="AF135" s="18">
        <f t="shared" si="40"/>
        <v>34.941281462250451</v>
      </c>
      <c r="AG135" s="18">
        <f t="shared" si="40"/>
        <v>85.077049010348574</v>
      </c>
      <c r="AH135" s="18">
        <f t="shared" si="41"/>
        <v>29.843281586789146</v>
      </c>
      <c r="AJ135" s="18">
        <f t="shared" si="42"/>
        <v>171.32468803650275</v>
      </c>
      <c r="AL135" s="21">
        <f t="shared" si="43"/>
        <v>0.6756223178844718</v>
      </c>
      <c r="AM135" s="21">
        <f t="shared" si="44"/>
        <v>0.12386282995325032</v>
      </c>
      <c r="AN135" s="21">
        <f t="shared" si="45"/>
        <v>0.16540640459040212</v>
      </c>
      <c r="AO135" s="21">
        <f t="shared" si="46"/>
        <v>1.2118468980575193E-2</v>
      </c>
      <c r="AP135" s="21">
        <f t="shared" si="47"/>
        <v>2.2989978591300551E-2</v>
      </c>
      <c r="AR135" s="11">
        <f t="shared" si="48"/>
        <v>2.0761929175770804</v>
      </c>
      <c r="AS135" s="11">
        <f t="shared" si="49"/>
        <v>3.9387509101204441</v>
      </c>
    </row>
    <row r="136" spans="3:45">
      <c r="C136">
        <v>2000</v>
      </c>
      <c r="D136" s="7">
        <v>2.3146955</v>
      </c>
      <c r="E136" s="7">
        <v>19.9679933146789</v>
      </c>
      <c r="F136" s="7">
        <v>30.590644000000005</v>
      </c>
      <c r="G136" s="7">
        <v>15.588280228930618</v>
      </c>
      <c r="H136" s="7"/>
      <c r="I136" s="7">
        <v>2.9794012420153226</v>
      </c>
      <c r="J136" s="7">
        <v>3.4850198922248383</v>
      </c>
      <c r="K136" s="7">
        <v>7.286902905482922</v>
      </c>
      <c r="L136" s="7">
        <v>5.0009069924445297</v>
      </c>
      <c r="M136" s="7"/>
      <c r="N136" s="7">
        <v>10.722382843539311</v>
      </c>
      <c r="O136" s="7">
        <v>8.1930352298871423</v>
      </c>
      <c r="P136" s="7">
        <v>0.42160786053100002</v>
      </c>
      <c r="Q136" s="7">
        <v>8.7722844184845155</v>
      </c>
      <c r="S136" s="11">
        <v>0.25716499999999998</v>
      </c>
      <c r="T136" s="11">
        <v>5.9433E-2</v>
      </c>
      <c r="U136" s="11">
        <v>8.7205000000000005E-2</v>
      </c>
      <c r="V136" s="11">
        <v>0.79969356692596638</v>
      </c>
      <c r="W136" s="11">
        <v>0.90223849184031357</v>
      </c>
      <c r="X136" s="11"/>
      <c r="Y136" s="11">
        <v>0.31911133333333336</v>
      </c>
      <c r="Z136" s="11">
        <v>1.20289</v>
      </c>
      <c r="AA136" s="11">
        <v>0.83872628571428587</v>
      </c>
      <c r="AB136" s="11">
        <v>1.3333977911294086</v>
      </c>
      <c r="AC136" s="11">
        <v>0.47775200000000001</v>
      </c>
      <c r="AE136" s="18">
        <f t="shared" si="40"/>
        <v>16.592755918887967</v>
      </c>
      <c r="AF136" s="18">
        <f t="shared" si="40"/>
        <v>32.908371436790873</v>
      </c>
      <c r="AG136" s="18">
        <f t="shared" si="40"/>
        <v>39.225086051728212</v>
      </c>
      <c r="AH136" s="18">
        <f t="shared" si="41"/>
        <v>32.874553489755357</v>
      </c>
      <c r="AJ136" s="18">
        <f t="shared" si="42"/>
        <v>121.6007668971624</v>
      </c>
      <c r="AL136" s="21">
        <f t="shared" si="43"/>
        <v>0.56300313551071113</v>
      </c>
      <c r="AM136" s="21">
        <f t="shared" si="44"/>
        <v>0.15421145368290604</v>
      </c>
      <c r="AN136" s="21">
        <f t="shared" si="45"/>
        <v>0.23116063384874844</v>
      </c>
      <c r="AO136" s="21">
        <f t="shared" si="46"/>
        <v>1.7316790942174708E-2</v>
      </c>
      <c r="AP136" s="21">
        <f t="shared" si="47"/>
        <v>3.4307986015459743E-2</v>
      </c>
      <c r="AR136" s="11">
        <f t="shared" si="48"/>
        <v>2.10573505876628</v>
      </c>
      <c r="AS136" s="11">
        <f t="shared" si="49"/>
        <v>4.1718774101770277</v>
      </c>
    </row>
    <row r="137" spans="3:45">
      <c r="C137">
        <v>2001</v>
      </c>
      <c r="D137" s="7">
        <v>0.130633</v>
      </c>
      <c r="E137" s="7">
        <v>19.09238852740036</v>
      </c>
      <c r="F137" s="7">
        <v>48.435235000000006</v>
      </c>
      <c r="G137" s="7">
        <v>20.355198055778438</v>
      </c>
      <c r="H137" s="7"/>
      <c r="I137" s="7">
        <v>5.3424122569742192</v>
      </c>
      <c r="J137" s="7">
        <v>3.7708613077064284</v>
      </c>
      <c r="K137" s="7">
        <v>3.5238229311660394</v>
      </c>
      <c r="L137" s="7">
        <v>8.5493646664993346</v>
      </c>
      <c r="M137" s="7"/>
      <c r="N137" s="7">
        <v>10.91162348123008</v>
      </c>
      <c r="O137" s="7">
        <v>6.55492313952558</v>
      </c>
      <c r="P137" s="7">
        <v>0.53692333910599999</v>
      </c>
      <c r="Q137" s="7">
        <v>9.6748563460194568</v>
      </c>
      <c r="S137" s="11">
        <v>0.55167500000000003</v>
      </c>
      <c r="T137" s="11">
        <v>8.1100000000000005E-2</v>
      </c>
      <c r="U137" s="11">
        <v>0.14169100000000001</v>
      </c>
      <c r="V137" s="11">
        <v>0.94384072051520373</v>
      </c>
      <c r="W137" s="11">
        <v>1.3128899146579722</v>
      </c>
      <c r="X137" s="11"/>
      <c r="Y137" s="11">
        <v>0.17788666666666669</v>
      </c>
      <c r="Z137" s="11">
        <v>1.0551453333333334</v>
      </c>
      <c r="AA137" s="11">
        <v>1.4136497142857145</v>
      </c>
      <c r="AB137" s="11">
        <v>2.0392003326544095</v>
      </c>
      <c r="AC137" s="11">
        <v>1.0153239999999999</v>
      </c>
      <c r="AE137" s="18">
        <f t="shared" si="40"/>
        <v>17.114230404870963</v>
      </c>
      <c r="AF137" s="18">
        <f t="shared" si="40"/>
        <v>30.554418307965701</v>
      </c>
      <c r="AG137" s="18">
        <f t="shared" si="40"/>
        <v>54.051321984557759</v>
      </c>
      <c r="AH137" s="18">
        <f t="shared" si="41"/>
        <v>43.890674036124814</v>
      </c>
      <c r="AJ137" s="18">
        <f t="shared" si="42"/>
        <v>145.61064473351922</v>
      </c>
      <c r="AL137" s="21">
        <f t="shared" si="43"/>
        <v>0.60444382170171318</v>
      </c>
      <c r="AM137" s="21">
        <f t="shared" si="44"/>
        <v>0.14550077160305952</v>
      </c>
      <c r="AN137" s="21">
        <f t="shared" si="45"/>
        <v>0.19008449798800756</v>
      </c>
      <c r="AO137" s="21">
        <f t="shared" si="46"/>
        <v>2.0817136279566252E-2</v>
      </c>
      <c r="AP137" s="21">
        <f t="shared" si="47"/>
        <v>3.9153772427653569E-2</v>
      </c>
      <c r="AR137" s="11">
        <f t="shared" si="48"/>
        <v>3.0311966351731758</v>
      </c>
      <c r="AS137" s="11">
        <f t="shared" si="49"/>
        <v>5.7012060469401238</v>
      </c>
    </row>
    <row r="138" spans="3:45">
      <c r="C138">
        <v>2002</v>
      </c>
      <c r="D138" s="7">
        <v>2.6139320000000001</v>
      </c>
      <c r="E138" s="7">
        <v>20.372342515097095</v>
      </c>
      <c r="F138" s="7">
        <v>53.577558999999994</v>
      </c>
      <c r="G138" s="7">
        <v>11.193224222456436</v>
      </c>
      <c r="H138" s="7"/>
      <c r="I138" s="7">
        <v>5.4814039944397983</v>
      </c>
      <c r="J138" s="7">
        <v>2.6267327099825426</v>
      </c>
      <c r="K138" s="7">
        <v>3.1956786757484572</v>
      </c>
      <c r="L138" s="7">
        <v>8.1702375351956178</v>
      </c>
      <c r="M138" s="7"/>
      <c r="N138" s="7">
        <v>6.8323759206010717</v>
      </c>
      <c r="O138" s="7">
        <v>6.4237290234187476</v>
      </c>
      <c r="P138" s="7">
        <v>0.52346572021000004</v>
      </c>
      <c r="Q138" s="7">
        <v>15.626659713011071</v>
      </c>
      <c r="S138" s="11">
        <v>0.494668</v>
      </c>
      <c r="T138" s="11">
        <v>8.2036999999999999E-2</v>
      </c>
      <c r="U138" s="11">
        <v>0.13248399999999999</v>
      </c>
      <c r="V138" s="11">
        <v>1.0747063743119938</v>
      </c>
      <c r="W138" s="11">
        <v>1.7197652267916375</v>
      </c>
      <c r="X138" s="11"/>
      <c r="Y138" s="11">
        <v>0.1511086666666667</v>
      </c>
      <c r="Z138" s="11">
        <v>1.2437466666666668</v>
      </c>
      <c r="AA138" s="11">
        <v>1.3896420000000003</v>
      </c>
      <c r="AB138" s="11">
        <v>1.8387943807954625</v>
      </c>
      <c r="AC138" s="11">
        <v>0.87971600000000005</v>
      </c>
      <c r="AE138" s="18">
        <f t="shared" si="40"/>
        <v>15.573488581707538</v>
      </c>
      <c r="AF138" s="18">
        <f t="shared" si="40"/>
        <v>30.74858791516505</v>
      </c>
      <c r="AG138" s="18">
        <f t="shared" si="40"/>
        <v>58.818829395958446</v>
      </c>
      <c r="AH138" s="18">
        <f t="shared" si="41"/>
        <v>40.503103452562222</v>
      </c>
      <c r="AJ138" s="18">
        <f t="shared" si="42"/>
        <v>145.64400934539324</v>
      </c>
      <c r="AL138" s="21">
        <f t="shared" si="43"/>
        <v>0.60254491847610825</v>
      </c>
      <c r="AM138" s="21">
        <f t="shared" si="44"/>
        <v>0.13370994799507271</v>
      </c>
      <c r="AN138" s="21">
        <f t="shared" si="45"/>
        <v>0.20190483981736812</v>
      </c>
      <c r="AO138" s="21">
        <f t="shared" si="46"/>
        <v>2.405633171491961E-2</v>
      </c>
      <c r="AP138" s="21">
        <f t="shared" si="47"/>
        <v>3.7783961996531355E-2</v>
      </c>
      <c r="AR138" s="11">
        <f t="shared" si="48"/>
        <v>3.5036606011036313</v>
      </c>
      <c r="AS138" s="11">
        <f t="shared" si="49"/>
        <v>5.5030077141287963</v>
      </c>
    </row>
    <row r="139" spans="3:45">
      <c r="C139">
        <v>2003</v>
      </c>
      <c r="D139" s="7">
        <v>0.60144350000000002</v>
      </c>
      <c r="E139" s="7">
        <v>27.988522940952123</v>
      </c>
      <c r="F139" s="7">
        <v>44.082515000000015</v>
      </c>
      <c r="G139" s="7">
        <v>34.552891994043414</v>
      </c>
      <c r="H139" s="7"/>
      <c r="I139" s="7">
        <v>6.5151575194480289</v>
      </c>
      <c r="J139" s="7">
        <v>4.3358202892215063</v>
      </c>
      <c r="K139" s="7">
        <v>2.9538857275041952</v>
      </c>
      <c r="L139" s="7">
        <v>6.2059731994473424</v>
      </c>
      <c r="M139" s="7"/>
      <c r="N139" s="7">
        <v>11.106269871978174</v>
      </c>
      <c r="O139" s="7">
        <v>9.7833979085772924</v>
      </c>
      <c r="P139" s="7">
        <v>0.84938776973000008</v>
      </c>
      <c r="Q139" s="7">
        <v>7.9224210417266709</v>
      </c>
      <c r="S139" s="11">
        <v>0.568801</v>
      </c>
      <c r="T139" s="11">
        <v>9.0466000000000005E-2</v>
      </c>
      <c r="U139" s="11">
        <v>0.11011600000000001</v>
      </c>
      <c r="V139" s="11">
        <v>1.3211347509772058</v>
      </c>
      <c r="W139" s="11">
        <v>1.5200479312920012</v>
      </c>
      <c r="X139" s="11"/>
      <c r="Y139" s="11">
        <v>0.298342</v>
      </c>
      <c r="Z139" s="11">
        <v>0.83333933333333354</v>
      </c>
      <c r="AA139" s="11">
        <v>1.0707308571428573</v>
      </c>
      <c r="AB139" s="11">
        <v>1.4014300543929781</v>
      </c>
      <c r="AC139" s="11">
        <v>0.97776200000000002</v>
      </c>
      <c r="AE139" s="18">
        <f t="shared" si="40"/>
        <v>19.090013891426207</v>
      </c>
      <c r="AF139" s="18">
        <f t="shared" si="40"/>
        <v>43.031546472084258</v>
      </c>
      <c r="AG139" s="18">
        <f t="shared" si="40"/>
        <v>49.066635354377063</v>
      </c>
      <c r="AH139" s="18">
        <f t="shared" si="41"/>
        <v>53.901660971879608</v>
      </c>
      <c r="AJ139" s="18">
        <f t="shared" si="42"/>
        <v>165.08985668976715</v>
      </c>
      <c r="AL139" s="21">
        <f t="shared" si="43"/>
        <v>0.64949704109617634</v>
      </c>
      <c r="AM139" s="21">
        <f t="shared" si="44"/>
        <v>0.12121178815501034</v>
      </c>
      <c r="AN139" s="21">
        <f t="shared" si="45"/>
        <v>0.17966867975269532</v>
      </c>
      <c r="AO139" s="21">
        <f t="shared" si="46"/>
        <v>2.1870305993747965E-2</v>
      </c>
      <c r="AP139" s="21">
        <f t="shared" si="47"/>
        <v>2.7752185002370002E-2</v>
      </c>
      <c r="AR139" s="11">
        <f t="shared" si="48"/>
        <v>3.6105656822692072</v>
      </c>
      <c r="AS139" s="11">
        <f t="shared" si="49"/>
        <v>4.581604244869169</v>
      </c>
    </row>
    <row r="140" spans="3:45">
      <c r="C140">
        <v>2004</v>
      </c>
      <c r="D140" s="7">
        <v>7.1651755714285708</v>
      </c>
      <c r="E140" s="7">
        <v>30.988185901775545</v>
      </c>
      <c r="F140" s="7">
        <v>40.108095000000006</v>
      </c>
      <c r="G140" s="7">
        <v>9.3595523492229802</v>
      </c>
      <c r="H140" s="7"/>
      <c r="I140" s="7">
        <v>5.6285058520048485</v>
      </c>
      <c r="J140" s="7">
        <v>3.2587602310375443</v>
      </c>
      <c r="K140" s="7">
        <v>4.1892353883172611</v>
      </c>
      <c r="L140" s="7">
        <v>9.4891624343466994</v>
      </c>
      <c r="M140" s="7"/>
      <c r="N140" s="7">
        <v>16.633914080000004</v>
      </c>
      <c r="O140" s="7">
        <v>6.8504702673742877</v>
      </c>
      <c r="P140" s="7">
        <v>0.64016973388999998</v>
      </c>
      <c r="Q140" s="7">
        <v>7.9223479684585687</v>
      </c>
      <c r="S140" s="11">
        <v>0.696739</v>
      </c>
      <c r="T140" s="11">
        <v>0.10378999999999999</v>
      </c>
      <c r="U140" s="11">
        <v>0.148955</v>
      </c>
      <c r="V140" s="11">
        <v>1.2611006070953836</v>
      </c>
      <c r="W140" s="11">
        <v>1.0989640223509112</v>
      </c>
      <c r="X140" s="11"/>
      <c r="Y140" s="11">
        <v>0.45872866666666673</v>
      </c>
      <c r="Z140" s="11">
        <v>1.2706293333333334</v>
      </c>
      <c r="AA140" s="11">
        <v>1.3219984285714288</v>
      </c>
      <c r="AB140" s="11">
        <v>1.6277893185086976</v>
      </c>
      <c r="AC140" s="11">
        <v>0.98581600000000003</v>
      </c>
      <c r="AE140" s="18">
        <f t="shared" si="40"/>
        <v>30.58306317010009</v>
      </c>
      <c r="AF140" s="18">
        <f t="shared" si="40"/>
        <v>42.471835733520699</v>
      </c>
      <c r="AG140" s="18">
        <f t="shared" si="40"/>
        <v>46.408453550778688</v>
      </c>
      <c r="AH140" s="18">
        <f t="shared" si="41"/>
        <v>31.744732699983242</v>
      </c>
      <c r="AJ140" s="18">
        <f t="shared" si="42"/>
        <v>151.20808515438273</v>
      </c>
      <c r="AL140" s="21">
        <f t="shared" si="43"/>
        <v>0.57947304030050029</v>
      </c>
      <c r="AM140" s="21">
        <f t="shared" si="44"/>
        <v>0.14923582877639721</v>
      </c>
      <c r="AN140" s="21">
        <f t="shared" si="45"/>
        <v>0.21193907731192499</v>
      </c>
      <c r="AO140" s="21">
        <f t="shared" si="46"/>
        <v>2.1887378747421221E-2</v>
      </c>
      <c r="AP140" s="21">
        <f t="shared" si="47"/>
        <v>3.7464674863756313E-2</v>
      </c>
      <c r="AR140" s="11">
        <f t="shared" si="48"/>
        <v>3.3095486294462946</v>
      </c>
      <c r="AS140" s="11">
        <f t="shared" si="49"/>
        <v>5.6649617470801266</v>
      </c>
    </row>
    <row r="141" spans="3:45">
      <c r="C141">
        <v>2005</v>
      </c>
      <c r="D141" s="7">
        <v>2.6277644086249969</v>
      </c>
      <c r="E141" s="7">
        <v>32.802376095982538</v>
      </c>
      <c r="F141" s="7">
        <v>50.104128000000003</v>
      </c>
      <c r="G141" s="7">
        <v>37.35296695565733</v>
      </c>
      <c r="H141" s="7"/>
      <c r="I141" s="7">
        <v>9.8643767951273951</v>
      </c>
      <c r="J141" s="7">
        <v>3.0024046228236161</v>
      </c>
      <c r="K141" s="7">
        <v>6.4119989999999989</v>
      </c>
      <c r="L141" s="7">
        <v>6.6966914363581447</v>
      </c>
      <c r="M141" s="7"/>
      <c r="N141" s="7">
        <v>14.299280042520184</v>
      </c>
      <c r="O141" s="7">
        <v>6.1093165899958706</v>
      </c>
      <c r="P141" s="7">
        <v>0.65153938280000001</v>
      </c>
      <c r="Q141" s="7">
        <v>8.3068000756652278</v>
      </c>
      <c r="S141" s="11">
        <v>0.65303699999999998</v>
      </c>
      <c r="T141" s="11">
        <v>8.6847999999999995E-2</v>
      </c>
      <c r="U141" s="11">
        <v>0.101132</v>
      </c>
      <c r="V141" s="11">
        <v>0.93426779473264843</v>
      </c>
      <c r="W141" s="11">
        <v>0.79366631030632029</v>
      </c>
      <c r="X141" s="11"/>
      <c r="Y141" s="11">
        <v>0.19231466666666669</v>
      </c>
      <c r="Z141" s="11">
        <v>0.96865066666666688</v>
      </c>
      <c r="AA141" s="11">
        <v>1.2869074285714288</v>
      </c>
      <c r="AB141" s="11">
        <v>1.1540912018149789</v>
      </c>
      <c r="AC141" s="11">
        <v>0.51556299999999999</v>
      </c>
      <c r="AE141" s="18">
        <f t="shared" si="40"/>
        <v>27.636772912939247</v>
      </c>
      <c r="AF141" s="18">
        <f t="shared" si="40"/>
        <v>42.9695959754687</v>
      </c>
      <c r="AG141" s="18">
        <f t="shared" si="40"/>
        <v>58.555705811371439</v>
      </c>
      <c r="AH141" s="18">
        <f t="shared" si="41"/>
        <v>55.75404677453465</v>
      </c>
      <c r="AJ141" s="18">
        <f t="shared" si="42"/>
        <v>184.91612147431405</v>
      </c>
      <c r="AL141" s="21">
        <f t="shared" si="43"/>
        <v>0.66455663508676077</v>
      </c>
      <c r="AM141" s="21">
        <f t="shared" si="44"/>
        <v>0.14047164545313751</v>
      </c>
      <c r="AN141" s="21">
        <f t="shared" si="45"/>
        <v>0.1588122001307524</v>
      </c>
      <c r="AO141" s="21">
        <f t="shared" si="46"/>
        <v>1.38925210228131E-2</v>
      </c>
      <c r="AP141" s="21">
        <f t="shared" si="47"/>
        <v>2.2266998306535921E-2</v>
      </c>
      <c r="AR141" s="11">
        <f t="shared" si="48"/>
        <v>2.5689511050389688</v>
      </c>
      <c r="AS141" s="11">
        <f t="shared" si="49"/>
        <v>4.117526963719742</v>
      </c>
    </row>
    <row r="142" spans="3:45">
      <c r="C142">
        <v>2006</v>
      </c>
      <c r="D142" s="7">
        <v>3.5266902857142854</v>
      </c>
      <c r="E142" s="7">
        <v>16.916390832003117</v>
      </c>
      <c r="F142" s="7">
        <v>25.764558999999998</v>
      </c>
      <c r="G142" s="7">
        <v>3.3577909479575525</v>
      </c>
      <c r="H142" s="7"/>
      <c r="I142" s="7">
        <v>5.7628034642857138</v>
      </c>
      <c r="J142" s="7">
        <v>3.6642908747200016</v>
      </c>
      <c r="K142" s="7">
        <v>4.3517273679999988</v>
      </c>
      <c r="L142" s="7">
        <v>6.9859565820067644</v>
      </c>
      <c r="M142" s="7"/>
      <c r="N142" s="7">
        <v>11.008477775408565</v>
      </c>
      <c r="O142" s="7">
        <v>6.4709495736434102</v>
      </c>
      <c r="P142" s="7">
        <v>0.74049385529999989</v>
      </c>
      <c r="Q142" s="7">
        <v>12.119172492331893</v>
      </c>
      <c r="S142" s="11">
        <v>0.53096200000000005</v>
      </c>
      <c r="T142" s="11">
        <v>7.6230999999999993E-2</v>
      </c>
      <c r="U142" s="11">
        <v>9.0464000000000003E-2</v>
      </c>
      <c r="V142" s="11">
        <v>1.0385566548705749</v>
      </c>
      <c r="W142" s="11">
        <v>0.69512128959875863</v>
      </c>
      <c r="X142" s="11"/>
      <c r="Y142" s="11">
        <v>0.30971399999999999</v>
      </c>
      <c r="Z142" s="11">
        <v>1.2467813333333335</v>
      </c>
      <c r="AA142" s="11">
        <v>0.89392671428571469</v>
      </c>
      <c r="AB142" s="11">
        <v>1.0351614782683765</v>
      </c>
      <c r="AC142" s="11">
        <v>0.30706299999999997</v>
      </c>
      <c r="AE142" s="18">
        <f t="shared" si="40"/>
        <v>21.138647525408562</v>
      </c>
      <c r="AF142" s="18">
        <f t="shared" si="40"/>
        <v>28.374643613699863</v>
      </c>
      <c r="AG142" s="18">
        <f t="shared" si="40"/>
        <v>31.841170937585712</v>
      </c>
      <c r="AH142" s="18">
        <f t="shared" si="41"/>
        <v>25.538822445033922</v>
      </c>
      <c r="AJ142" s="18">
        <f t="shared" si="42"/>
        <v>106.89328452172805</v>
      </c>
      <c r="AL142" s="21">
        <f t="shared" si="43"/>
        <v>0.46369078551047666</v>
      </c>
      <c r="AM142" s="21">
        <f t="shared" si="44"/>
        <v>0.19425708903903735</v>
      </c>
      <c r="AN142" s="21">
        <f t="shared" si="45"/>
        <v>0.28382600303124639</v>
      </c>
      <c r="AO142" s="21">
        <f t="shared" si="46"/>
        <v>2.2745441449833263E-2</v>
      </c>
      <c r="AP142" s="21">
        <f t="shared" si="47"/>
        <v>3.5480680969406445E-2</v>
      </c>
      <c r="AR142" s="11">
        <f t="shared" si="48"/>
        <v>2.4313349444693335</v>
      </c>
      <c r="AS142" s="11">
        <f t="shared" si="49"/>
        <v>3.7926465258874247</v>
      </c>
    </row>
    <row r="143" spans="3:45">
      <c r="C143">
        <v>2007</v>
      </c>
      <c r="D143" s="7">
        <v>1.7369250000000001</v>
      </c>
      <c r="E143" s="7">
        <v>25.132303496647836</v>
      </c>
      <c r="F143" s="7">
        <v>44.125214301321755</v>
      </c>
      <c r="G143" s="7">
        <v>18.96384743871058</v>
      </c>
      <c r="H143" s="7"/>
      <c r="I143" s="7">
        <v>5.9073497633333325</v>
      </c>
      <c r="J143" s="7">
        <v>3.5423589689599986</v>
      </c>
      <c r="K143" s="7">
        <v>2.2914557359999996</v>
      </c>
      <c r="L143" s="7">
        <v>5.3107730198313865</v>
      </c>
      <c r="M143" s="7"/>
      <c r="N143" s="7">
        <v>10.578790386157905</v>
      </c>
      <c r="O143" s="7">
        <v>4.8592400946638534</v>
      </c>
      <c r="P143" s="7">
        <v>0.54052238330999991</v>
      </c>
      <c r="Q143" s="7">
        <v>3.4011051660368339</v>
      </c>
      <c r="S143" s="11">
        <v>0.33329199999999998</v>
      </c>
      <c r="T143" s="11">
        <v>8.1864000000000006E-2</v>
      </c>
      <c r="U143" s="11">
        <v>4.7532999999999999E-2</v>
      </c>
      <c r="V143" s="11">
        <v>0.68451465822990543</v>
      </c>
      <c r="W143" s="11">
        <v>0.42320722458929849</v>
      </c>
      <c r="X143" s="11"/>
      <c r="Y143" s="11">
        <v>0.2191366666666667</v>
      </c>
      <c r="Z143" s="11">
        <v>0.83115399999999995</v>
      </c>
      <c r="AA143" s="11">
        <v>0.88398985714285727</v>
      </c>
      <c r="AB143" s="11">
        <v>1.0832726480538672</v>
      </c>
      <c r="AC143" s="11">
        <v>0.43901699999999999</v>
      </c>
      <c r="AE143" s="18">
        <f t="shared" si="40"/>
        <v>18.775493816157905</v>
      </c>
      <c r="AF143" s="18">
        <f t="shared" si="40"/>
        <v>34.446920560271685</v>
      </c>
      <c r="AG143" s="18">
        <f t="shared" si="40"/>
        <v>47.888715277774608</v>
      </c>
      <c r="AH143" s="18">
        <f t="shared" si="41"/>
        <v>30.305737155451872</v>
      </c>
      <c r="AJ143" s="18">
        <f t="shared" si="42"/>
        <v>131.41686680965609</v>
      </c>
      <c r="AL143" s="21">
        <f t="shared" si="43"/>
        <v>0.68452621357177512</v>
      </c>
      <c r="AM143" s="21">
        <f t="shared" si="44"/>
        <v>0.12975455816354767</v>
      </c>
      <c r="AN143" s="21">
        <f t="shared" si="45"/>
        <v>0.1474670527508318</v>
      </c>
      <c r="AO143" s="21">
        <f t="shared" si="46"/>
        <v>1.1949842671974395E-2</v>
      </c>
      <c r="AP143" s="21">
        <f t="shared" si="47"/>
        <v>2.6302332841870901E-2</v>
      </c>
      <c r="AR143" s="11">
        <f t="shared" si="48"/>
        <v>1.5704108828192038</v>
      </c>
      <c r="AS143" s="11">
        <f t="shared" si="49"/>
        <v>3.4565701718633912</v>
      </c>
    </row>
    <row r="144" spans="3:45">
      <c r="C144">
        <v>2008</v>
      </c>
      <c r="D144" s="7">
        <v>3.3979662857142854</v>
      </c>
      <c r="E144" s="7">
        <v>14.228373035282949</v>
      </c>
      <c r="F144" s="7">
        <v>23.890741000000006</v>
      </c>
      <c r="G144" s="7">
        <v>4.0563928044146635</v>
      </c>
      <c r="H144" s="7"/>
      <c r="I144" s="7">
        <v>5.4225468928571425</v>
      </c>
      <c r="J144" s="7">
        <v>1.9951756139999999</v>
      </c>
      <c r="K144" s="7">
        <v>1.7981804119999998</v>
      </c>
      <c r="L144" s="7">
        <v>4.3096822766274174</v>
      </c>
      <c r="M144" s="7"/>
      <c r="N144" s="7">
        <v>11.320808168720276</v>
      </c>
      <c r="O144" s="7">
        <v>3.8874588033613433</v>
      </c>
      <c r="P144" s="7">
        <v>0.32614298295999999</v>
      </c>
      <c r="Q144" s="7">
        <v>4.7925285668056343</v>
      </c>
      <c r="S144" s="11">
        <v>0.32683699999999999</v>
      </c>
      <c r="T144" s="11">
        <v>4.8633000000000003E-2</v>
      </c>
      <c r="U144" s="11">
        <v>6.1746000000000002E-2</v>
      </c>
      <c r="V144" s="11">
        <v>0.71361149065439122</v>
      </c>
      <c r="W144" s="11">
        <v>0.46171626496414481</v>
      </c>
      <c r="X144" s="11"/>
      <c r="Y144" s="11">
        <v>0.35886000000000001</v>
      </c>
      <c r="Z144" s="11">
        <v>1.0961320000000001</v>
      </c>
      <c r="AA144" s="11">
        <v>1.0186264285714288</v>
      </c>
      <c r="AB144" s="11">
        <v>0.91159699472878408</v>
      </c>
      <c r="AC144" s="11">
        <v>0.36792799999999998</v>
      </c>
      <c r="AE144" s="18">
        <f t="shared" si="40"/>
        <v>20.827018347291705</v>
      </c>
      <c r="AF144" s="18">
        <f t="shared" si="40"/>
        <v>21.255772452644294</v>
      </c>
      <c r="AG144" s="18">
        <f t="shared" si="40"/>
        <v>27.095436823531436</v>
      </c>
      <c r="AH144" s="18">
        <f t="shared" si="41"/>
        <v>15.613456398195034</v>
      </c>
      <c r="AJ144" s="18">
        <f t="shared" si="42"/>
        <v>84.791684021662462</v>
      </c>
      <c r="AL144" s="21">
        <f t="shared" si="43"/>
        <v>0.53747574011820376</v>
      </c>
      <c r="AM144" s="21">
        <f t="shared" si="44"/>
        <v>0.15951546842764747</v>
      </c>
      <c r="AN144" s="21">
        <f t="shared" si="45"/>
        <v>0.23972797281221772</v>
      </c>
      <c r="AO144" s="21">
        <f t="shared" si="46"/>
        <v>1.9017711161469154E-2</v>
      </c>
      <c r="AP144" s="21">
        <f t="shared" si="47"/>
        <v>4.4263107480461944E-2</v>
      </c>
      <c r="AR144" s="11">
        <f t="shared" si="48"/>
        <v>1.612543755618536</v>
      </c>
      <c r="AS144" s="11">
        <f t="shared" si="49"/>
        <v>3.7531434233002132</v>
      </c>
    </row>
    <row r="145" spans="3:45">
      <c r="C145">
        <v>2009</v>
      </c>
      <c r="D145" s="7">
        <v>0.82687500000000003</v>
      </c>
      <c r="E145" s="7">
        <v>17.462230897313134</v>
      </c>
      <c r="F145" s="7">
        <v>32.450035737918206</v>
      </c>
      <c r="G145" s="7">
        <v>29.926375196246191</v>
      </c>
      <c r="H145" s="7"/>
      <c r="I145" s="7">
        <v>5.301473273809524</v>
      </c>
      <c r="J145" s="7">
        <v>2.2981736113599993</v>
      </c>
      <c r="K145" s="7">
        <v>1.8614118984999983</v>
      </c>
      <c r="L145" s="7">
        <v>4.9861825156978785</v>
      </c>
      <c r="M145" s="7"/>
      <c r="N145" s="7">
        <v>9.9673406723642941</v>
      </c>
      <c r="O145" s="7">
        <v>4.5807969318181794</v>
      </c>
      <c r="P145" s="7">
        <v>0.55002226062000004</v>
      </c>
      <c r="Q145" s="7">
        <v>4.0469760156213876</v>
      </c>
      <c r="S145" s="11">
        <v>0.36610199999999998</v>
      </c>
      <c r="T145" s="11">
        <v>3.6101000000000001E-2</v>
      </c>
      <c r="U145" s="11">
        <v>5.5211000000000003E-2</v>
      </c>
      <c r="V145" s="11">
        <v>0.78012679153900244</v>
      </c>
      <c r="W145" s="11">
        <v>0.4800984629341829</v>
      </c>
      <c r="X145" s="11"/>
      <c r="Y145" s="11">
        <v>0.19308</v>
      </c>
      <c r="Z145" s="11">
        <v>0.9044013333333335</v>
      </c>
      <c r="AA145" s="11">
        <v>1.1294867142857146</v>
      </c>
      <c r="AB145" s="11">
        <v>1.9263638768547406</v>
      </c>
      <c r="AC145" s="11">
        <v>0.70317600000000002</v>
      </c>
      <c r="AE145" s="18">
        <f t="shared" si="40"/>
        <v>16.654870946173819</v>
      </c>
      <c r="AF145" s="18">
        <f t="shared" si="40"/>
        <v>25.281703773824642</v>
      </c>
      <c r="AG145" s="18">
        <f t="shared" si="40"/>
        <v>36.046167611323916</v>
      </c>
      <c r="AH145" s="18">
        <f t="shared" si="41"/>
        <v>42.849298858893384</v>
      </c>
      <c r="AJ145" s="18">
        <f t="shared" si="42"/>
        <v>120.83204119021576</v>
      </c>
      <c r="AL145" s="21">
        <f t="shared" si="43"/>
        <v>0.66758382989237575</v>
      </c>
      <c r="AM145" s="21">
        <f t="shared" si="44"/>
        <v>0.11956465484700633</v>
      </c>
      <c r="AN145" s="21">
        <f t="shared" si="45"/>
        <v>0.15844419817658528</v>
      </c>
      <c r="AO145" s="21">
        <f t="shared" si="46"/>
        <v>1.421509756480278E-2</v>
      </c>
      <c r="AP145" s="21">
        <f t="shared" si="47"/>
        <v>4.0192219519229966E-2</v>
      </c>
      <c r="AR145" s="11">
        <f t="shared" si="48"/>
        <v>1.7176392544731853</v>
      </c>
      <c r="AS145" s="11">
        <f t="shared" si="49"/>
        <v>4.8565079244737888</v>
      </c>
    </row>
    <row r="146" spans="3:45">
      <c r="C146">
        <v>2010</v>
      </c>
      <c r="D146" s="7">
        <v>3.3371979999999999</v>
      </c>
      <c r="E146" s="7">
        <v>11.32367807962817</v>
      </c>
      <c r="F146" s="7">
        <v>28.547801994836849</v>
      </c>
      <c r="G146" s="7">
        <v>8.5282778119167091</v>
      </c>
      <c r="H146" s="7"/>
      <c r="I146" s="7">
        <v>6.8926714047619075</v>
      </c>
      <c r="J146" s="7">
        <v>1.7783470774400012</v>
      </c>
      <c r="K146" s="7">
        <v>2.2291069919999984</v>
      </c>
      <c r="L146" s="7">
        <v>3.8504781605351801</v>
      </c>
      <c r="M146" s="7"/>
      <c r="N146" s="7">
        <v>8.6138731760083118</v>
      </c>
      <c r="O146" s="7">
        <v>5.6425951180621796</v>
      </c>
      <c r="P146" s="7">
        <v>0.52173923094999997</v>
      </c>
      <c r="Q146" s="7">
        <v>21.737725210559869</v>
      </c>
      <c r="S146" s="11">
        <v>0.19936999999999999</v>
      </c>
      <c r="T146" s="11">
        <v>5.3936999999999999E-2</v>
      </c>
      <c r="U146" s="11">
        <v>6.8960999999999995E-2</v>
      </c>
      <c r="V146" s="11">
        <v>0.8847584325007285</v>
      </c>
      <c r="W146" s="11">
        <v>0.67766931235434902</v>
      </c>
      <c r="X146" s="11"/>
      <c r="Y146" s="11">
        <v>0.16584399999999999</v>
      </c>
      <c r="Z146" s="11">
        <v>0.86855866666666681</v>
      </c>
      <c r="AA146" s="11">
        <v>1.1060515714285719</v>
      </c>
      <c r="AB146" s="11">
        <v>1.2940125347186491</v>
      </c>
      <c r="AC146" s="11">
        <v>0.67902042857142864</v>
      </c>
      <c r="AE146" s="18">
        <f t="shared" si="40"/>
        <v>19.208956580770217</v>
      </c>
      <c r="AF146" s="18">
        <f t="shared" si="40"/>
        <v>19.667115941797018</v>
      </c>
      <c r="AG146" s="18">
        <f t="shared" si="40"/>
        <v>32.473660789215423</v>
      </c>
      <c r="AH146" s="18">
        <f t="shared" si="41"/>
        <v>37.651941891156909</v>
      </c>
      <c r="AJ146" s="18">
        <f t="shared" si="42"/>
        <v>109.00167520293957</v>
      </c>
      <c r="AL146" s="21">
        <f t="shared" si="43"/>
        <v>0.474643676714672</v>
      </c>
      <c r="AM146" s="21">
        <f t="shared" si="44"/>
        <v>0.13532455907007282</v>
      </c>
      <c r="AN146" s="21">
        <f t="shared" si="45"/>
        <v>0.33500340859527999</v>
      </c>
      <c r="AO146" s="21">
        <f t="shared" si="46"/>
        <v>1.7290520914895541E-2</v>
      </c>
      <c r="AP146" s="21">
        <f t="shared" si="47"/>
        <v>3.7737834705079687E-2</v>
      </c>
      <c r="AR146" s="11">
        <f t="shared" si="48"/>
        <v>1.8846957448550774</v>
      </c>
      <c r="AS146" s="11">
        <f t="shared" si="49"/>
        <v>4.1134872013853165</v>
      </c>
    </row>
    <row r="147" spans="3:45">
      <c r="C147">
        <v>2011</v>
      </c>
      <c r="D147" s="7">
        <v>1</v>
      </c>
      <c r="E147" s="7">
        <v>18.944656774163036</v>
      </c>
      <c r="F147" s="7">
        <v>44.124857400619952</v>
      </c>
      <c r="G147" s="7">
        <v>25.033380295774244</v>
      </c>
      <c r="H147" s="7"/>
      <c r="I147" s="7">
        <v>9.6451267142857144</v>
      </c>
      <c r="J147" s="7">
        <v>3.2077331959200008</v>
      </c>
      <c r="K147" s="7">
        <v>2.0950626129999996</v>
      </c>
      <c r="L147" s="7">
        <v>7.2123830419817549</v>
      </c>
      <c r="M147" s="7"/>
      <c r="N147" s="7">
        <v>6.8383451886955768</v>
      </c>
      <c r="O147" s="7">
        <v>6.8085094506323394</v>
      </c>
      <c r="P147" s="7">
        <v>0.62788473300000003</v>
      </c>
      <c r="Q147" s="7">
        <v>9.4919854772941914</v>
      </c>
      <c r="S147" s="11">
        <v>0.31315399999999999</v>
      </c>
      <c r="T147" s="11">
        <v>5.7681000000000003E-2</v>
      </c>
      <c r="U147" s="11">
        <v>5.3561999999999999E-2</v>
      </c>
      <c r="V147" s="11">
        <v>0.83140729647014011</v>
      </c>
      <c r="W147" s="11">
        <v>0.78673520879549763</v>
      </c>
      <c r="X147" s="11"/>
      <c r="Y147" s="11">
        <v>0.10288466666666668</v>
      </c>
      <c r="Z147" s="11">
        <v>0.64396066666666674</v>
      </c>
      <c r="AA147" s="11">
        <v>0.99051771428571456</v>
      </c>
      <c r="AB147" s="11">
        <v>1.3893274684313313</v>
      </c>
      <c r="AC147" s="11">
        <v>0.76830500000000002</v>
      </c>
      <c r="AE147" s="18">
        <f t="shared" si="40"/>
        <v>17.899510569647962</v>
      </c>
      <c r="AF147" s="18">
        <f t="shared" si="40"/>
        <v>29.662541087382042</v>
      </c>
      <c r="AG147" s="18">
        <f t="shared" si="40"/>
        <v>47.891884460905672</v>
      </c>
      <c r="AH147" s="18">
        <f t="shared" si="41"/>
        <v>45.513523788747158</v>
      </c>
      <c r="AJ147" s="18">
        <f t="shared" si="42"/>
        <v>140.96745990668285</v>
      </c>
      <c r="AL147" s="21">
        <f t="shared" si="43"/>
        <v>0.63208129400601565</v>
      </c>
      <c r="AM147" s="21">
        <f t="shared" si="44"/>
        <v>0.15720156680028904</v>
      </c>
      <c r="AN147" s="21">
        <f t="shared" si="45"/>
        <v>0.16859724127366077</v>
      </c>
      <c r="AO147" s="21">
        <f t="shared" si="46"/>
        <v>1.4489439666556744E-2</v>
      </c>
      <c r="AP147" s="21">
        <f t="shared" si="47"/>
        <v>2.7630458253477611E-2</v>
      </c>
      <c r="AR147" s="11">
        <f t="shared" si="48"/>
        <v>2.0425395052656379</v>
      </c>
      <c r="AS147" s="11">
        <f t="shared" si="49"/>
        <v>3.8949955160503791</v>
      </c>
    </row>
    <row r="148" spans="3:45">
      <c r="C148">
        <v>2012</v>
      </c>
      <c r="D148" s="7">
        <v>2.7052040000000002</v>
      </c>
      <c r="E148" s="7">
        <v>9.0683106393150297</v>
      </c>
      <c r="F148" s="7">
        <v>28.00565040512793</v>
      </c>
      <c r="G148" s="7">
        <v>10.153886848917766</v>
      </c>
      <c r="H148" s="7"/>
      <c r="I148" s="7">
        <v>8.4502527380952372</v>
      </c>
      <c r="J148" s="7">
        <v>2.6503269601600001</v>
      </c>
      <c r="K148" s="7">
        <v>2.2714580529999999</v>
      </c>
      <c r="L148" s="7">
        <v>5.3554897341038892</v>
      </c>
      <c r="M148" s="7"/>
      <c r="N148" s="7">
        <v>7.346441744795591</v>
      </c>
      <c r="O148" s="7">
        <v>7.145100197032547</v>
      </c>
      <c r="P148" s="7">
        <v>0.67355587653000004</v>
      </c>
      <c r="Q148" s="7">
        <v>5.8432729743133613</v>
      </c>
      <c r="S148" s="11">
        <v>0.30376700000000001</v>
      </c>
      <c r="T148" s="11">
        <v>4.2148999999999999E-2</v>
      </c>
      <c r="U148" s="11">
        <v>4.9442E-2</v>
      </c>
      <c r="V148" s="11">
        <v>0.64860199908295257</v>
      </c>
      <c r="W148" s="11">
        <v>0.89568278877589336</v>
      </c>
      <c r="X148" s="11"/>
      <c r="Y148" s="11">
        <v>0.26947733333333335</v>
      </c>
      <c r="Z148" s="11">
        <v>0.49798199999999998</v>
      </c>
      <c r="AA148" s="11">
        <v>0.89435614285714304</v>
      </c>
      <c r="AB148" s="11">
        <v>1.1594182407725908</v>
      </c>
      <c r="AC148" s="11">
        <v>0.61184000000000005</v>
      </c>
      <c r="AE148" s="18">
        <f t="shared" si="40"/>
        <v>19.075142816224165</v>
      </c>
      <c r="AF148" s="18">
        <f t="shared" si="40"/>
        <v>19.403868796507577</v>
      </c>
      <c r="AG148" s="18">
        <f t="shared" si="40"/>
        <v>31.89446247751507</v>
      </c>
      <c r="AH148" s="18">
        <f t="shared" si="41"/>
        <v>24.668192585966455</v>
      </c>
      <c r="AJ148" s="18">
        <f t="shared" si="42"/>
        <v>95.041666676213268</v>
      </c>
      <c r="AL148" s="21">
        <f t="shared" si="43"/>
        <v>0.5253806424025792</v>
      </c>
      <c r="AM148" s="21">
        <f t="shared" si="44"/>
        <v>0.19704544480643238</v>
      </c>
      <c r="AN148" s="21">
        <f t="shared" si="45"/>
        <v>0.22104379613041245</v>
      </c>
      <c r="AO148" s="21">
        <f t="shared" si="46"/>
        <v>2.0408341474763864E-2</v>
      </c>
      <c r="AP148" s="21">
        <f t="shared" si="47"/>
        <v>3.6121775185812117E-2</v>
      </c>
      <c r="AR148" s="11">
        <f t="shared" si="48"/>
        <v>1.9396427878588458</v>
      </c>
      <c r="AS148" s="11">
        <f t="shared" si="49"/>
        <v>3.433073716963067</v>
      </c>
    </row>
    <row r="149" spans="3:45">
      <c r="C149">
        <v>2013</v>
      </c>
      <c r="D149" s="7">
        <v>1</v>
      </c>
      <c r="E149" s="7">
        <v>29.96643398708153</v>
      </c>
      <c r="F149" s="7">
        <v>63.986069999999998</v>
      </c>
      <c r="G149" s="7">
        <v>34.169878672449556</v>
      </c>
      <c r="H149" s="7"/>
      <c r="I149" s="7">
        <v>8.3686417880952373</v>
      </c>
      <c r="J149" s="7">
        <v>2.8819046407199993</v>
      </c>
      <c r="K149" s="7">
        <v>2.4478534930000002</v>
      </c>
      <c r="L149" s="7">
        <v>4.8734433213030943</v>
      </c>
      <c r="M149" s="7"/>
      <c r="N149" s="7">
        <v>7.8761883333333351</v>
      </c>
      <c r="O149" s="7">
        <v>7.0736199753168103</v>
      </c>
      <c r="P149" s="7">
        <v>0.59048428074000003</v>
      </c>
      <c r="Q149" s="7">
        <v>6.351069588689592</v>
      </c>
      <c r="S149" s="11">
        <v>0.27563900000000002</v>
      </c>
      <c r="T149" s="11">
        <v>6.0886000000000003E-2</v>
      </c>
      <c r="U149" s="11">
        <v>4.9251999999999997E-2</v>
      </c>
      <c r="V149" s="11">
        <v>0.78825590935127376</v>
      </c>
      <c r="W149" s="11">
        <v>1.345537655606255</v>
      </c>
      <c r="X149" s="11"/>
      <c r="Y149" s="11">
        <v>0.25462066666666672</v>
      </c>
      <c r="Z149" s="11">
        <v>1.1871626666666668</v>
      </c>
      <c r="AA149" s="11">
        <v>1.658712428571429</v>
      </c>
      <c r="AB149" s="11">
        <v>1.2809194146408569</v>
      </c>
      <c r="AC149" s="11">
        <v>0.58553699999999997</v>
      </c>
      <c r="AE149" s="18">
        <f t="shared" si="40"/>
        <v>17.77508978809524</v>
      </c>
      <c r="AF149" s="18">
        <f t="shared" si="40"/>
        <v>41.17000726978501</v>
      </c>
      <c r="AG149" s="18">
        <f t="shared" si="40"/>
        <v>68.732372202311424</v>
      </c>
      <c r="AH149" s="18">
        <f t="shared" si="41"/>
        <v>49.394641562040626</v>
      </c>
      <c r="AJ149" s="18">
        <f t="shared" si="42"/>
        <v>177.0721108222323</v>
      </c>
      <c r="AL149" s="21">
        <f t="shared" si="43"/>
        <v>0.72920790326580953</v>
      </c>
      <c r="AM149" s="21">
        <f t="shared" si="44"/>
        <v>0.10488293812549131</v>
      </c>
      <c r="AN149" s="21">
        <f t="shared" si="45"/>
        <v>0.12362964487421227</v>
      </c>
      <c r="AO149" s="21">
        <f t="shared" si="46"/>
        <v>1.4229064945676266E-2</v>
      </c>
      <c r="AP149" s="21">
        <f t="shared" si="47"/>
        <v>2.8050448788810585E-2</v>
      </c>
      <c r="AR149" s="11">
        <f t="shared" si="48"/>
        <v>2.5195705649575286</v>
      </c>
      <c r="AS149" s="11">
        <f t="shared" si="49"/>
        <v>4.9669521765456199</v>
      </c>
    </row>
    <row r="150" spans="3:45">
      <c r="C150">
        <v>2014</v>
      </c>
      <c r="D150" s="7">
        <v>3.28627</v>
      </c>
      <c r="E150" s="7">
        <v>10.383647856049812</v>
      </c>
      <c r="F150" s="7">
        <v>35.400412299999992</v>
      </c>
      <c r="G150" s="7">
        <v>17.394826455720789</v>
      </c>
      <c r="H150" s="7"/>
      <c r="I150" s="7">
        <v>8.4205956343938251</v>
      </c>
      <c r="J150" s="7">
        <v>1.8899209666666663</v>
      </c>
      <c r="K150" s="7">
        <v>3.1363144534999998</v>
      </c>
      <c r="L150" s="7">
        <v>5.2388786827805838</v>
      </c>
      <c r="M150" s="7"/>
      <c r="N150" s="7">
        <v>11.966561629904419</v>
      </c>
      <c r="O150" s="7">
        <v>7.2034744310530971</v>
      </c>
      <c r="P150" s="7">
        <v>0.58410712535999998</v>
      </c>
      <c r="Q150" s="7">
        <v>14.428239976508422</v>
      </c>
      <c r="S150" s="11">
        <v>0.30886000000000002</v>
      </c>
      <c r="T150" s="11">
        <v>4.1458000000000002E-2</v>
      </c>
      <c r="U150" s="11">
        <v>6.1545000000000002E-2</v>
      </c>
      <c r="V150" s="11">
        <v>0.78825590935127376</v>
      </c>
      <c r="W150" s="11">
        <v>1.1521527348682186</v>
      </c>
      <c r="X150" s="11"/>
      <c r="Y150" s="11">
        <v>0.33631066666666676</v>
      </c>
      <c r="Z150" s="11">
        <v>1.3052673333333336</v>
      </c>
      <c r="AA150" s="11">
        <v>1.6248038571428576</v>
      </c>
      <c r="AB150" s="11">
        <v>1.2809194146408569</v>
      </c>
      <c r="AC150" s="11">
        <v>0.74805299999999997</v>
      </c>
      <c r="AE150" s="18">
        <f t="shared" si="40"/>
        <v>24.318597930964909</v>
      </c>
      <c r="AF150" s="18">
        <f t="shared" si="40"/>
        <v>20.823768587102908</v>
      </c>
      <c r="AG150" s="18">
        <f t="shared" si="40"/>
        <v>40.807182736002851</v>
      </c>
      <c r="AH150" s="18">
        <f t="shared" si="41"/>
        <v>41.031326173870134</v>
      </c>
      <c r="AJ150" s="18">
        <f t="shared" si="42"/>
        <v>126.98087542794079</v>
      </c>
      <c r="AL150" s="21">
        <f t="shared" si="43"/>
        <v>0.5234265111795382</v>
      </c>
      <c r="AM150" s="21">
        <f t="shared" si="44"/>
        <v>0.1471537322007585</v>
      </c>
      <c r="AN150" s="21">
        <f t="shared" si="45"/>
        <v>0.26919316036865554</v>
      </c>
      <c r="AO150" s="21">
        <f t="shared" si="46"/>
        <v>1.8524613539574797E-2</v>
      </c>
      <c r="AP150" s="21">
        <f t="shared" si="47"/>
        <v>4.1701982711473164E-2</v>
      </c>
      <c r="AR150" s="11">
        <f t="shared" si="48"/>
        <v>2.3522716442194924</v>
      </c>
      <c r="AS150" s="11">
        <f t="shared" si="49"/>
        <v>5.2953542717837143</v>
      </c>
    </row>
    <row r="151" spans="3:45">
      <c r="C151">
        <v>2015</v>
      </c>
      <c r="D151" s="7">
        <v>1</v>
      </c>
      <c r="E151" s="7">
        <v>40.988211200000023</v>
      </c>
      <c r="F151" s="7">
        <v>30.293574999999997</v>
      </c>
      <c r="G151" s="7">
        <v>34.778315785505427</v>
      </c>
      <c r="H151" s="7"/>
      <c r="I151" s="7">
        <v>6.8556543571428579</v>
      </c>
      <c r="J151" s="7">
        <v>3.7037525166666683</v>
      </c>
      <c r="K151" s="7">
        <v>3.8247754139999994</v>
      </c>
      <c r="L151" s="7">
        <v>4.5852635368670898</v>
      </c>
      <c r="M151" s="7"/>
      <c r="N151" s="7">
        <v>19.891404999999999</v>
      </c>
      <c r="O151" s="7">
        <v>8.96752011111111</v>
      </c>
      <c r="P151" s="7">
        <v>0.61266974443</v>
      </c>
      <c r="Q151" s="7">
        <v>2.7737113602248398</v>
      </c>
      <c r="S151" s="11">
        <v>0.34264299999999998</v>
      </c>
      <c r="T151" s="11">
        <v>0.10704</v>
      </c>
      <c r="U151" s="11">
        <v>6.1273000000000001E-2</v>
      </c>
      <c r="V151" s="11">
        <v>0.78825590935127376</v>
      </c>
      <c r="W151" s="11">
        <v>0.98014706093977844</v>
      </c>
      <c r="X151" s="11"/>
      <c r="Y151" s="11">
        <v>0.165878</v>
      </c>
      <c r="Z151" s="11">
        <v>0.98032466666666684</v>
      </c>
      <c r="AA151" s="11">
        <v>0.92736128571428589</v>
      </c>
      <c r="AB151" s="11">
        <v>1.2809194146408569</v>
      </c>
      <c r="AC151" s="11">
        <v>0.18831999999999999</v>
      </c>
      <c r="AE151" s="18">
        <f t="shared" si="40"/>
        <v>28.255580357142854</v>
      </c>
      <c r="AF151" s="18">
        <f t="shared" si="40"/>
        <v>54.746848494444471</v>
      </c>
      <c r="AG151" s="18">
        <f t="shared" si="40"/>
        <v>35.719654444144282</v>
      </c>
      <c r="AH151" s="18">
        <f>SUM(G151,L151,Q151,V151,AB151,W151,AC151)</f>
        <v>45.374933067529255</v>
      </c>
      <c r="AJ151" s="18">
        <f t="shared" si="42"/>
        <v>164.09701636326088</v>
      </c>
      <c r="AL151" s="21">
        <f t="shared" si="43"/>
        <v>0.65241955251951056</v>
      </c>
      <c r="AM151" s="21">
        <f t="shared" si="44"/>
        <v>0.11559896849485693</v>
      </c>
      <c r="AN151" s="21">
        <f t="shared" si="45"/>
        <v>0.19650147778668109</v>
      </c>
      <c r="AO151" s="21">
        <f t="shared" si="46"/>
        <v>1.3890313308593282E-2</v>
      </c>
      <c r="AP151" s="21">
        <f t="shared" si="47"/>
        <v>2.1589687890358228E-2</v>
      </c>
      <c r="AR151" s="11">
        <f t="shared" si="48"/>
        <v>2.2793589702910522</v>
      </c>
      <c r="AS151" s="11">
        <f t="shared" si="49"/>
        <v>3.5428033670218095</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85E11-0B36-B64F-AAA6-69D9F11E2936}">
  <dimension ref="C10:AC79"/>
  <sheetViews>
    <sheetView topLeftCell="A41" workbookViewId="0">
      <selection activeCell="S77" sqref="S77:S79"/>
    </sheetView>
  </sheetViews>
  <sheetFormatPr defaultColWidth="11" defaultRowHeight="15.75"/>
  <cols>
    <col min="4" max="7" width="12.625" bestFit="1" customWidth="1"/>
    <col min="9" max="10" width="11.625" bestFit="1" customWidth="1"/>
    <col min="11" max="11" width="10" customWidth="1"/>
    <col min="12" max="12" width="12.625" bestFit="1" customWidth="1"/>
    <col min="14" max="14" width="11.625" customWidth="1"/>
    <col min="15" max="16" width="11.875" customWidth="1"/>
    <col min="17" max="17" width="15.875" customWidth="1"/>
    <col min="18" max="18" width="13.5" customWidth="1"/>
    <col min="19" max="19" width="19.5" customWidth="1"/>
    <col min="20" max="20" width="13.625" bestFit="1" customWidth="1"/>
    <col min="21" max="22" width="12.625" bestFit="1" customWidth="1"/>
    <col min="23" max="23" width="13.125" customWidth="1"/>
    <col min="25" max="29" width="12.625" bestFit="1" customWidth="1"/>
  </cols>
  <sheetData>
    <row r="10" spans="3:29" ht="21">
      <c r="C10" s="9" t="s">
        <v>20</v>
      </c>
    </row>
    <row r="11" spans="3:29">
      <c r="D11" s="7">
        <f>ROUND(D17,1)</f>
        <v>1.6</v>
      </c>
      <c r="G11" s="7">
        <f>ROUND(G17,1)</f>
        <v>2.5</v>
      </c>
    </row>
    <row r="12" spans="3:29" ht="18.75">
      <c r="C12" s="8" t="s">
        <v>18</v>
      </c>
      <c r="D12" s="8"/>
      <c r="S12" t="s">
        <v>21</v>
      </c>
      <c r="Y12" t="s">
        <v>21</v>
      </c>
    </row>
    <row r="14" spans="3:29" ht="18.75">
      <c r="D14" s="1" t="s">
        <v>0</v>
      </c>
      <c r="E14" s="1"/>
      <c r="F14" s="1"/>
      <c r="G14" s="1"/>
      <c r="H14" s="2"/>
      <c r="I14" s="3" t="s">
        <v>1</v>
      </c>
      <c r="J14" s="3"/>
      <c r="K14" s="3"/>
      <c r="L14" s="3"/>
      <c r="M14" s="2"/>
      <c r="N14" s="4" t="s">
        <v>2</v>
      </c>
      <c r="O14" s="4"/>
      <c r="P14" s="4"/>
      <c r="Q14" s="4"/>
      <c r="S14" s="12" t="s">
        <v>8</v>
      </c>
      <c r="T14" s="12"/>
      <c r="U14" s="12"/>
      <c r="V14" s="12"/>
      <c r="W14" s="12"/>
      <c r="Y14" s="13" t="s">
        <v>12</v>
      </c>
      <c r="Z14" s="13"/>
      <c r="AA14" s="13"/>
      <c r="AB14" s="13"/>
      <c r="AC14" s="13"/>
    </row>
    <row r="15" spans="3:29" ht="54" customHeight="1">
      <c r="C15" s="5" t="s">
        <v>3</v>
      </c>
      <c r="D15" s="5" t="s">
        <v>4</v>
      </c>
      <c r="E15" s="5" t="s">
        <v>5</v>
      </c>
      <c r="F15" s="5" t="s">
        <v>6</v>
      </c>
      <c r="G15" s="5" t="s">
        <v>7</v>
      </c>
      <c r="H15" s="5"/>
      <c r="I15" s="5" t="s">
        <v>4</v>
      </c>
      <c r="J15" s="5" t="s">
        <v>5</v>
      </c>
      <c r="K15" s="5" t="s">
        <v>6</v>
      </c>
      <c r="L15" s="5" t="s">
        <v>7</v>
      </c>
      <c r="M15" s="5"/>
      <c r="N15" t="s">
        <v>4</v>
      </c>
      <c r="O15" s="5" t="s">
        <v>5</v>
      </c>
      <c r="P15" s="5" t="s">
        <v>6</v>
      </c>
      <c r="Q15" s="5" t="s">
        <v>7</v>
      </c>
      <c r="S15" s="10" t="s">
        <v>9</v>
      </c>
      <c r="T15" s="10" t="s">
        <v>5</v>
      </c>
      <c r="U15" s="10" t="s">
        <v>6</v>
      </c>
      <c r="V15" s="10" t="s">
        <v>10</v>
      </c>
      <c r="W15" s="10" t="s">
        <v>11</v>
      </c>
      <c r="Y15" s="10" t="s">
        <v>13</v>
      </c>
      <c r="Z15" s="10" t="s">
        <v>5</v>
      </c>
      <c r="AA15" s="10" t="s">
        <v>6</v>
      </c>
      <c r="AB15" s="10" t="s">
        <v>10</v>
      </c>
      <c r="AC15" s="10" t="s">
        <v>11</v>
      </c>
    </row>
    <row r="16" spans="3:29">
      <c r="C16">
        <v>1952</v>
      </c>
      <c r="D16" s="11">
        <v>1.5683659768754357</v>
      </c>
      <c r="E16" s="11">
        <v>1.6162674520624969</v>
      </c>
      <c r="F16" s="11">
        <v>1.7600000000000005</v>
      </c>
      <c r="G16" s="11">
        <v>2.0680387860006002</v>
      </c>
      <c r="I16" s="11">
        <v>3.0818507323770294</v>
      </c>
      <c r="J16" s="11">
        <v>3.5067635314429944</v>
      </c>
      <c r="K16" s="11">
        <v>4.3709999999999996</v>
      </c>
      <c r="L16" s="11">
        <v>5.7432293886700423</v>
      </c>
      <c r="M16" s="11"/>
      <c r="N16" s="11">
        <v>2.4688493451526607</v>
      </c>
      <c r="O16" s="11">
        <v>2.5987867203744117</v>
      </c>
      <c r="P16" s="11">
        <v>2.6920000000000002</v>
      </c>
      <c r="Q16" s="11">
        <v>2.8003585914283078</v>
      </c>
    </row>
    <row r="17" spans="3:17">
      <c r="C17">
        <v>1953</v>
      </c>
      <c r="D17" s="11">
        <v>1.5829932799999997</v>
      </c>
      <c r="E17" s="11">
        <v>1.613036188737087</v>
      </c>
      <c r="F17" s="11">
        <v>1.7600000000000002</v>
      </c>
      <c r="G17" s="11">
        <v>2.5135497107769487</v>
      </c>
      <c r="I17" s="11">
        <v>3.0710286858437694</v>
      </c>
      <c r="J17" s="11">
        <v>3.5067635314429948</v>
      </c>
      <c r="K17" s="11">
        <v>4.3709999999999996</v>
      </c>
      <c r="L17" s="11">
        <v>5.3473990900183548</v>
      </c>
      <c r="M17" s="11"/>
      <c r="N17" s="11">
        <v>2.4700280895074558</v>
      </c>
      <c r="O17" s="11">
        <v>2.5987867203744117</v>
      </c>
      <c r="P17" s="11">
        <v>2.6920000000000002</v>
      </c>
      <c r="Q17" s="11">
        <v>2.6190927020376682</v>
      </c>
    </row>
    <row r="18" spans="3:17">
      <c r="C18">
        <v>1954</v>
      </c>
      <c r="D18" s="11">
        <v>1.5756646518916497</v>
      </c>
      <c r="E18" s="11">
        <v>1.5915732523731814</v>
      </c>
      <c r="F18" s="11">
        <v>1.7600000000000002</v>
      </c>
      <c r="G18" s="11">
        <v>2.1208889685770589</v>
      </c>
      <c r="I18" s="11">
        <v>3.0814524405719692</v>
      </c>
      <c r="J18" s="11">
        <v>3.5067635314429948</v>
      </c>
      <c r="K18" s="11">
        <v>4.3709999999999996</v>
      </c>
      <c r="L18" s="11">
        <v>5.6061549548457297</v>
      </c>
      <c r="M18" s="11"/>
      <c r="N18" s="11">
        <v>2.4697945202589713</v>
      </c>
      <c r="O18" s="11">
        <v>2.5987867203744117</v>
      </c>
      <c r="P18" s="11">
        <v>2.6920000000000002</v>
      </c>
      <c r="Q18" s="11">
        <v>3.2144263778898039</v>
      </c>
    </row>
    <row r="19" spans="3:17">
      <c r="C19">
        <v>1955</v>
      </c>
      <c r="D19" s="11">
        <v>1.5829861971830983</v>
      </c>
      <c r="E19" s="11">
        <v>1.591667967494093</v>
      </c>
      <c r="F19" s="11">
        <v>1.7600000000000002</v>
      </c>
      <c r="G19" s="11">
        <v>2.6195824459085491</v>
      </c>
      <c r="I19" s="11">
        <v>3.0712586610349439</v>
      </c>
      <c r="J19" s="11">
        <v>3.5067635314429948</v>
      </c>
      <c r="K19" s="11">
        <v>4.3709999999999996</v>
      </c>
      <c r="L19" s="11">
        <v>5.2566043774515823</v>
      </c>
      <c r="M19" s="11"/>
      <c r="N19" s="11">
        <v>2.4708996091288222</v>
      </c>
      <c r="O19" s="11">
        <v>2.5987867203744117</v>
      </c>
      <c r="P19" s="11">
        <v>2.6919999999999997</v>
      </c>
      <c r="Q19" s="11">
        <v>2.6610073902479572</v>
      </c>
    </row>
    <row r="20" spans="3:17">
      <c r="C20">
        <v>1956</v>
      </c>
      <c r="D20" s="11">
        <v>1.5471246308281388</v>
      </c>
      <c r="E20" s="11">
        <v>1.6327224396631197</v>
      </c>
      <c r="F20" s="11">
        <v>1.7600000000000005</v>
      </c>
      <c r="G20" s="11">
        <v>1.7868861242641509</v>
      </c>
      <c r="I20" s="11">
        <v>3.086569913574571</v>
      </c>
      <c r="J20" s="11">
        <v>3.5067635314429948</v>
      </c>
      <c r="K20" s="11">
        <v>4.3709999999999996</v>
      </c>
      <c r="L20" s="11">
        <v>5.077303110300039</v>
      </c>
      <c r="M20" s="11"/>
      <c r="N20" s="11">
        <v>2.4713328441830429</v>
      </c>
      <c r="O20" s="11">
        <v>2.5987867203744117</v>
      </c>
      <c r="P20" s="11">
        <v>2.6920000000000002</v>
      </c>
      <c r="Q20" s="11">
        <v>2.8963830459920801</v>
      </c>
    </row>
    <row r="21" spans="3:17">
      <c r="C21">
        <v>1957</v>
      </c>
      <c r="D21" s="11">
        <v>1.5826276205450731</v>
      </c>
      <c r="E21" s="11">
        <v>1.6022830387722216</v>
      </c>
      <c r="F21" s="11">
        <v>1.7600000000000002</v>
      </c>
      <c r="G21" s="11">
        <v>2.3209494856114996</v>
      </c>
      <c r="I21" s="11">
        <v>3.0821953142272727</v>
      </c>
      <c r="J21" s="11">
        <v>3.5067635314429944</v>
      </c>
      <c r="K21" s="11">
        <v>4.3709999999999996</v>
      </c>
      <c r="L21" s="11">
        <v>5.0749404803530691</v>
      </c>
      <c r="M21" s="11"/>
      <c r="N21" s="11">
        <v>2.4693348386111982</v>
      </c>
      <c r="O21" s="11">
        <v>2.5987867203744117</v>
      </c>
      <c r="P21" s="11">
        <v>2.6920000000000002</v>
      </c>
      <c r="Q21" s="11">
        <v>2.2999300405502106</v>
      </c>
    </row>
    <row r="22" spans="3:17">
      <c r="C22">
        <v>1958</v>
      </c>
      <c r="D22" s="11">
        <v>1.5522454864427464</v>
      </c>
      <c r="E22" s="11">
        <v>1.6413852649173697</v>
      </c>
      <c r="F22" s="11">
        <v>1.76</v>
      </c>
      <c r="G22" s="11">
        <v>2.2164829963029535</v>
      </c>
      <c r="I22" s="11">
        <v>3.0739468840000659</v>
      </c>
      <c r="J22" s="11">
        <v>3.5067635314429944</v>
      </c>
      <c r="K22" s="11">
        <v>4.3709999999999996</v>
      </c>
      <c r="L22" s="11">
        <v>5.4760013417073896</v>
      </c>
      <c r="M22" s="11"/>
      <c r="N22" s="11">
        <v>2.471414235490188</v>
      </c>
      <c r="O22" s="11">
        <v>2.5987867203744117</v>
      </c>
      <c r="P22" s="11">
        <v>2.6920000000000002</v>
      </c>
      <c r="Q22" s="11">
        <v>2.7814105545851393</v>
      </c>
    </row>
    <row r="23" spans="3:17">
      <c r="C23">
        <v>1959</v>
      </c>
      <c r="D23" s="11">
        <v>1.5823248958667091</v>
      </c>
      <c r="E23" s="11">
        <v>1.5915114153801204</v>
      </c>
      <c r="F23" s="11">
        <v>1.7600000000000002</v>
      </c>
      <c r="G23" s="11">
        <v>2.3172182250231086</v>
      </c>
      <c r="I23" s="11">
        <v>3.0769795139042531</v>
      </c>
      <c r="J23" s="11">
        <v>3.5067635314429948</v>
      </c>
      <c r="K23" s="11">
        <v>4.3709999999999996</v>
      </c>
      <c r="L23" s="11">
        <v>5.2317206522031157</v>
      </c>
      <c r="M23" s="11"/>
      <c r="N23" s="11">
        <v>2.471042620660405</v>
      </c>
      <c r="O23" s="11">
        <v>2.5987867203744117</v>
      </c>
      <c r="P23" s="11">
        <v>2.6920000000000002</v>
      </c>
      <c r="Q23" s="11">
        <v>2.4752517912008973</v>
      </c>
    </row>
    <row r="24" spans="3:17">
      <c r="C24">
        <v>1960</v>
      </c>
      <c r="D24" s="11">
        <v>1.7729684233689071</v>
      </c>
      <c r="E24" s="11">
        <v>1.4718382235821825</v>
      </c>
      <c r="F24" s="11">
        <v>1.54</v>
      </c>
      <c r="G24" s="11">
        <v>2.007684655840368</v>
      </c>
      <c r="I24" s="11">
        <v>2.8763236963926979</v>
      </c>
      <c r="J24" s="11">
        <v>3.1058207188009099</v>
      </c>
      <c r="K24" s="11">
        <v>4.58</v>
      </c>
      <c r="L24" s="11">
        <v>5.0259734741897333</v>
      </c>
      <c r="M24" s="11"/>
      <c r="N24" s="11">
        <v>2.18583247606513</v>
      </c>
      <c r="O24" s="11">
        <v>2.4912721057360501</v>
      </c>
      <c r="P24" s="11">
        <v>2.4900000000000002</v>
      </c>
      <c r="Q24" s="11">
        <v>2.4766270416309859</v>
      </c>
    </row>
    <row r="25" spans="3:17">
      <c r="C25">
        <v>1961</v>
      </c>
      <c r="D25" s="11">
        <v>1.8379569044604345</v>
      </c>
      <c r="E25" s="11">
        <v>2.0296444746787969</v>
      </c>
      <c r="F25" s="11">
        <v>2.36</v>
      </c>
      <c r="G25" s="11">
        <v>3.0018344057493707</v>
      </c>
      <c r="I25" s="11">
        <v>3.1222559505191261</v>
      </c>
      <c r="J25" s="11">
        <v>3.5000282537880412</v>
      </c>
      <c r="K25" s="11">
        <v>4.26</v>
      </c>
      <c r="L25" s="11">
        <v>5.3899367247435759</v>
      </c>
      <c r="M25" s="11"/>
      <c r="N25" s="11">
        <v>2.6771454076968646</v>
      </c>
      <c r="O25" s="11">
        <v>2.7239852368125321</v>
      </c>
      <c r="P25" s="11">
        <v>2.99</v>
      </c>
      <c r="Q25" s="11">
        <v>2.6564163523854409</v>
      </c>
    </row>
    <row r="26" spans="3:17">
      <c r="C26">
        <v>1962</v>
      </c>
      <c r="D26" s="11">
        <v>1.3841831619983518</v>
      </c>
      <c r="E26" s="11">
        <v>1.3673223291505563</v>
      </c>
      <c r="F26" s="11">
        <v>1.77</v>
      </c>
      <c r="G26" s="11">
        <v>1.9311810959936342</v>
      </c>
      <c r="I26" s="11">
        <v>3.1067008920579728</v>
      </c>
      <c r="J26" s="11">
        <v>3.4425897846014402</v>
      </c>
      <c r="K26" s="11">
        <v>4.3099999999999996</v>
      </c>
      <c r="L26" s="11">
        <v>5.392432400126256</v>
      </c>
      <c r="M26" s="11"/>
      <c r="N26" s="11">
        <v>2.5400000000000005</v>
      </c>
      <c r="O26" s="11">
        <v>2.5904847917866052</v>
      </c>
      <c r="P26" s="11">
        <v>2.77</v>
      </c>
      <c r="Q26" s="11">
        <v>2.6870246725989455</v>
      </c>
    </row>
    <row r="27" spans="3:17">
      <c r="C27">
        <v>1963</v>
      </c>
      <c r="D27" s="11">
        <v>1.3893214585324933</v>
      </c>
      <c r="E27" s="11">
        <v>1.7201736306327782</v>
      </c>
      <c r="F27" s="11">
        <v>1.41</v>
      </c>
      <c r="G27" s="11">
        <v>2.383149315978665</v>
      </c>
      <c r="I27" s="11">
        <v>2.8338733682613051</v>
      </c>
      <c r="J27" s="11">
        <v>3.6751710816307424</v>
      </c>
      <c r="K27" s="11">
        <v>3.9899999999999998</v>
      </c>
      <c r="L27" s="11">
        <v>4.7427992769731713</v>
      </c>
      <c r="M27" s="11"/>
      <c r="N27" s="11">
        <v>2.3600043342451156</v>
      </c>
      <c r="O27" s="11">
        <v>2.5971303333427413</v>
      </c>
      <c r="P27" s="11">
        <v>2.4900000000000002</v>
      </c>
      <c r="Q27" s="11">
        <v>2.5638092665826817</v>
      </c>
    </row>
    <row r="28" spans="3:17">
      <c r="C28">
        <v>1964</v>
      </c>
      <c r="D28" s="11">
        <v>1.3635199542594474</v>
      </c>
      <c r="E28" s="11">
        <v>1.5470750724246842</v>
      </c>
      <c r="F28" s="11">
        <v>1.72</v>
      </c>
      <c r="G28" s="11">
        <v>1.8590603645174211</v>
      </c>
      <c r="I28" s="11">
        <v>3.2348428647222085</v>
      </c>
      <c r="J28" s="11">
        <v>3.7900046726321248</v>
      </c>
      <c r="K28" s="11">
        <v>4.58</v>
      </c>
      <c r="L28" s="11">
        <v>4.9517382774026286</v>
      </c>
      <c r="M28" s="11"/>
      <c r="N28" s="11">
        <v>2.3642371728295144</v>
      </c>
      <c r="O28" s="11">
        <v>2.5910611341941299</v>
      </c>
      <c r="P28" s="11">
        <v>2.72</v>
      </c>
      <c r="Q28" s="11">
        <v>2.7901096963175913</v>
      </c>
    </row>
    <row r="29" spans="3:17">
      <c r="C29">
        <v>1965</v>
      </c>
      <c r="D29" s="11">
        <v>1.4065934426229507</v>
      </c>
      <c r="E29" s="11">
        <v>1.553892998938196</v>
      </c>
      <c r="F29" s="11">
        <v>1.77</v>
      </c>
      <c r="G29" s="11">
        <v>2.266945563907655</v>
      </c>
      <c r="I29" s="11">
        <v>3.0875735273483755</v>
      </c>
      <c r="J29" s="11">
        <v>3.4523675041519608</v>
      </c>
      <c r="K29" s="11">
        <v>4.63</v>
      </c>
      <c r="L29" s="11">
        <v>4.6880112346834046</v>
      </c>
      <c r="M29" s="11"/>
      <c r="N29" s="11">
        <v>2.0414859083250443</v>
      </c>
      <c r="O29" s="11">
        <v>2.6697492351104892</v>
      </c>
      <c r="P29" s="11">
        <v>2.77</v>
      </c>
      <c r="Q29" s="11">
        <v>2.3923621237337271</v>
      </c>
    </row>
    <row r="30" spans="3:17">
      <c r="C30">
        <v>1966</v>
      </c>
      <c r="D30" s="11">
        <v>1.4141033626390884</v>
      </c>
      <c r="E30" s="11">
        <v>1.7277296051820925</v>
      </c>
      <c r="F30" s="11">
        <v>2</v>
      </c>
      <c r="G30" s="11">
        <v>2.0693782808910792</v>
      </c>
      <c r="I30" s="11">
        <v>3.4164109986954823</v>
      </c>
      <c r="J30" s="11">
        <v>3.4322778139014942</v>
      </c>
      <c r="K30" s="11">
        <v>3.9</v>
      </c>
      <c r="L30" s="11">
        <v>5.198986710725281</v>
      </c>
      <c r="M30" s="11"/>
      <c r="N30" s="11">
        <v>2.7687380028084911</v>
      </c>
      <c r="O30" s="11">
        <v>2.7886380147856111</v>
      </c>
      <c r="P30" s="11">
        <v>3.08</v>
      </c>
      <c r="Q30" s="11">
        <v>2.9354053835373035</v>
      </c>
    </row>
    <row r="31" spans="3:17">
      <c r="C31">
        <v>1967</v>
      </c>
      <c r="D31" s="11">
        <v>1.5949006007786917</v>
      </c>
      <c r="E31" s="11">
        <v>1.9703735442022203</v>
      </c>
      <c r="F31" s="11">
        <v>2.04</v>
      </c>
      <c r="G31" s="11">
        <v>2.6342630281617048</v>
      </c>
      <c r="I31" s="11">
        <v>3.1715214175406885</v>
      </c>
      <c r="J31" s="11">
        <v>3.6439716121383152</v>
      </c>
      <c r="K31" s="11">
        <v>4.3499999999999996</v>
      </c>
      <c r="L31" s="11">
        <v>4.8466964865584226</v>
      </c>
      <c r="M31" s="11"/>
      <c r="N31" s="11">
        <v>2.8511866340407135</v>
      </c>
      <c r="O31" s="11">
        <v>2.8132015407182553</v>
      </c>
      <c r="P31" s="11">
        <v>2.86</v>
      </c>
      <c r="Q31" s="11">
        <v>2.5378082506762998</v>
      </c>
    </row>
    <row r="32" spans="3:17">
      <c r="C32">
        <v>1968</v>
      </c>
      <c r="D32" s="11">
        <v>1.4779401657352971</v>
      </c>
      <c r="E32" s="11">
        <v>1.5202500657353475</v>
      </c>
      <c r="F32" s="11">
        <v>1.5</v>
      </c>
      <c r="G32" s="11">
        <v>1.3873495438055914</v>
      </c>
      <c r="I32" s="11">
        <v>3.0602453467811346</v>
      </c>
      <c r="J32" s="11">
        <v>3.6008203470182054</v>
      </c>
      <c r="K32" s="11">
        <v>4.9400000000000004</v>
      </c>
      <c r="L32" s="11">
        <v>5.3031158231202582</v>
      </c>
      <c r="M32" s="11"/>
      <c r="N32" s="11">
        <v>2.4981662290415354</v>
      </c>
      <c r="O32" s="11">
        <v>2.9043354071069847</v>
      </c>
      <c r="P32" s="11">
        <v>3.18</v>
      </c>
      <c r="Q32" s="11">
        <v>2.8573316022624211</v>
      </c>
    </row>
    <row r="33" spans="3:29">
      <c r="C33">
        <v>1969</v>
      </c>
      <c r="D33" s="11">
        <v>1.8627319716347905</v>
      </c>
      <c r="E33" s="11">
        <v>1.881750479015027</v>
      </c>
      <c r="F33" s="11">
        <v>1.9500000000000002</v>
      </c>
      <c r="G33" s="11">
        <v>2.7050624919919333</v>
      </c>
      <c r="I33" s="11">
        <v>2.9127467691472919</v>
      </c>
      <c r="J33" s="11">
        <v>3.4245835257667161</v>
      </c>
      <c r="K33" s="11">
        <v>4.17</v>
      </c>
      <c r="L33" s="11">
        <v>4.6765020061622975</v>
      </c>
      <c r="M33" s="11"/>
      <c r="N33" s="11">
        <v>2.4051983017982024</v>
      </c>
      <c r="O33" s="11">
        <v>2.864230028274378</v>
      </c>
      <c r="P33" s="11">
        <v>2.63</v>
      </c>
      <c r="Q33" s="11">
        <v>2.5539861325870912</v>
      </c>
    </row>
    <row r="34" spans="3:29">
      <c r="C34">
        <v>1970</v>
      </c>
      <c r="D34" s="11">
        <v>1.634172693746172</v>
      </c>
      <c r="E34" s="11">
        <v>1.6841944472692951</v>
      </c>
      <c r="F34" s="11">
        <v>1.77</v>
      </c>
      <c r="G34" s="11">
        <v>1.9024933401949984</v>
      </c>
      <c r="I34" s="11">
        <v>2.9147069100198091</v>
      </c>
      <c r="J34" s="11">
        <v>3.1028278524073913</v>
      </c>
      <c r="K34" s="11">
        <v>3.8099999999999996</v>
      </c>
      <c r="L34" s="11">
        <v>4.6522125709592119</v>
      </c>
      <c r="M34" s="11"/>
      <c r="N34" s="11">
        <v>2.3641907037977257</v>
      </c>
      <c r="O34" s="11">
        <v>2.8468779115554628</v>
      </c>
      <c r="P34" s="11">
        <v>2.9</v>
      </c>
      <c r="Q34" s="11">
        <v>2.8312060608300151</v>
      </c>
    </row>
    <row r="35" spans="3:29">
      <c r="C35">
        <v>1971</v>
      </c>
      <c r="D35" s="11">
        <v>1.5283382478082761</v>
      </c>
      <c r="E35" s="11">
        <v>1.6641715795492855</v>
      </c>
      <c r="F35" s="11">
        <v>1.68</v>
      </c>
      <c r="G35" s="11">
        <v>2.3166060389896392</v>
      </c>
      <c r="I35" s="11">
        <v>2.9880886953550956</v>
      </c>
      <c r="J35" s="11">
        <v>3.1365883847603726</v>
      </c>
      <c r="K35" s="11">
        <v>3.7600000000000002</v>
      </c>
      <c r="L35" s="11">
        <v>4.2593365646119388</v>
      </c>
      <c r="M35" s="11"/>
      <c r="N35" s="11">
        <v>2.7201095907766377</v>
      </c>
      <c r="O35" s="11">
        <v>3.0435741013168127</v>
      </c>
      <c r="P35" s="11">
        <v>2.9</v>
      </c>
      <c r="Q35" s="11">
        <v>2.7963039885710561</v>
      </c>
    </row>
    <row r="36" spans="3:29">
      <c r="C36">
        <v>1972</v>
      </c>
      <c r="D36" s="11">
        <v>1.4819922481934107</v>
      </c>
      <c r="E36" s="11">
        <v>1.9556638426556816</v>
      </c>
      <c r="F36" s="11">
        <v>1.42</v>
      </c>
      <c r="G36" s="11">
        <v>1.3892814623155787</v>
      </c>
      <c r="I36" s="11">
        <v>3.2246327531501668</v>
      </c>
      <c r="J36" s="11">
        <v>3.3855367978819295</v>
      </c>
      <c r="K36" s="11">
        <v>3.98</v>
      </c>
      <c r="L36" s="11">
        <v>4.9039432096128746</v>
      </c>
      <c r="M36" s="11"/>
      <c r="N36" s="11">
        <v>2.6797387876009395</v>
      </c>
      <c r="O36" s="11">
        <v>2.9382256267132618</v>
      </c>
      <c r="P36" s="11">
        <v>2.85</v>
      </c>
      <c r="Q36" s="11">
        <v>2.6384298763813909</v>
      </c>
    </row>
    <row r="37" spans="3:29">
      <c r="C37">
        <v>1973</v>
      </c>
      <c r="D37" s="11">
        <v>1.5151159074318856</v>
      </c>
      <c r="E37" s="11">
        <v>1.7827023281983001</v>
      </c>
      <c r="F37" s="11">
        <v>1.63</v>
      </c>
      <c r="G37" s="11">
        <v>2.2536018451602278</v>
      </c>
      <c r="I37" s="11">
        <v>3.3231295081284169</v>
      </c>
      <c r="J37" s="11">
        <v>3.7686842856902834</v>
      </c>
      <c r="K37" s="11">
        <v>4.4000000000000012</v>
      </c>
      <c r="L37" s="11">
        <v>5.2351350280269875</v>
      </c>
      <c r="M37" s="11"/>
      <c r="N37" s="11">
        <v>3.24594862026425</v>
      </c>
      <c r="O37" s="11">
        <v>3.5434908797528295</v>
      </c>
      <c r="P37" s="11">
        <v>3.13</v>
      </c>
      <c r="Q37" s="11">
        <v>2.7800878327029306</v>
      </c>
    </row>
    <row r="38" spans="3:29">
      <c r="C38">
        <v>1974</v>
      </c>
      <c r="D38" s="11">
        <v>1.8395174265510301</v>
      </c>
      <c r="E38" s="11">
        <v>1.9360083474542487</v>
      </c>
      <c r="F38" s="11">
        <v>1.87</v>
      </c>
      <c r="G38" s="11">
        <v>1.6274155874256802</v>
      </c>
      <c r="I38" s="11">
        <v>3.1232737474142831</v>
      </c>
      <c r="J38" s="11">
        <v>3.8692321238973002</v>
      </c>
      <c r="K38" s="11">
        <v>4.01</v>
      </c>
      <c r="L38" s="11">
        <v>5.4843815462972003</v>
      </c>
      <c r="M38" s="11"/>
      <c r="N38" s="11">
        <v>2.6368332880689866</v>
      </c>
      <c r="O38" s="11">
        <v>3.0208560119849088</v>
      </c>
      <c r="P38" s="11">
        <v>2.9199999999999995</v>
      </c>
      <c r="Q38" s="11">
        <v>3.006816277158078</v>
      </c>
    </row>
    <row r="39" spans="3:29">
      <c r="C39">
        <v>1975</v>
      </c>
      <c r="D39" s="11">
        <v>1.3211115580199384</v>
      </c>
      <c r="E39" s="11">
        <v>1.9117772073703729</v>
      </c>
      <c r="F39" s="11">
        <v>1.7300000000000002</v>
      </c>
      <c r="G39" s="11">
        <v>2.454493977867199</v>
      </c>
      <c r="I39" s="11">
        <v>3.1598121832113026</v>
      </c>
      <c r="J39" s="11">
        <v>3.1246210391842255</v>
      </c>
      <c r="K39" s="11">
        <v>4.16</v>
      </c>
      <c r="L39" s="11">
        <v>4.7082321434575505</v>
      </c>
      <c r="M39" s="11"/>
      <c r="N39" s="11">
        <v>2.4430803531095777</v>
      </c>
      <c r="O39" s="11">
        <v>2.9634556208074714</v>
      </c>
      <c r="P39" s="11">
        <v>2.57</v>
      </c>
      <c r="Q39" s="11">
        <v>2.4611335823811169</v>
      </c>
    </row>
    <row r="40" spans="3:29">
      <c r="C40">
        <v>1976</v>
      </c>
      <c r="D40" s="11">
        <v>1.5525299836215083</v>
      </c>
      <c r="E40" s="11">
        <v>1.865297362911523</v>
      </c>
      <c r="F40" s="11">
        <v>1.99</v>
      </c>
      <c r="G40" s="11">
        <v>1.7873134270485156</v>
      </c>
      <c r="I40" s="11">
        <v>3.1201013589807309</v>
      </c>
      <c r="J40" s="11">
        <v>3.7242553614996208</v>
      </c>
      <c r="K40" s="11">
        <v>4.84</v>
      </c>
      <c r="L40" s="11">
        <v>5.5893374689292852</v>
      </c>
      <c r="M40" s="11"/>
      <c r="N40" s="11">
        <v>2.757372488038659</v>
      </c>
      <c r="O40" s="11">
        <v>3.1379395458088362</v>
      </c>
      <c r="P40" s="11">
        <v>2.99</v>
      </c>
      <c r="Q40" s="11">
        <v>2.5410354043874337</v>
      </c>
      <c r="S40" s="11">
        <v>8.4973023487791171</v>
      </c>
      <c r="T40" s="11">
        <v>12.004650115308324</v>
      </c>
      <c r="U40" s="11">
        <v>5.82</v>
      </c>
      <c r="V40" s="11">
        <v>5.5070046697798531</v>
      </c>
      <c r="W40" s="11">
        <v>6.2621045836023228</v>
      </c>
      <c r="X40" s="11"/>
      <c r="Y40" s="11">
        <v>3.295874678122952</v>
      </c>
      <c r="Z40" s="11">
        <v>3.6554511799081246</v>
      </c>
      <c r="AA40" s="11">
        <v>3.5</v>
      </c>
      <c r="AB40" s="11">
        <v>2.7698708751793402</v>
      </c>
      <c r="AC40" s="11">
        <v>2.5843939077821823</v>
      </c>
    </row>
    <row r="41" spans="3:29">
      <c r="C41">
        <v>1977</v>
      </c>
      <c r="D41" s="11">
        <v>1.6448266806811433</v>
      </c>
      <c r="E41" s="11">
        <v>1.8981244399871897</v>
      </c>
      <c r="F41" s="11">
        <v>2.2208963925242213</v>
      </c>
      <c r="G41" s="11">
        <v>2.637061661128369</v>
      </c>
      <c r="I41" s="11">
        <v>3.4027401757669096</v>
      </c>
      <c r="J41" s="11">
        <v>3.8894534856774881</v>
      </c>
      <c r="K41" s="11">
        <v>4.6228934860857223</v>
      </c>
      <c r="L41" s="11">
        <v>5.4838988308929322</v>
      </c>
      <c r="M41" s="11"/>
      <c r="N41" s="11">
        <v>2.9818650203695429</v>
      </c>
      <c r="O41" s="11">
        <v>3.5731316085977896</v>
      </c>
      <c r="P41" s="11">
        <v>3.1443051445185981</v>
      </c>
      <c r="Q41" s="11">
        <v>2.6654788553339359</v>
      </c>
      <c r="S41" s="11">
        <v>10.477193395030977</v>
      </c>
      <c r="T41" s="11">
        <v>12.401837153245198</v>
      </c>
      <c r="U41" s="11">
        <v>7.5210641116649715</v>
      </c>
      <c r="V41" s="11">
        <v>5.481632653061224</v>
      </c>
      <c r="W41" s="11">
        <v>5.9296482412060296</v>
      </c>
      <c r="X41" s="11"/>
      <c r="Y41" s="11">
        <v>3.510465368164946</v>
      </c>
      <c r="Z41" s="11">
        <v>3.9238032280541004</v>
      </c>
      <c r="AA41" s="11">
        <v>4.1912014578324381</v>
      </c>
      <c r="AB41" s="11">
        <v>3.2137825421133233</v>
      </c>
      <c r="AC41" s="11">
        <v>3.0913860953213819</v>
      </c>
    </row>
    <row r="42" spans="3:29">
      <c r="C42">
        <v>1978</v>
      </c>
      <c r="D42" s="11">
        <v>1.4796823165596196</v>
      </c>
      <c r="E42" s="11">
        <v>1.6457912160115282</v>
      </c>
      <c r="F42" s="11">
        <v>1.4469909957405522</v>
      </c>
      <c r="G42" s="11">
        <v>1.5449712151237496</v>
      </c>
      <c r="I42" s="11">
        <v>3.2503018673316393</v>
      </c>
      <c r="J42" s="11">
        <v>3.7494292357035532</v>
      </c>
      <c r="K42" s="11">
        <v>4.2295103866453418</v>
      </c>
      <c r="L42" s="11">
        <v>5.2492836937338945</v>
      </c>
      <c r="M42" s="11"/>
      <c r="N42" s="11">
        <v>2.6897683910842769</v>
      </c>
      <c r="O42" s="11">
        <v>3.3562519307692993</v>
      </c>
      <c r="P42" s="11">
        <v>3.0018630217560403</v>
      </c>
      <c r="Q42" s="11">
        <v>3.099224450431024</v>
      </c>
      <c r="S42" s="11">
        <v>10.29134482909642</v>
      </c>
      <c r="T42" s="11">
        <v>11.886119318303033</v>
      </c>
      <c r="U42" s="11">
        <v>7.8323651671605399</v>
      </c>
      <c r="V42" s="11">
        <v>6.2899408284023668</v>
      </c>
      <c r="W42" s="11">
        <v>6.272189349112427</v>
      </c>
      <c r="X42" s="11"/>
      <c r="Y42" s="11">
        <v>3.2329163075223417</v>
      </c>
      <c r="Z42" s="11">
        <v>3.6110527527527356</v>
      </c>
      <c r="AA42" s="11">
        <v>3.1951990173629339</v>
      </c>
      <c r="AB42" s="11">
        <v>2.9817910447761196</v>
      </c>
      <c r="AC42" s="11">
        <v>2.7691993464052289</v>
      </c>
    </row>
    <row r="43" spans="3:29">
      <c r="C43">
        <v>1979</v>
      </c>
      <c r="D43" s="11">
        <v>1.6414528912318653</v>
      </c>
      <c r="E43" s="11">
        <v>1.6632297914130079</v>
      </c>
      <c r="F43" s="11">
        <v>1.7872141798336145</v>
      </c>
      <c r="G43" s="11">
        <v>2.2952942039252267</v>
      </c>
      <c r="I43" s="11">
        <v>3.2274135622589948</v>
      </c>
      <c r="J43" s="11">
        <v>3.5233910696630053</v>
      </c>
      <c r="K43" s="11">
        <v>4.3166596549914553</v>
      </c>
      <c r="L43" s="11">
        <v>5.117698771544914</v>
      </c>
      <c r="M43" s="11"/>
      <c r="N43" s="11">
        <v>2.6625182538153043</v>
      </c>
      <c r="O43" s="11">
        <v>3.057039877681031</v>
      </c>
      <c r="P43" s="11">
        <v>2.892921269088804</v>
      </c>
      <c r="Q43" s="11">
        <v>2.5267213803955997</v>
      </c>
      <c r="S43" s="11">
        <v>9.24802375375031</v>
      </c>
      <c r="T43" s="11">
        <v>10.351859365523826</v>
      </c>
      <c r="U43" s="11">
        <v>7.642451656991037</v>
      </c>
      <c r="V43" s="11">
        <v>5.6102332580887886</v>
      </c>
      <c r="W43" s="11">
        <v>6.0660247592847307</v>
      </c>
      <c r="X43" s="11"/>
      <c r="Y43" s="11">
        <v>3.4520604481636403</v>
      </c>
      <c r="Z43" s="11">
        <v>3.4635284209174086</v>
      </c>
      <c r="AA43" s="11">
        <v>3.3138639876964557</v>
      </c>
      <c r="AB43" s="11">
        <v>3.0884297520661157</v>
      </c>
      <c r="AC43" s="11">
        <v>3.1898533491874752</v>
      </c>
    </row>
    <row r="44" spans="3:29">
      <c r="C44">
        <v>1980</v>
      </c>
      <c r="D44" s="11">
        <v>1.4887911753826035</v>
      </c>
      <c r="E44" s="11">
        <v>1.5016501170450882</v>
      </c>
      <c r="F44" s="11">
        <v>1.7633921368203749</v>
      </c>
      <c r="G44" s="11">
        <v>1.794931922178159</v>
      </c>
      <c r="I44" s="11">
        <v>3.0287515912890592</v>
      </c>
      <c r="J44" s="11">
        <v>3.3050332854923963</v>
      </c>
      <c r="K44" s="11">
        <v>4.540161608190167</v>
      </c>
      <c r="L44" s="11">
        <v>4.9438666522063288</v>
      </c>
      <c r="M44" s="11"/>
      <c r="N44" s="11">
        <v>2.5283922613202869</v>
      </c>
      <c r="O44" s="11">
        <v>2.7605230315694795</v>
      </c>
      <c r="P44" s="11">
        <v>2.8872136575529654</v>
      </c>
      <c r="Q44" s="11">
        <v>2.4617250765027165</v>
      </c>
      <c r="S44" s="11">
        <v>9.3272480340310739</v>
      </c>
      <c r="T44" s="11">
        <v>10.397430257124396</v>
      </c>
      <c r="U44" s="11">
        <v>8.1719284930224916</v>
      </c>
      <c r="V44" s="11">
        <v>5.7431048069345945</v>
      </c>
      <c r="W44" s="11">
        <v>6.0802919708029197</v>
      </c>
      <c r="X44" s="11"/>
      <c r="Y44" s="11">
        <v>3.1786866358188028</v>
      </c>
      <c r="Z44" s="11">
        <v>3.3186577315926615</v>
      </c>
      <c r="AA44" s="11">
        <v>3.4238847613411352</v>
      </c>
      <c r="AB44" s="11">
        <v>2.9317715959004391</v>
      </c>
      <c r="AC44" s="11">
        <v>2.6884187880960919</v>
      </c>
    </row>
    <row r="45" spans="3:29">
      <c r="C45">
        <v>1981</v>
      </c>
      <c r="D45" s="11">
        <v>1.534743289051304</v>
      </c>
      <c r="E45" s="11">
        <v>1.8140719848382341</v>
      </c>
      <c r="F45" s="11">
        <v>1.931669362439437</v>
      </c>
      <c r="G45" s="11">
        <v>2.3164645911698081</v>
      </c>
      <c r="I45" s="11">
        <v>3.3712202729909819</v>
      </c>
      <c r="J45" s="11">
        <v>3.6179257320518756</v>
      </c>
      <c r="K45" s="11">
        <v>4.5231241795308375</v>
      </c>
      <c r="L45" s="11">
        <v>5.2887971072605069</v>
      </c>
      <c r="M45" s="11"/>
      <c r="N45" s="11">
        <v>2.804482057881851</v>
      </c>
      <c r="O45" s="11">
        <v>2.9762129475429524</v>
      </c>
      <c r="P45" s="11">
        <v>2.8043349701421829</v>
      </c>
      <c r="Q45" s="11">
        <v>2.4802683463899506</v>
      </c>
      <c r="S45" s="11">
        <v>9.2996755026637494</v>
      </c>
      <c r="T45" s="11">
        <v>9.5443408618002952</v>
      </c>
      <c r="U45" s="11">
        <v>8.2730917673601034</v>
      </c>
      <c r="V45" s="11">
        <v>5.6937334510150048</v>
      </c>
      <c r="W45" s="11">
        <v>5.8248299319727881</v>
      </c>
      <c r="X45" s="11"/>
      <c r="Y45" s="11">
        <v>2.925717037993421</v>
      </c>
      <c r="Z45" s="11">
        <v>3.6488811138777275</v>
      </c>
      <c r="AA45" s="11">
        <v>3.6219020985406156</v>
      </c>
      <c r="AB45" s="11">
        <v>2.9040852575488456</v>
      </c>
      <c r="AC45" s="11">
        <v>2.7166582788122802</v>
      </c>
    </row>
    <row r="46" spans="3:29">
      <c r="C46">
        <v>1982</v>
      </c>
      <c r="D46" s="11">
        <v>1.4589337413514138</v>
      </c>
      <c r="E46" s="11">
        <v>1.5669831620908694</v>
      </c>
      <c r="F46" s="11">
        <v>1.4829909102628556</v>
      </c>
      <c r="G46" s="11">
        <v>1.5741621218928628</v>
      </c>
      <c r="I46" s="11">
        <v>3.3455875411372795</v>
      </c>
      <c r="J46" s="11">
        <v>3.7354693249775042</v>
      </c>
      <c r="K46" s="11">
        <v>4.5443090432376199</v>
      </c>
      <c r="L46" s="11">
        <v>5.0342993430860243</v>
      </c>
      <c r="M46" s="11"/>
      <c r="N46" s="11">
        <v>2.885976442485592</v>
      </c>
      <c r="O46" s="11">
        <v>3.1469721357582325</v>
      </c>
      <c r="P46" s="11">
        <v>3.0498691639703455</v>
      </c>
      <c r="Q46" s="11">
        <v>3.00476486342744</v>
      </c>
      <c r="S46" s="11">
        <v>9.3464806126549842</v>
      </c>
      <c r="T46" s="11">
        <v>10.637656963633857</v>
      </c>
      <c r="U46" s="11">
        <v>7.8904977165454637</v>
      </c>
      <c r="V46" s="11">
        <v>6.2585089141004859</v>
      </c>
      <c r="W46" s="11">
        <v>5.7996146435452793</v>
      </c>
      <c r="X46" s="11"/>
      <c r="Y46" s="11">
        <v>3.3187272318570429</v>
      </c>
      <c r="Z46" s="11">
        <v>3.7236227192312281</v>
      </c>
      <c r="AA46" s="11">
        <v>3.4837128292372999</v>
      </c>
      <c r="AB46" s="11">
        <v>3.1766004415011038</v>
      </c>
      <c r="AC46" s="11">
        <v>3.0530120481927709</v>
      </c>
    </row>
    <row r="47" spans="3:29">
      <c r="C47">
        <v>1983</v>
      </c>
      <c r="D47" s="11">
        <v>1.6243683383329348</v>
      </c>
      <c r="E47" s="11">
        <v>1.5275159369858595</v>
      </c>
      <c r="F47" s="11">
        <v>1.4169171288612494</v>
      </c>
      <c r="G47" s="11">
        <v>1.7844955746425912</v>
      </c>
      <c r="I47" s="11">
        <v>3.1447563902068731</v>
      </c>
      <c r="J47" s="11">
        <v>3.6342632670032224</v>
      </c>
      <c r="K47" s="11">
        <v>4.1246818126561751</v>
      </c>
      <c r="L47" s="11">
        <v>4.9468617229545311</v>
      </c>
      <c r="M47" s="11"/>
      <c r="N47" s="11">
        <v>2.5683227555772929</v>
      </c>
      <c r="O47" s="11">
        <v>2.8600599034575902</v>
      </c>
      <c r="P47" s="11">
        <v>2.7802320279321244</v>
      </c>
      <c r="Q47" s="11">
        <v>2.5917059411957184</v>
      </c>
      <c r="S47" s="11">
        <v>9.0586659805639691</v>
      </c>
      <c r="T47" s="11">
        <v>10.480908901858886</v>
      </c>
      <c r="U47" s="11">
        <v>8.131314402577182</v>
      </c>
      <c r="V47" s="11">
        <v>6.1736842105263161</v>
      </c>
      <c r="W47" s="11">
        <v>5.0292397660818722</v>
      </c>
      <c r="X47" s="11"/>
      <c r="Y47" s="11">
        <v>3.0352909831007624</v>
      </c>
      <c r="Z47" s="11">
        <v>3.643722497328334</v>
      </c>
      <c r="AA47" s="11">
        <v>3.3559361489624249</v>
      </c>
      <c r="AB47" s="11">
        <v>2.7604848484848485</v>
      </c>
      <c r="AC47" s="11">
        <v>2.3598862019914653</v>
      </c>
    </row>
    <row r="48" spans="3:29">
      <c r="C48">
        <v>1984</v>
      </c>
      <c r="D48" s="11">
        <v>1.517169993037996</v>
      </c>
      <c r="E48" s="11">
        <v>1.6688245962653643</v>
      </c>
      <c r="F48" s="11">
        <v>1.6240861108684983</v>
      </c>
      <c r="G48" s="11">
        <v>1.7267000412690752</v>
      </c>
      <c r="I48" s="11">
        <v>3.0532896977455799</v>
      </c>
      <c r="J48" s="11">
        <v>3.582198531502168</v>
      </c>
      <c r="K48" s="11">
        <v>4.2479291264444976</v>
      </c>
      <c r="L48" s="11">
        <v>4.7491750247695119</v>
      </c>
      <c r="M48" s="11"/>
      <c r="N48" s="11">
        <v>2.5636480111038411</v>
      </c>
      <c r="O48" s="11">
        <v>2.8245489401067863</v>
      </c>
      <c r="P48" s="11">
        <v>2.7909083701123309</v>
      </c>
      <c r="Q48" s="11">
        <v>2.5219711669833909</v>
      </c>
      <c r="S48" s="11">
        <v>8.7379640530366345</v>
      </c>
      <c r="T48" s="11">
        <v>10.970746139673865</v>
      </c>
      <c r="U48" s="11">
        <v>8.224116120003945</v>
      </c>
      <c r="V48" s="11">
        <v>6.7584158415841582</v>
      </c>
      <c r="W48" s="11">
        <v>5.3079947575360418</v>
      </c>
      <c r="X48" s="11"/>
      <c r="Y48" s="11">
        <v>3.4598998434457577</v>
      </c>
      <c r="Z48" s="11">
        <v>3.9174671153077147</v>
      </c>
      <c r="AA48" s="11">
        <v>4.0294585294491805</v>
      </c>
      <c r="AB48" s="11">
        <v>3.0569602667407612</v>
      </c>
      <c r="AC48" s="11">
        <v>2.7408312958435213</v>
      </c>
    </row>
    <row r="49" spans="3:29">
      <c r="C49">
        <v>1985</v>
      </c>
      <c r="D49" s="11">
        <v>1.7276793337442609</v>
      </c>
      <c r="E49" s="11">
        <v>1.5927169987576482</v>
      </c>
      <c r="F49" s="11">
        <v>1.4448036378304481</v>
      </c>
      <c r="G49" s="11">
        <v>2.0361195745603835</v>
      </c>
      <c r="I49" s="11">
        <v>3.2266796987951323</v>
      </c>
      <c r="J49" s="11">
        <v>3.405273204561087</v>
      </c>
      <c r="K49" s="11">
        <v>4.0925228757132297</v>
      </c>
      <c r="L49" s="11">
        <v>4.363708010595662</v>
      </c>
      <c r="M49" s="11"/>
      <c r="N49" s="11">
        <v>2.4176468002578764</v>
      </c>
      <c r="O49" s="11">
        <v>2.6032641866167907</v>
      </c>
      <c r="P49" s="11">
        <v>2.8043796231412195</v>
      </c>
      <c r="Q49" s="11">
        <v>2.5838840628857382</v>
      </c>
      <c r="S49" s="11">
        <v>8.7707762328489967</v>
      </c>
      <c r="T49" s="11">
        <v>9.7992034569755688</v>
      </c>
      <c r="U49" s="11">
        <v>7.1927127844312544</v>
      </c>
      <c r="V49" s="11">
        <v>6.8630609896432677</v>
      </c>
      <c r="W49" s="11">
        <v>6.3384321223709383</v>
      </c>
      <c r="X49" s="11"/>
      <c r="Y49" s="11">
        <v>3.3826945739389629</v>
      </c>
      <c r="Z49" s="11">
        <v>4.0478793939670172</v>
      </c>
      <c r="AA49" s="11">
        <v>3.558712326805507</v>
      </c>
      <c r="AB49" s="11">
        <v>3.320773930753564</v>
      </c>
      <c r="AC49" s="11">
        <v>3.0912767186597345</v>
      </c>
    </row>
    <row r="50" spans="3:29">
      <c r="C50">
        <v>1986</v>
      </c>
      <c r="D50" s="11">
        <v>1.6280790180151303</v>
      </c>
      <c r="E50" s="11">
        <v>1.438108094219688</v>
      </c>
      <c r="F50" s="11">
        <v>1.5090419517322051</v>
      </c>
      <c r="G50" s="11">
        <v>1.7548223863538763</v>
      </c>
      <c r="I50" s="11">
        <v>3.288428328284466</v>
      </c>
      <c r="J50" s="11">
        <v>3.4197467613437973</v>
      </c>
      <c r="K50" s="11">
        <v>4.0049538685873225</v>
      </c>
      <c r="L50" s="11">
        <v>4.5804984727431775</v>
      </c>
      <c r="M50" s="11"/>
      <c r="N50" s="11">
        <v>2.7603401759929667</v>
      </c>
      <c r="O50" s="11">
        <v>2.7178721890405848</v>
      </c>
      <c r="P50" s="11">
        <v>2.9101181995087959</v>
      </c>
      <c r="Q50" s="11">
        <v>2.9558143547434956</v>
      </c>
      <c r="S50" s="11">
        <v>8.7413859137072603</v>
      </c>
      <c r="T50" s="11">
        <v>9.9696881839629352</v>
      </c>
      <c r="U50" s="11">
        <v>7.6960989806381566</v>
      </c>
      <c r="V50" s="11">
        <v>6.719557195571956</v>
      </c>
      <c r="W50" s="11">
        <v>5.384615384615385</v>
      </c>
      <c r="X50" s="11"/>
      <c r="Y50" s="11">
        <v>2.9112604673005493</v>
      </c>
      <c r="Z50" s="11">
        <v>3.3827941674605309</v>
      </c>
      <c r="AA50" s="11">
        <v>3.4448219327459788</v>
      </c>
      <c r="AB50" s="11">
        <v>2.9461663947797718</v>
      </c>
      <c r="AC50" s="11">
        <v>2.7848729076255423</v>
      </c>
    </row>
    <row r="51" spans="3:29">
      <c r="C51">
        <v>1987</v>
      </c>
      <c r="D51" s="11">
        <v>1.6274319076568735</v>
      </c>
      <c r="E51" s="11">
        <v>1.579516206405595</v>
      </c>
      <c r="F51" s="11">
        <v>1.6775620689500876</v>
      </c>
      <c r="G51" s="11">
        <v>2.2104242656941189</v>
      </c>
      <c r="I51" s="11">
        <v>3.3056512384170662</v>
      </c>
      <c r="J51" s="11">
        <v>3.2802161266837642</v>
      </c>
      <c r="K51" s="11">
        <v>4.0188002633682922</v>
      </c>
      <c r="L51" s="11">
        <v>4.7437950771182429</v>
      </c>
      <c r="M51" s="11"/>
      <c r="N51" s="11">
        <v>2.9973308861996237</v>
      </c>
      <c r="O51" s="11">
        <v>2.8400551928261679</v>
      </c>
      <c r="P51" s="11">
        <v>3.0302377048406894</v>
      </c>
      <c r="Q51" s="11">
        <v>2.8026589871067138</v>
      </c>
      <c r="S51" s="11">
        <v>8.8475940026689699</v>
      </c>
      <c r="T51" s="11">
        <v>10.966254815995748</v>
      </c>
      <c r="U51" s="11">
        <v>7.7578555416239219</v>
      </c>
      <c r="V51" s="11">
        <v>7.4634464751958225</v>
      </c>
      <c r="W51" s="11">
        <v>6.115333035315154</v>
      </c>
      <c r="X51" s="11"/>
      <c r="Y51" s="11">
        <v>3.2777351789020353</v>
      </c>
      <c r="Z51" s="11">
        <v>3.2047800600621001</v>
      </c>
      <c r="AA51" s="11">
        <v>3.1886937077907644</v>
      </c>
      <c r="AB51" s="11">
        <v>2.7299880525686979</v>
      </c>
      <c r="AC51" s="11">
        <v>2.749244712990937</v>
      </c>
    </row>
    <row r="52" spans="3:29">
      <c r="C52">
        <v>1988</v>
      </c>
      <c r="D52" s="11">
        <v>1.6730892719454959</v>
      </c>
      <c r="E52" s="11">
        <v>1.5744139558702348</v>
      </c>
      <c r="F52" s="11">
        <v>1.482638512765319</v>
      </c>
      <c r="G52" s="11">
        <v>1.5099374218068615</v>
      </c>
      <c r="I52" s="11">
        <v>3.648246528146998</v>
      </c>
      <c r="J52" s="11">
        <v>3.5980889918604615</v>
      </c>
      <c r="K52" s="11">
        <v>4.0912194669410571</v>
      </c>
      <c r="L52" s="11">
        <v>4.827271585400732</v>
      </c>
      <c r="M52" s="11"/>
      <c r="N52" s="11">
        <v>2.7423795600884358</v>
      </c>
      <c r="O52" s="11">
        <v>2.8814687196666151</v>
      </c>
      <c r="P52" s="11">
        <v>2.7489124696405618</v>
      </c>
      <c r="Q52" s="11">
        <v>2.6426635504241505</v>
      </c>
      <c r="S52" s="11">
        <v>7.8148539814881808</v>
      </c>
      <c r="T52" s="11">
        <v>10.798398902952023</v>
      </c>
      <c r="U52" s="11">
        <v>8.0780058315237611</v>
      </c>
      <c r="V52" s="11">
        <v>8.8990318118948828</v>
      </c>
      <c r="W52" s="11">
        <v>6.341010401188707</v>
      </c>
      <c r="X52" s="11"/>
      <c r="Y52" s="11">
        <v>3.2512428860694333</v>
      </c>
      <c r="Z52" s="11">
        <v>3.6828140027542839</v>
      </c>
      <c r="AA52" s="11">
        <v>3.8227498466553671</v>
      </c>
      <c r="AB52" s="11">
        <v>2.8043081416575393</v>
      </c>
      <c r="AC52" s="11">
        <v>2.7282386595831629</v>
      </c>
    </row>
    <row r="53" spans="3:29">
      <c r="C53">
        <v>1989</v>
      </c>
      <c r="D53" s="11">
        <v>1.533841159167542</v>
      </c>
      <c r="E53" s="11">
        <v>1.5449583015415855</v>
      </c>
      <c r="F53" s="11">
        <v>1.5592558942323154</v>
      </c>
      <c r="G53" s="11">
        <v>1.9643293496068077</v>
      </c>
      <c r="I53" s="11">
        <v>3.1077634858875163</v>
      </c>
      <c r="J53" s="11">
        <v>3.3517806065652822</v>
      </c>
      <c r="K53" s="11">
        <v>4.3513075895555353</v>
      </c>
      <c r="L53" s="11">
        <v>5.2093310068113627</v>
      </c>
      <c r="M53" s="11"/>
      <c r="N53" s="11">
        <v>2.6967685502650451</v>
      </c>
      <c r="O53" s="11">
        <v>2.6591377790340438</v>
      </c>
      <c r="P53" s="11">
        <v>2.9215102516050631</v>
      </c>
      <c r="Q53" s="11">
        <v>2.499735347907738</v>
      </c>
      <c r="S53" s="11">
        <v>8.3739554595977772</v>
      </c>
      <c r="T53" s="11">
        <v>10.287034371867277</v>
      </c>
      <c r="U53" s="11">
        <v>8.8304707687773814</v>
      </c>
      <c r="V53" s="11">
        <v>8.7654320987654319</v>
      </c>
      <c r="W53" s="11">
        <v>6.3729246487867171</v>
      </c>
      <c r="X53" s="11"/>
      <c r="Y53" s="11">
        <v>3.2973890704869322</v>
      </c>
      <c r="Z53" s="11">
        <v>3.3392287209207461</v>
      </c>
      <c r="AA53" s="11">
        <v>3.1378379923449806</v>
      </c>
      <c r="AB53" s="11">
        <v>2.7719708029197081</v>
      </c>
      <c r="AC53" s="11">
        <v>2.6998106060606069</v>
      </c>
    </row>
    <row r="54" spans="3:29">
      <c r="C54">
        <v>1990</v>
      </c>
      <c r="D54" s="11">
        <v>1.4173624107140319</v>
      </c>
      <c r="E54" s="11">
        <v>1.3567460497143353</v>
      </c>
      <c r="F54" s="11">
        <v>1.4501387700118256</v>
      </c>
      <c r="G54" s="11">
        <v>1.6406950826282694</v>
      </c>
      <c r="I54" s="11">
        <v>3.1148758388503515</v>
      </c>
      <c r="J54" s="11">
        <v>3.4290148660295809</v>
      </c>
      <c r="K54" s="11">
        <v>4.2363891150794402</v>
      </c>
      <c r="L54" s="11">
        <v>5.2678277466298917</v>
      </c>
      <c r="M54" s="11"/>
      <c r="N54" s="11">
        <v>2.5647159033888909</v>
      </c>
      <c r="O54" s="11">
        <v>2.6363904813171817</v>
      </c>
      <c r="P54" s="11">
        <v>2.8467479729482119</v>
      </c>
      <c r="Q54" s="11">
        <v>2.649503206916735</v>
      </c>
      <c r="S54" s="11">
        <v>7.896105401233755</v>
      </c>
      <c r="T54" s="11">
        <v>9.4173947200888577</v>
      </c>
      <c r="U54" s="11">
        <v>7.5872587227155055</v>
      </c>
      <c r="V54" s="11">
        <v>8.5346385542168672</v>
      </c>
      <c r="W54" s="11">
        <v>5.9879725085910653</v>
      </c>
      <c r="X54" s="11"/>
      <c r="Y54" s="11">
        <v>3.0080527166917856</v>
      </c>
      <c r="Z54" s="11">
        <v>3.5088842329869485</v>
      </c>
      <c r="AA54" s="11">
        <v>3.2390456373957632</v>
      </c>
      <c r="AB54" s="11">
        <v>2.9697283311772318</v>
      </c>
      <c r="AC54" s="11">
        <v>2.8794503435352903</v>
      </c>
    </row>
    <row r="55" spans="3:29">
      <c r="C55">
        <v>1991</v>
      </c>
      <c r="D55" s="11">
        <v>1.3605765862544079</v>
      </c>
      <c r="E55" s="11">
        <v>1.1502838441538088</v>
      </c>
      <c r="F55" s="11">
        <v>1.2284817127652259</v>
      </c>
      <c r="G55" s="11">
        <v>1.5686933532788412</v>
      </c>
      <c r="I55" s="11">
        <v>3.0019879064680888</v>
      </c>
      <c r="J55" s="11">
        <v>3.0597839344028257</v>
      </c>
      <c r="K55" s="11">
        <v>3.604607196192374</v>
      </c>
      <c r="L55" s="11">
        <v>4.4098189231621836</v>
      </c>
      <c r="M55" s="11"/>
      <c r="N55" s="11">
        <v>2.518099200327371</v>
      </c>
      <c r="O55" s="11">
        <v>2.6186606997629358</v>
      </c>
      <c r="P55" s="11">
        <v>2.7052653513182157</v>
      </c>
      <c r="Q55" s="11">
        <v>2.4217375438601105</v>
      </c>
      <c r="S55" s="11">
        <v>8.4658455793014369</v>
      </c>
      <c r="T55" s="11">
        <v>8.8658898987147428</v>
      </c>
      <c r="U55" s="11">
        <v>7.5548958278110581</v>
      </c>
      <c r="V55" s="11">
        <v>8.60093896713615</v>
      </c>
      <c r="W55" s="11">
        <v>6.1825726141078841</v>
      </c>
      <c r="X55" s="11"/>
      <c r="Y55" s="11">
        <v>2.9924830938321518</v>
      </c>
      <c r="Z55" s="11">
        <v>3.4120547568182817</v>
      </c>
      <c r="AA55" s="11">
        <v>3.2388586313936423</v>
      </c>
      <c r="AB55" s="11">
        <v>3.1180832857957785</v>
      </c>
      <c r="AC55" s="11">
        <v>2.0537354731599335</v>
      </c>
    </row>
    <row r="56" spans="3:29">
      <c r="C56">
        <v>1992</v>
      </c>
      <c r="D56" s="11">
        <v>1.5724244996977466</v>
      </c>
      <c r="E56" s="11">
        <v>1.5566129444374681</v>
      </c>
      <c r="F56" s="11">
        <v>1.4975020091068065</v>
      </c>
      <c r="G56" s="11">
        <v>1.5530423242397386</v>
      </c>
      <c r="I56" s="11">
        <v>3.1311968194331881</v>
      </c>
      <c r="J56" s="11">
        <v>3.0649947768201589</v>
      </c>
      <c r="K56" s="11">
        <v>3.6307873064297382</v>
      </c>
      <c r="L56" s="11">
        <v>4.4734089687637182</v>
      </c>
      <c r="M56" s="11"/>
      <c r="N56" s="11">
        <v>2.6087098217650917</v>
      </c>
      <c r="O56" s="11">
        <v>2.682478626807447</v>
      </c>
      <c r="P56" s="11">
        <v>2.7499300560826456</v>
      </c>
      <c r="Q56" s="11">
        <v>2.5381150249782576</v>
      </c>
      <c r="S56" s="11">
        <v>8.3142748860438793</v>
      </c>
      <c r="T56" s="11">
        <v>9.1481947781761246</v>
      </c>
      <c r="U56" s="11">
        <v>7.5206956217009449</v>
      </c>
      <c r="V56" s="11">
        <v>8.5213549337260677</v>
      </c>
      <c r="W56" s="11">
        <v>5.8392857142857144</v>
      </c>
      <c r="X56" s="11"/>
      <c r="Y56" s="11">
        <v>3.3341824779400935</v>
      </c>
      <c r="Z56" s="11">
        <v>3.4464232825373973</v>
      </c>
      <c r="AA56" s="11">
        <v>3.491596655706783</v>
      </c>
      <c r="AB56" s="11">
        <v>2.6911366711772664</v>
      </c>
      <c r="AC56" s="11">
        <v>2.2967032967032965</v>
      </c>
    </row>
    <row r="57" spans="3:29">
      <c r="C57">
        <v>1993</v>
      </c>
      <c r="D57" s="11">
        <v>1.4430178939552638</v>
      </c>
      <c r="E57" s="11">
        <v>1.2905916224344498</v>
      </c>
      <c r="F57" s="11">
        <v>1.349948838861174</v>
      </c>
      <c r="G57" s="11">
        <v>1.7072114376921086</v>
      </c>
      <c r="I57" s="11">
        <v>2.7976633054821107</v>
      </c>
      <c r="J57" s="11">
        <v>2.8625739060518054</v>
      </c>
      <c r="K57" s="11">
        <v>3.1968661919549435</v>
      </c>
      <c r="L57" s="11">
        <v>4.0929538521067119</v>
      </c>
      <c r="M57" s="11"/>
      <c r="N57" s="11">
        <v>2.5108560898710239</v>
      </c>
      <c r="O57" s="11">
        <v>2.7146990014265335</v>
      </c>
      <c r="P57" s="11">
        <v>2.6596704440043122</v>
      </c>
      <c r="Q57" s="11">
        <v>2.338186786388543</v>
      </c>
      <c r="S57" s="11">
        <v>8.344503872700237</v>
      </c>
      <c r="T57" s="11">
        <v>8.7690659872466412</v>
      </c>
      <c r="U57" s="11">
        <v>7.2204157755839447</v>
      </c>
      <c r="V57" s="11">
        <v>8.436187399030695</v>
      </c>
      <c r="W57" s="11">
        <v>5.4727293593603523</v>
      </c>
      <c r="X57" s="11"/>
      <c r="Y57" s="11">
        <v>3.0056351160701094</v>
      </c>
      <c r="Z57" s="11">
        <v>3.1538395554750713</v>
      </c>
      <c r="AA57" s="11">
        <v>2.7774176871230836</v>
      </c>
      <c r="AB57" s="11">
        <v>2.4769719428268924</v>
      </c>
      <c r="AC57" s="11">
        <v>2.4509206239021024</v>
      </c>
    </row>
    <row r="58" spans="3:29">
      <c r="C58">
        <v>1994</v>
      </c>
      <c r="D58" s="11">
        <v>1.6113164425865869</v>
      </c>
      <c r="E58" s="11">
        <v>1.4180224385476481</v>
      </c>
      <c r="F58" s="11">
        <v>1.3698830466279308</v>
      </c>
      <c r="G58" s="11">
        <v>1.6573776519320838</v>
      </c>
      <c r="I58" s="11">
        <v>3.1271280235627965</v>
      </c>
      <c r="J58" s="11">
        <v>3.3445498842493921</v>
      </c>
      <c r="K58" s="11">
        <v>3.458908227178874</v>
      </c>
      <c r="L58" s="11">
        <v>4.7308564457813009</v>
      </c>
      <c r="M58" s="11"/>
      <c r="N58" s="11">
        <v>2.4818591431612158</v>
      </c>
      <c r="O58" s="11">
        <v>2.5247880299375183</v>
      </c>
      <c r="P58" s="11">
        <v>2.7051923749701672</v>
      </c>
      <c r="Q58" s="11">
        <v>2.6810002259041039</v>
      </c>
      <c r="S58" s="11">
        <v>8.591406572070694</v>
      </c>
      <c r="T58" s="11">
        <v>9.1935808845438931</v>
      </c>
      <c r="U58" s="11">
        <v>7.1498663672094329</v>
      </c>
      <c r="V58" s="11">
        <v>9.0280373831775709</v>
      </c>
      <c r="W58" s="11">
        <v>6.1368332279148214</v>
      </c>
      <c r="X58" s="11"/>
      <c r="Y58" s="11">
        <v>3.4177827702410788</v>
      </c>
      <c r="Z58" s="11">
        <v>3.9788397602574195</v>
      </c>
      <c r="AA58" s="11">
        <v>3.4305601482077002</v>
      </c>
      <c r="AB58" s="11">
        <v>3.2672684458398744</v>
      </c>
      <c r="AC58" s="11">
        <v>2.6410949036556817</v>
      </c>
    </row>
    <row r="59" spans="3:29">
      <c r="C59">
        <v>1995</v>
      </c>
      <c r="D59" s="11">
        <v>1.6038373273067976</v>
      </c>
      <c r="E59" s="11">
        <v>1.572054776138585</v>
      </c>
      <c r="F59" s="11">
        <v>1.4443732126999766</v>
      </c>
      <c r="G59" s="11">
        <v>1.8172219177113744</v>
      </c>
      <c r="I59" s="11">
        <v>3.2842077955629807</v>
      </c>
      <c r="J59" s="11">
        <v>3.1966258609149989</v>
      </c>
      <c r="K59" s="11">
        <v>3.7017565067269804</v>
      </c>
      <c r="L59" s="11">
        <v>4.7363472097543964</v>
      </c>
      <c r="M59" s="11"/>
      <c r="N59" s="11">
        <v>2.4821045533517418</v>
      </c>
      <c r="O59" s="11">
        <v>2.5005076591413413</v>
      </c>
      <c r="P59" s="11">
        <v>2.6258656481729554</v>
      </c>
      <c r="Q59" s="11">
        <v>2.4023546756392418</v>
      </c>
      <c r="S59" s="11">
        <v>8.9724521605678387</v>
      </c>
      <c r="T59" s="11">
        <v>9.915693063306616</v>
      </c>
      <c r="U59" s="11">
        <v>7.4466131309157388</v>
      </c>
      <c r="V59" s="11">
        <v>8.4145077720207251</v>
      </c>
      <c r="W59" s="11">
        <v>5.2916605879471286</v>
      </c>
      <c r="X59" s="11"/>
      <c r="Y59" s="11">
        <v>3.2425594875295611</v>
      </c>
      <c r="Z59" s="11">
        <v>3.7933621071749024</v>
      </c>
      <c r="AA59" s="11">
        <v>3.4637484539755468</v>
      </c>
      <c r="AB59" s="11">
        <v>2.7952966328166755</v>
      </c>
      <c r="AC59" s="11">
        <v>2.8814627419278844</v>
      </c>
    </row>
    <row r="60" spans="3:29">
      <c r="C60">
        <v>1996</v>
      </c>
      <c r="D60" s="11">
        <v>1.5256060645104568</v>
      </c>
      <c r="E60" s="11">
        <v>1.6201010708416277</v>
      </c>
      <c r="F60" s="11">
        <v>1.3608495287866527</v>
      </c>
      <c r="G60" s="11">
        <v>1.4513419112027066</v>
      </c>
      <c r="I60" s="11">
        <v>3.4350547392682227</v>
      </c>
      <c r="J60" s="11">
        <v>3.6860511442332466</v>
      </c>
      <c r="K60" s="11">
        <v>4.1850558443579962</v>
      </c>
      <c r="L60" s="11">
        <v>4.6743002126178803</v>
      </c>
      <c r="M60" s="11"/>
      <c r="N60" s="11">
        <v>2.7926668875396796</v>
      </c>
      <c r="O60" s="11">
        <v>2.8471392625709928</v>
      </c>
      <c r="P60" s="11">
        <v>2.9048066180735526</v>
      </c>
      <c r="Q60" s="11">
        <v>2.6711968443532381</v>
      </c>
      <c r="S60" s="11">
        <v>8.8140015910898946</v>
      </c>
      <c r="T60" s="11">
        <v>9.3149477481960687</v>
      </c>
      <c r="U60" s="11">
        <v>7.7278829379121952</v>
      </c>
      <c r="V60" s="11">
        <v>6.7691141323125059</v>
      </c>
      <c r="W60" s="11">
        <v>6.0711824562717833</v>
      </c>
      <c r="X60" s="11"/>
      <c r="Y60" s="11">
        <v>3.6198145560155957</v>
      </c>
      <c r="Z60" s="11">
        <v>3.516695560740557</v>
      </c>
      <c r="AA60" s="11">
        <v>3.2655460917828627</v>
      </c>
      <c r="AB60" s="11">
        <v>2.7893164492366749</v>
      </c>
      <c r="AC60" s="11">
        <v>3.2728911109323349</v>
      </c>
    </row>
    <row r="61" spans="3:29">
      <c r="C61">
        <v>1997</v>
      </c>
      <c r="D61" s="11">
        <v>1.5103974371505531</v>
      </c>
      <c r="E61" s="11">
        <v>1.6709194237355525</v>
      </c>
      <c r="F61" s="11">
        <v>1.744588445632034</v>
      </c>
      <c r="G61" s="11">
        <v>1.8360582609849834</v>
      </c>
      <c r="I61" s="11">
        <v>3.3546445093221231</v>
      </c>
      <c r="J61" s="11">
        <v>3.7587987132837628</v>
      </c>
      <c r="K61" s="11">
        <v>4.0796305752582462</v>
      </c>
      <c r="L61" s="11">
        <v>4.3595963659149</v>
      </c>
      <c r="M61" s="11"/>
      <c r="N61" s="11">
        <v>2.5526834576808048</v>
      </c>
      <c r="O61" s="11">
        <v>2.7882920354876957</v>
      </c>
      <c r="P61" s="11">
        <v>2.8243445940818503</v>
      </c>
      <c r="Q61" s="11">
        <v>2.3093585826306353</v>
      </c>
      <c r="S61" s="11">
        <v>8.676520192748967</v>
      </c>
      <c r="T61" s="11">
        <v>8.9562790697674419</v>
      </c>
      <c r="U61" s="11">
        <v>7.7932388526779475</v>
      </c>
      <c r="V61" s="11">
        <v>8.0061746869399943</v>
      </c>
      <c r="W61" s="11">
        <v>6.0495759057052396</v>
      </c>
      <c r="X61" s="11"/>
      <c r="Y61" s="11">
        <v>3.3797863340517886</v>
      </c>
      <c r="Z61" s="11">
        <v>3.1375494788341478</v>
      </c>
      <c r="AA61" s="11">
        <v>3.3106055579669444</v>
      </c>
      <c r="AB61" s="11">
        <v>3.3174972354216323</v>
      </c>
      <c r="AC61" s="11">
        <v>2.305967843410595</v>
      </c>
    </row>
    <row r="62" spans="3:29">
      <c r="C62">
        <v>1998</v>
      </c>
      <c r="D62" s="11">
        <v>1.6538933553403488</v>
      </c>
      <c r="E62" s="11">
        <v>1.6545812636364079</v>
      </c>
      <c r="F62" s="11">
        <v>1.5719435542186717</v>
      </c>
      <c r="G62" s="11">
        <v>1.5983413052957467</v>
      </c>
      <c r="I62" s="11">
        <v>3.3005774078554984</v>
      </c>
      <c r="J62" s="11">
        <v>3.4940204253385434</v>
      </c>
      <c r="K62" s="11">
        <v>4.0124750801036484</v>
      </c>
      <c r="L62" s="11">
        <v>4.2929223796370888</v>
      </c>
      <c r="M62" s="11"/>
      <c r="N62" s="11">
        <v>2.4320469303711603</v>
      </c>
      <c r="O62" s="11">
        <v>2.6012421531659795</v>
      </c>
      <c r="P62" s="11">
        <v>2.7419868019625464</v>
      </c>
      <c r="Q62" s="11">
        <v>2.8805288115385039</v>
      </c>
      <c r="S62" s="11">
        <v>7.3163980488212506</v>
      </c>
      <c r="T62" s="11">
        <v>8.5499309900625686</v>
      </c>
      <c r="U62" s="11">
        <v>7.7127434147158596</v>
      </c>
      <c r="V62" s="11">
        <v>9.1163745485086878</v>
      </c>
      <c r="W62" s="11">
        <v>5.4826150322714975</v>
      </c>
      <c r="X62" s="11"/>
      <c r="Y62" s="11">
        <v>3.5263940889867036</v>
      </c>
      <c r="Z62" s="11">
        <v>3.6110942946891957</v>
      </c>
      <c r="AA62" s="11">
        <v>3.5366410400524577</v>
      </c>
      <c r="AB62" s="11">
        <v>3.6753537814195547</v>
      </c>
      <c r="AC62" s="11">
        <v>3.2534246575342465</v>
      </c>
    </row>
    <row r="63" spans="3:29">
      <c r="C63">
        <v>1999</v>
      </c>
      <c r="D63" s="11">
        <v>1.3798803319398913</v>
      </c>
      <c r="E63" s="11">
        <v>1.3422713577465537</v>
      </c>
      <c r="F63" s="11">
        <v>1.3301788129331149</v>
      </c>
      <c r="G63" s="11">
        <v>1.5442365984686934</v>
      </c>
      <c r="I63" s="11">
        <v>3.3482089504652337</v>
      </c>
      <c r="J63" s="11">
        <v>3.5386024497723572</v>
      </c>
      <c r="K63" s="11">
        <v>4.2742327504046962</v>
      </c>
      <c r="L63" s="11">
        <v>4.9220346890876465</v>
      </c>
      <c r="M63" s="11"/>
      <c r="N63" s="11">
        <v>2.5457759575168533</v>
      </c>
      <c r="O63" s="11">
        <v>2.4344634015671058</v>
      </c>
      <c r="P63" s="11">
        <v>2.6784868143323597</v>
      </c>
      <c r="Q63" s="11">
        <v>2.6522855638632961</v>
      </c>
      <c r="S63" s="11">
        <v>8.4527209532254943</v>
      </c>
      <c r="T63" s="11">
        <v>8.9376347082868826</v>
      </c>
      <c r="U63" s="11">
        <v>6.901793021352578</v>
      </c>
      <c r="V63" s="11">
        <v>6.0930638374768726</v>
      </c>
      <c r="W63" s="11">
        <v>6.5341849586182086</v>
      </c>
      <c r="X63" s="11"/>
      <c r="Y63" s="11">
        <v>3.0238251969507144</v>
      </c>
      <c r="Z63" s="11">
        <v>3.2016016917020909</v>
      </c>
      <c r="AA63" s="11">
        <v>2.7219646639760358</v>
      </c>
      <c r="AB63" s="11">
        <v>3.5533480002626914</v>
      </c>
      <c r="AC63" s="11">
        <v>3.3400998336106489</v>
      </c>
    </row>
    <row r="64" spans="3:29">
      <c r="C64">
        <v>2000</v>
      </c>
      <c r="D64" s="11">
        <v>1.4298521784319975</v>
      </c>
      <c r="E64" s="11">
        <v>1.5369313433172049</v>
      </c>
      <c r="F64" s="11">
        <v>1.5467858056046282</v>
      </c>
      <c r="G64" s="11">
        <v>1.6258282697929289</v>
      </c>
      <c r="I64" s="11">
        <v>3.6026461390814455</v>
      </c>
      <c r="J64" s="11">
        <v>3.6054393913536931</v>
      </c>
      <c r="K64" s="11">
        <v>4.2436784874909881</v>
      </c>
      <c r="L64" s="11">
        <v>5.0961079091412902</v>
      </c>
      <c r="M64" s="11"/>
      <c r="N64" s="11">
        <v>2.8199962534107939</v>
      </c>
      <c r="O64" s="11">
        <v>2.7965667430284871</v>
      </c>
      <c r="P64" s="11">
        <v>2.7328224901166482</v>
      </c>
      <c r="Q64" s="11">
        <v>2.6791691304323155</v>
      </c>
      <c r="S64" s="11">
        <v>7.4200953754020187</v>
      </c>
      <c r="T64" s="11">
        <v>8.6487467935840794</v>
      </c>
      <c r="U64" s="11">
        <v>7.2357634983127106</v>
      </c>
      <c r="V64" s="11">
        <v>6.6612314779106647</v>
      </c>
      <c r="W64" s="11">
        <v>5.7131649914194664</v>
      </c>
      <c r="X64" s="11"/>
      <c r="Y64" s="11">
        <v>3.1245481664439221</v>
      </c>
      <c r="Z64" s="11">
        <v>3.8679359201416843</v>
      </c>
      <c r="AA64" s="11">
        <v>3.2133919392057755</v>
      </c>
      <c r="AB64" s="11">
        <v>3.8008251564763436</v>
      </c>
      <c r="AC64" s="11">
        <v>2.9157454839579402</v>
      </c>
    </row>
    <row r="65" spans="3:29">
      <c r="C65">
        <v>2001</v>
      </c>
      <c r="D65" s="11">
        <v>1.5734378292297306</v>
      </c>
      <c r="E65" s="11">
        <v>1.5350349347480579</v>
      </c>
      <c r="F65" s="11">
        <v>1.4921724897499828</v>
      </c>
      <c r="G65" s="11">
        <v>1.7835032138666302</v>
      </c>
      <c r="I65" s="11">
        <v>3.5950580294632628</v>
      </c>
      <c r="J65" s="11">
        <v>3.41277653005708</v>
      </c>
      <c r="K65" s="11">
        <v>4.0246241141817292</v>
      </c>
      <c r="L65" s="11">
        <v>4.7302904900262188</v>
      </c>
      <c r="M65" s="11"/>
      <c r="N65" s="11">
        <v>2.7814635074697875</v>
      </c>
      <c r="O65" s="11">
        <v>2.9826448359178803</v>
      </c>
      <c r="P65" s="11">
        <v>2.8054502634092437</v>
      </c>
      <c r="Q65" s="11">
        <v>2.8189464347788249</v>
      </c>
      <c r="S65" s="11">
        <v>9.0723139081010764</v>
      </c>
      <c r="T65" s="11">
        <v>8.8343285145610722</v>
      </c>
      <c r="U65" s="11">
        <v>7.6333267090620041</v>
      </c>
      <c r="V65" s="11">
        <v>6.715957858534451</v>
      </c>
      <c r="W65" s="11">
        <v>10.392253370425848</v>
      </c>
      <c r="X65" s="11"/>
      <c r="Y65" s="11">
        <v>3.5055458670479624</v>
      </c>
      <c r="Z65" s="11">
        <v>3.7125069175428882</v>
      </c>
      <c r="AA65" s="11">
        <v>3.0470926925926687</v>
      </c>
      <c r="AB65" s="11">
        <v>3.1791339950829518</v>
      </c>
      <c r="AC65" s="11">
        <v>4.2598367822792191</v>
      </c>
    </row>
    <row r="66" spans="3:29">
      <c r="C66">
        <v>2002</v>
      </c>
      <c r="D66" s="11">
        <v>1.6678345739646423</v>
      </c>
      <c r="E66" s="11">
        <v>1.5741353683045551</v>
      </c>
      <c r="F66" s="11">
        <v>1.5066676325985875</v>
      </c>
      <c r="G66" s="11">
        <v>1.5983318151038564</v>
      </c>
      <c r="I66" s="11">
        <v>3.4010488902649634</v>
      </c>
      <c r="J66" s="11">
        <v>3.6905715422841467</v>
      </c>
      <c r="K66" s="11">
        <v>4.2194691433555995</v>
      </c>
      <c r="L66" s="11">
        <v>4.8711982728658016</v>
      </c>
      <c r="M66" s="11"/>
      <c r="N66" s="11">
        <v>2.6493271845187794</v>
      </c>
      <c r="O66" s="11">
        <v>2.7985523958646294</v>
      </c>
      <c r="P66" s="11">
        <v>2.8289844217908926</v>
      </c>
      <c r="Q66" s="11">
        <v>2.9859974230198012</v>
      </c>
      <c r="S66" s="11">
        <v>8.0221469655431914</v>
      </c>
      <c r="T66" s="11">
        <v>8.8930534481545873</v>
      </c>
      <c r="U66" s="11">
        <v>7.2940243053861611</v>
      </c>
      <c r="V66" s="11">
        <v>7.1931534805634483</v>
      </c>
      <c r="W66" s="11">
        <v>6.5392515852460482</v>
      </c>
      <c r="X66" s="11"/>
      <c r="Y66" s="11">
        <v>3.5621611338343007</v>
      </c>
      <c r="Z66" s="11">
        <v>3.9028007308150161</v>
      </c>
      <c r="AA66" s="11">
        <v>3.4088239992746332</v>
      </c>
      <c r="AB66" s="11">
        <v>3.9580790919971331</v>
      </c>
      <c r="AC66" s="11">
        <v>3.6699058609170967</v>
      </c>
    </row>
    <row r="67" spans="3:29">
      <c r="C67">
        <v>2003</v>
      </c>
      <c r="D67" s="11">
        <v>1.6426965148957435</v>
      </c>
      <c r="E67" s="11">
        <v>1.612187343074853</v>
      </c>
      <c r="F67" s="11">
        <v>1.5935111663513828</v>
      </c>
      <c r="G67" s="11">
        <v>1.5559720148821812</v>
      </c>
      <c r="I67" s="11">
        <v>3.1899646514789954</v>
      </c>
      <c r="J67" s="11">
        <v>2.9084396877026535</v>
      </c>
      <c r="K67" s="11">
        <v>3.2435696574706521</v>
      </c>
      <c r="L67" s="11">
        <v>4.4375558398921262</v>
      </c>
      <c r="M67" s="11"/>
      <c r="N67" s="11">
        <v>2.6000678273488504</v>
      </c>
      <c r="O67" s="11">
        <v>2.8075116734935412</v>
      </c>
      <c r="P67" s="11">
        <v>2.7431996202853628</v>
      </c>
      <c r="Q67" s="11">
        <v>2.5812554555650133</v>
      </c>
      <c r="S67" s="11">
        <v>8.5221423197382453</v>
      </c>
      <c r="T67" s="11">
        <v>8.8552027298617109</v>
      </c>
      <c r="U67" s="11">
        <v>7.013336214389418</v>
      </c>
      <c r="V67" s="11">
        <v>7.1778509348358961</v>
      </c>
      <c r="W67" s="11">
        <v>6.6462507307222189</v>
      </c>
      <c r="X67" s="11"/>
      <c r="Y67" s="11">
        <v>3.5736978337459044</v>
      </c>
      <c r="Z67" s="11">
        <v>3.6051849254729573</v>
      </c>
      <c r="AA67" s="11">
        <v>3.1801653236587666</v>
      </c>
      <c r="AB67" s="11">
        <v>3.8058730733307002</v>
      </c>
      <c r="AC67" s="11">
        <v>3.7156539258913188</v>
      </c>
    </row>
    <row r="68" spans="3:29">
      <c r="C68">
        <v>2004</v>
      </c>
      <c r="D68" s="11">
        <v>1.6133244683119312</v>
      </c>
      <c r="E68" s="11">
        <v>1.6755415528101669</v>
      </c>
      <c r="F68" s="11">
        <v>1.6453591259279221</v>
      </c>
      <c r="G68" s="11">
        <v>1.6142036721385631</v>
      </c>
      <c r="I68" s="11">
        <v>3.2656112840982492</v>
      </c>
      <c r="J68" s="11">
        <v>3.3035027746545285</v>
      </c>
      <c r="K68" s="11">
        <v>3.6654519491671564</v>
      </c>
      <c r="L68" s="11">
        <v>4.370226083502291</v>
      </c>
      <c r="M68" s="11"/>
      <c r="N68" s="11">
        <v>2.5351490186606753</v>
      </c>
      <c r="O68" s="11">
        <v>2.6382838289788282</v>
      </c>
      <c r="P68" s="11">
        <v>2.6755238516338911</v>
      </c>
      <c r="Q68" s="11">
        <v>2.5780867690455169</v>
      </c>
      <c r="S68" s="11">
        <v>7.9278967795116033</v>
      </c>
      <c r="T68" s="11">
        <v>8.2110422522863136</v>
      </c>
      <c r="U68" s="11">
        <v>6.7874760375458312</v>
      </c>
      <c r="V68" s="11">
        <v>7.0896704419447687</v>
      </c>
      <c r="W68" s="11">
        <v>6.4806649725797945</v>
      </c>
      <c r="X68" s="11"/>
      <c r="Y68" s="11">
        <v>3.1134203313506954</v>
      </c>
      <c r="Z68" s="11">
        <v>3.6929147486397214</v>
      </c>
      <c r="AA68" s="11">
        <v>3.189693006983259</v>
      </c>
      <c r="AB68" s="11">
        <v>3.7969224115200544</v>
      </c>
      <c r="AC68" s="11">
        <v>3.6859118920900191</v>
      </c>
    </row>
    <row r="69" spans="3:29">
      <c r="C69">
        <v>2005</v>
      </c>
      <c r="D69" s="11">
        <v>1.5250072013942351</v>
      </c>
      <c r="E69" s="11">
        <v>1.5622485835675861</v>
      </c>
      <c r="F69" s="11">
        <v>1.5876884826363964</v>
      </c>
      <c r="G69" s="11">
        <v>1.8104958900863208</v>
      </c>
      <c r="I69" s="11">
        <v>3.2135400565578376</v>
      </c>
      <c r="J69" s="11">
        <v>3.3389578221990752</v>
      </c>
      <c r="K69" s="11">
        <v>4.0166757681411056</v>
      </c>
      <c r="L69" s="11">
        <v>5.0223664143261697</v>
      </c>
      <c r="M69" s="11"/>
      <c r="N69" s="11">
        <v>2.6968612492689568</v>
      </c>
      <c r="O69" s="11">
        <v>2.8289905039901364</v>
      </c>
      <c r="P69" s="11">
        <v>2.5584260822783431</v>
      </c>
      <c r="Q69" s="11">
        <v>2.6678868620455116</v>
      </c>
      <c r="S69" s="11">
        <v>7.5318637399694008</v>
      </c>
      <c r="T69" s="11">
        <v>8.7777009434161979</v>
      </c>
      <c r="U69" s="11">
        <v>6.410013965827158</v>
      </c>
      <c r="V69" s="11">
        <v>6.0813406645178034</v>
      </c>
      <c r="W69" s="11">
        <v>6.7797752808988765</v>
      </c>
      <c r="X69" s="11"/>
      <c r="Y69" s="11">
        <v>3.3077407226902462</v>
      </c>
      <c r="Z69" s="11">
        <v>3.3357234022559745</v>
      </c>
      <c r="AA69" s="11">
        <v>2.7679500090582607</v>
      </c>
      <c r="AB69" s="11">
        <v>3.6463575967372543</v>
      </c>
      <c r="AC69" s="11">
        <v>3.9703689899366381</v>
      </c>
    </row>
    <row r="70" spans="3:29">
      <c r="C70">
        <v>2006</v>
      </c>
      <c r="D70" s="11">
        <v>1.6598631754129345</v>
      </c>
      <c r="E70" s="11">
        <v>1.6393312797016308</v>
      </c>
      <c r="F70" s="11">
        <v>1.8217840992564973</v>
      </c>
      <c r="G70" s="11">
        <v>1.8857311684692744</v>
      </c>
      <c r="I70" s="11">
        <v>3.5766962388343249</v>
      </c>
      <c r="J70" s="11">
        <v>3.3711415164381004</v>
      </c>
      <c r="K70" s="11">
        <v>4.2277438237838814</v>
      </c>
      <c r="L70" s="11">
        <v>4.9074324961576421</v>
      </c>
      <c r="M70" s="11"/>
      <c r="N70" s="11">
        <v>2.5872598412893288</v>
      </c>
      <c r="O70" s="11">
        <v>2.5887365730766079</v>
      </c>
      <c r="P70" s="11">
        <v>2.5700497039361196</v>
      </c>
      <c r="Q70" s="11">
        <v>2.4550578328260571</v>
      </c>
      <c r="S70" s="11">
        <v>7.6942006204181572</v>
      </c>
      <c r="T70" s="11">
        <v>8.080655204401916</v>
      </c>
      <c r="U70" s="11">
        <v>6.8167667589542207</v>
      </c>
      <c r="V70" s="11">
        <v>7.3859648851019877</v>
      </c>
      <c r="W70" s="11">
        <v>7.5608479455639879</v>
      </c>
      <c r="X70" s="11"/>
      <c r="Y70" s="11">
        <v>2.8769868267901888</v>
      </c>
      <c r="Z70" s="11">
        <v>3.7474177931921138</v>
      </c>
      <c r="AA70" s="11">
        <v>3.1066012602183588</v>
      </c>
      <c r="AB70" s="11">
        <v>3.8790392592394363</v>
      </c>
      <c r="AC70" s="11">
        <v>4.3769113149847101</v>
      </c>
    </row>
    <row r="71" spans="3:29">
      <c r="C71">
        <v>2007</v>
      </c>
      <c r="D71" s="11">
        <v>1.6510224701657874</v>
      </c>
      <c r="E71" s="11">
        <v>1.5254332836218261</v>
      </c>
      <c r="F71" s="11">
        <v>1.6315082727784158</v>
      </c>
      <c r="G71" s="11">
        <v>1.8656595564403289</v>
      </c>
      <c r="I71" s="11">
        <v>3.3855395492137115</v>
      </c>
      <c r="J71" s="11">
        <v>3.0083700372067148</v>
      </c>
      <c r="K71" s="11">
        <v>3.7247792253455767</v>
      </c>
      <c r="L71" s="11">
        <v>4.7832501508872953</v>
      </c>
      <c r="M71" s="11"/>
      <c r="N71" s="11">
        <v>2.6147168039648241</v>
      </c>
      <c r="O71" s="11">
        <v>2.6717710623114868</v>
      </c>
      <c r="P71" s="11">
        <v>2.8940981792333274</v>
      </c>
      <c r="Q71" s="11">
        <v>2.7215786292868929</v>
      </c>
      <c r="S71" s="11">
        <v>7.3523266856600191</v>
      </c>
      <c r="T71" s="11">
        <v>7.8262517356856973</v>
      </c>
      <c r="U71" s="11">
        <v>6.6328878324438261</v>
      </c>
      <c r="V71" s="11">
        <v>7.4412226651859523</v>
      </c>
      <c r="W71" s="11">
        <v>6.1806545460786886</v>
      </c>
      <c r="X71" s="11"/>
      <c r="Y71" s="11">
        <v>3.3961435452050566</v>
      </c>
      <c r="Z71" s="11">
        <v>3.4737759887944879</v>
      </c>
      <c r="AA71" s="11">
        <v>2.8205734099405473</v>
      </c>
      <c r="AB71" s="11">
        <v>2.7373629261749839</v>
      </c>
      <c r="AC71" s="11">
        <v>3.2205011276365338</v>
      </c>
    </row>
    <row r="72" spans="3:29">
      <c r="C72">
        <v>2008</v>
      </c>
      <c r="D72" s="11">
        <v>1.5970503794525781</v>
      </c>
      <c r="E72" s="11">
        <v>1.5393953243317426</v>
      </c>
      <c r="F72" s="11">
        <v>1.669584010017058</v>
      </c>
      <c r="G72" s="11">
        <v>1.6948547153252955</v>
      </c>
      <c r="I72" s="11">
        <v>3.5509447058355001</v>
      </c>
      <c r="J72" s="11">
        <v>3.3878505570115061</v>
      </c>
      <c r="K72" s="11">
        <v>3.9034897390966181</v>
      </c>
      <c r="L72" s="11">
        <v>4.6958481319583658</v>
      </c>
      <c r="M72" s="11"/>
      <c r="N72" s="11">
        <v>2.5720019632598388</v>
      </c>
      <c r="O72" s="11">
        <v>2.6262054798873526</v>
      </c>
      <c r="P72" s="11">
        <v>2.855870475037932</v>
      </c>
      <c r="Q72" s="11">
        <v>2.4538086348306409</v>
      </c>
      <c r="S72" s="11">
        <v>5.8377189969082792</v>
      </c>
      <c r="T72" s="11">
        <v>8.5768529947687071</v>
      </c>
      <c r="U72" s="11">
        <v>6.8235220156397034</v>
      </c>
      <c r="V72" s="11">
        <v>6.763685503528313</v>
      </c>
      <c r="W72" s="11">
        <v>9.4145599938684015</v>
      </c>
      <c r="X72" s="11"/>
      <c r="Y72" s="11">
        <v>3.1848680633220074</v>
      </c>
      <c r="Z72" s="11">
        <v>3.883761705093872</v>
      </c>
      <c r="AA72" s="11">
        <v>3.6157918541565421</v>
      </c>
      <c r="AB72" s="11">
        <v>4.012233514276673</v>
      </c>
      <c r="AC72" s="11">
        <v>4.9065414546119168</v>
      </c>
    </row>
    <row r="73" spans="3:29">
      <c r="C73">
        <v>2009</v>
      </c>
      <c r="D73" s="11">
        <v>1.4902526314614479</v>
      </c>
      <c r="E73" s="11">
        <v>1.3650302248844637</v>
      </c>
      <c r="F73" s="11">
        <v>1.4334567232778401</v>
      </c>
      <c r="G73" s="11">
        <v>1.4833820068831698</v>
      </c>
      <c r="I73" s="11">
        <v>3.2811161697401108</v>
      </c>
      <c r="J73" s="11">
        <v>3.2461488526480196</v>
      </c>
      <c r="K73" s="11">
        <v>3.3411094894744964</v>
      </c>
      <c r="L73" s="11">
        <v>4.6567672776900686</v>
      </c>
      <c r="M73" s="11"/>
      <c r="N73" s="11">
        <v>2.736741414174789</v>
      </c>
      <c r="O73" s="11">
        <v>2.6995000512067731</v>
      </c>
      <c r="P73" s="11">
        <v>2.6928929979940568</v>
      </c>
      <c r="Q73" s="11">
        <v>2.3803433704846464</v>
      </c>
      <c r="S73" s="11">
        <v>5.1012123026266565</v>
      </c>
      <c r="T73" s="11">
        <v>7.1729072309854764</v>
      </c>
      <c r="U73" s="11">
        <v>6.3433859261248466</v>
      </c>
      <c r="V73" s="11">
        <v>7.3704918554564545</v>
      </c>
      <c r="W73" s="11">
        <v>5.1092016582902939</v>
      </c>
      <c r="X73" s="11"/>
      <c r="Y73" s="11">
        <v>3.4476319967244646</v>
      </c>
      <c r="Z73" s="11">
        <v>3.5681628036688156</v>
      </c>
      <c r="AA73" s="11">
        <v>2.8828041612327824</v>
      </c>
      <c r="AB73" s="11">
        <v>3.6786709243837792</v>
      </c>
      <c r="AC73" s="11">
        <v>3.5270005609739292</v>
      </c>
    </row>
    <row r="74" spans="3:29">
      <c r="C74">
        <v>2010</v>
      </c>
      <c r="D74" s="11">
        <v>1.6151708151998383</v>
      </c>
      <c r="E74" s="11">
        <v>1.628787330587933</v>
      </c>
      <c r="F74" s="11">
        <v>1.9256192077523981</v>
      </c>
      <c r="G74" s="11">
        <v>1.5819593998983943</v>
      </c>
      <c r="I74" s="11">
        <v>3.3591144050058666</v>
      </c>
      <c r="J74" s="11">
        <v>3.038458740126285</v>
      </c>
      <c r="K74" s="11">
        <v>3.7821666230355437</v>
      </c>
      <c r="L74" s="11">
        <v>4.5490862260848655</v>
      </c>
      <c r="M74" s="11"/>
      <c r="N74" s="11">
        <v>2.6334677433345144</v>
      </c>
      <c r="O74" s="11">
        <v>2.6693493914446718</v>
      </c>
      <c r="P74" s="11">
        <v>2.6686245410143323</v>
      </c>
      <c r="Q74" s="11">
        <v>2.5937383711737696</v>
      </c>
      <c r="S74" s="11">
        <v>5.8796527326793582</v>
      </c>
      <c r="T74" s="11">
        <v>7.1629956757751412</v>
      </c>
      <c r="U74" s="11">
        <v>6.4867625465908665</v>
      </c>
      <c r="V74" s="11">
        <v>6.7058688474290093</v>
      </c>
      <c r="W74" s="11">
        <v>3.5887807864341039</v>
      </c>
      <c r="X74" s="11"/>
      <c r="Y74" s="11">
        <v>3.2973272158904985</v>
      </c>
      <c r="Z74" s="11">
        <v>3.5368434899254946</v>
      </c>
      <c r="AA74" s="11">
        <v>3.414448770859432</v>
      </c>
      <c r="AB74" s="11">
        <v>3.6704862865191288</v>
      </c>
      <c r="AC74" s="11">
        <v>3.5841743055762771</v>
      </c>
    </row>
    <row r="75" spans="3:29">
      <c r="C75">
        <v>2011</v>
      </c>
      <c r="D75" s="11">
        <v>1.4639626125051881</v>
      </c>
      <c r="E75" s="11">
        <v>1.3553458780848771</v>
      </c>
      <c r="F75" s="11">
        <v>1.6832106612674362</v>
      </c>
      <c r="G75" s="11">
        <v>1.8146491679704868</v>
      </c>
      <c r="I75" s="11">
        <v>3.0633623885085974</v>
      </c>
      <c r="J75" s="11">
        <v>3.2217088905738707</v>
      </c>
      <c r="K75" s="11">
        <v>3.4580760296655626</v>
      </c>
      <c r="L75" s="11">
        <v>4.7258618840247992</v>
      </c>
      <c r="M75" s="11"/>
      <c r="N75" s="11">
        <v>2.8679744154497184</v>
      </c>
      <c r="O75" s="11">
        <v>2.7897181551088575</v>
      </c>
      <c r="P75" s="11">
        <v>2.7490898993516817</v>
      </c>
      <c r="Q75" s="11">
        <v>2.332991808829926</v>
      </c>
      <c r="S75" s="11">
        <v>4.3805082570377341</v>
      </c>
      <c r="T75" s="11">
        <v>7.167499853826814</v>
      </c>
      <c r="U75" s="11">
        <v>6.0388107825480741</v>
      </c>
      <c r="V75" s="11">
        <v>6.5254762577232617</v>
      </c>
      <c r="W75" s="11">
        <v>5.3044593985886079</v>
      </c>
      <c r="X75" s="11"/>
      <c r="Y75" s="11">
        <v>3.1900649375899208</v>
      </c>
      <c r="Z75" s="11">
        <v>3.0613293833707962</v>
      </c>
      <c r="AA75" s="11">
        <v>2.7047911741392379</v>
      </c>
      <c r="AB75" s="11">
        <v>3.3490592382562405</v>
      </c>
      <c r="AC75" s="11">
        <v>3.4842880397424922</v>
      </c>
    </row>
    <row r="76" spans="3:29">
      <c r="C76">
        <v>2012</v>
      </c>
      <c r="D76" s="11">
        <v>1.6150799745541555</v>
      </c>
      <c r="E76" s="11">
        <v>1.7680554632397436</v>
      </c>
      <c r="F76" s="11">
        <v>1.6187557010758451</v>
      </c>
      <c r="G76" s="11">
        <v>1.4238558497095599</v>
      </c>
      <c r="I76" s="11">
        <v>3.4966532880869665</v>
      </c>
      <c r="J76" s="11">
        <v>3.2026661046659939</v>
      </c>
      <c r="K76" s="11">
        <v>4.125392231543163</v>
      </c>
      <c r="L76" s="11">
        <v>4.8238702824589197</v>
      </c>
      <c r="M76" s="11"/>
      <c r="N76" s="11">
        <v>2.7347958298409591</v>
      </c>
      <c r="O76" s="11">
        <v>2.6996573553759218</v>
      </c>
      <c r="P76" s="11">
        <v>2.8304763734680152</v>
      </c>
      <c r="Q76" s="11">
        <v>2.4032039179780251</v>
      </c>
      <c r="S76" s="11">
        <v>5.0544293970499439</v>
      </c>
      <c r="T76" s="11">
        <v>7.3177762719521144</v>
      </c>
      <c r="U76" s="11">
        <v>5.8902643832259365</v>
      </c>
      <c r="V76" s="11">
        <v>6.5516152771843457</v>
      </c>
      <c r="W76" s="11">
        <v>5.0508101392451081</v>
      </c>
      <c r="X76" s="11"/>
      <c r="Y76" s="11">
        <v>2.7829772581306629</v>
      </c>
      <c r="Z76" s="11">
        <v>3.09222723049926</v>
      </c>
      <c r="AA76" s="11">
        <v>2.8930387750613251</v>
      </c>
      <c r="AB76" s="11">
        <v>3.3950295514222195</v>
      </c>
      <c r="AC76" s="11">
        <v>3.059402407883963</v>
      </c>
    </row>
    <row r="77" spans="3:29">
      <c r="C77">
        <v>2013</v>
      </c>
      <c r="D77" s="11">
        <v>1.4275951670749967</v>
      </c>
      <c r="E77" s="11">
        <v>1.2608706472945719</v>
      </c>
      <c r="F77" s="11">
        <v>1.458821352020411</v>
      </c>
      <c r="G77" s="11">
        <v>1.5457768076074934</v>
      </c>
      <c r="I77" s="11">
        <v>3.4050320388756434</v>
      </c>
      <c r="J77" s="11">
        <v>3.2664844731627753</v>
      </c>
      <c r="K77" s="11">
        <v>3.5381433092177419</v>
      </c>
      <c r="L77" s="11">
        <v>4.2309837293909043</v>
      </c>
      <c r="M77" s="11"/>
      <c r="N77" s="11">
        <v>2.813470338166979</v>
      </c>
      <c r="O77" s="11">
        <v>2.7359867351734715</v>
      </c>
      <c r="P77" s="11">
        <v>2.7216930847783862</v>
      </c>
      <c r="Q77" s="11">
        <v>2.4062915775314542</v>
      </c>
      <c r="S77" s="20">
        <v>4.6264380290861729</v>
      </c>
      <c r="T77" s="11">
        <v>7.0278259751943963</v>
      </c>
      <c r="U77" s="11">
        <v>6.547979197802154</v>
      </c>
      <c r="V77" s="11">
        <v>5.4385992711139286</v>
      </c>
      <c r="W77" s="11">
        <v>6.0569078346770704</v>
      </c>
      <c r="X77" s="11"/>
      <c r="Y77" s="11">
        <v>3.367095783461064</v>
      </c>
      <c r="Z77" s="11">
        <v>3.3064512961893877</v>
      </c>
      <c r="AA77" s="11">
        <v>2.9442484088561978</v>
      </c>
      <c r="AB77" s="11">
        <v>3.3393968810011185</v>
      </c>
      <c r="AC77" s="11">
        <v>3.0285171102661597</v>
      </c>
    </row>
    <row r="78" spans="3:29">
      <c r="C78">
        <v>2014</v>
      </c>
      <c r="D78" s="11">
        <v>1.4441525548256802</v>
      </c>
      <c r="E78" s="11">
        <v>1.5336952402589248</v>
      </c>
      <c r="F78" s="11">
        <v>1.6031921585104809</v>
      </c>
      <c r="G78" s="11">
        <v>1.5656206692320798</v>
      </c>
      <c r="I78" s="11">
        <v>3.3357311596279486</v>
      </c>
      <c r="J78" s="11">
        <v>3.2855935276291075</v>
      </c>
      <c r="K78" s="11">
        <v>4.1249529694195441</v>
      </c>
      <c r="L78" s="11">
        <v>4.8628330368006774</v>
      </c>
      <c r="M78" s="11"/>
      <c r="N78" s="11">
        <v>2.5164061956098731</v>
      </c>
      <c r="O78" s="11">
        <v>2.561605780540444</v>
      </c>
      <c r="P78" s="11">
        <v>2.649333563966874</v>
      </c>
      <c r="Q78" s="11">
        <v>2.6184719275913055</v>
      </c>
      <c r="S78" s="19">
        <f>AVERAGE(S$75:S$77)</f>
        <v>4.6871252277246169</v>
      </c>
      <c r="T78" s="11">
        <v>7.1282833852565188</v>
      </c>
      <c r="U78" s="11">
        <v>6.2273911325657165</v>
      </c>
      <c r="V78" s="11">
        <v>6.2314491522758004</v>
      </c>
      <c r="W78" s="11">
        <v>5.074736828565042</v>
      </c>
      <c r="X78" s="11"/>
      <c r="Y78" s="11">
        <v>3.1669789482909261</v>
      </c>
      <c r="Z78" s="11">
        <v>3.3596360801358416</v>
      </c>
      <c r="AA78" s="11">
        <v>3.3852785417866968</v>
      </c>
      <c r="AB78" s="11">
        <v>2.844881000109341</v>
      </c>
      <c r="AC78" s="11">
        <v>3.0441742931142479</v>
      </c>
    </row>
    <row r="79" spans="3:29">
      <c r="C79">
        <v>2015</v>
      </c>
      <c r="D79" s="11">
        <v>1.593833898910479</v>
      </c>
      <c r="E79" s="11">
        <v>1.503142319398715</v>
      </c>
      <c r="F79" s="11">
        <v>1.6520607072452567</v>
      </c>
      <c r="G79" s="11">
        <v>1.5380625611810599</v>
      </c>
      <c r="I79" s="11">
        <v>3.252206701758952</v>
      </c>
      <c r="J79" s="11">
        <v>2.802883706730777</v>
      </c>
      <c r="K79" s="11">
        <v>3.7184728284987671</v>
      </c>
      <c r="L79" s="11">
        <v>4.4079677402278907</v>
      </c>
      <c r="M79" s="11"/>
      <c r="N79" s="11">
        <v>2.4414536227009171</v>
      </c>
      <c r="O79" s="11">
        <v>2.4218586701445619</v>
      </c>
      <c r="P79" s="11">
        <v>2.5139007681817902</v>
      </c>
      <c r="Q79" s="11">
        <v>2.3085108482408025</v>
      </c>
      <c r="S79" s="19">
        <f>AVERAGE(S$75:S$77)</f>
        <v>4.6871252277246169</v>
      </c>
      <c r="T79" s="11">
        <v>5.8083631757368748</v>
      </c>
      <c r="U79" s="11">
        <v>6.1473073000779097</v>
      </c>
      <c r="V79" s="11">
        <v>5.422720718322835</v>
      </c>
      <c r="W79" s="11">
        <v>4.572085327775171</v>
      </c>
      <c r="X79" s="11"/>
      <c r="Y79" s="11">
        <v>3.5196924230490816</v>
      </c>
      <c r="Z79" s="11">
        <v>2.9512682235673142</v>
      </c>
      <c r="AA79" s="11">
        <v>3.1536958246761526</v>
      </c>
      <c r="AB79" s="11">
        <v>3.2860294450229217</v>
      </c>
      <c r="AC79" s="11">
        <v>2.5592998769230961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4C5C7-20D8-4B44-87A7-F1620D0194C4}">
  <sheetPr>
    <tabColor theme="0"/>
  </sheetPr>
  <dimension ref="A2:AF46"/>
  <sheetViews>
    <sheetView topLeftCell="C1" zoomScale="91" workbookViewId="0">
      <selection activeCell="AF7" sqref="AF7:AF46"/>
    </sheetView>
  </sheetViews>
  <sheetFormatPr defaultColWidth="11" defaultRowHeight="15.75"/>
  <cols>
    <col min="4" max="5" width="10.875" style="31"/>
    <col min="7" max="7" width="12.875" customWidth="1"/>
    <col min="8" max="8" width="12" style="39" customWidth="1"/>
    <col min="12" max="12" width="10.875" style="31"/>
    <col min="17" max="17" width="2" style="49" customWidth="1"/>
    <col min="20" max="20" width="10.875" style="51"/>
    <col min="21" max="21" width="10.875" style="31"/>
    <col min="23" max="23" width="12.375" customWidth="1"/>
    <col min="24" max="24" width="12.125" customWidth="1"/>
    <col min="25" max="25" width="10.875" style="39"/>
    <col min="28" max="28" width="10.875" style="31"/>
  </cols>
  <sheetData>
    <row r="2" spans="1:32">
      <c r="B2" s="37"/>
      <c r="C2" s="37"/>
      <c r="D2" s="41"/>
      <c r="E2" s="41"/>
      <c r="F2" s="37"/>
      <c r="G2" s="37"/>
      <c r="H2" s="38"/>
      <c r="I2" s="37"/>
      <c r="J2" s="37"/>
      <c r="K2" s="37"/>
      <c r="L2" s="41"/>
      <c r="T2" s="50"/>
    </row>
    <row r="3" spans="1:32">
      <c r="B3" t="s">
        <v>21</v>
      </c>
    </row>
    <row r="4" spans="1:32">
      <c r="B4" s="64" t="s">
        <v>8</v>
      </c>
      <c r="C4" s="64"/>
      <c r="D4" s="64"/>
      <c r="E4" s="64"/>
      <c r="F4" s="64"/>
      <c r="G4" s="64"/>
      <c r="H4" s="64"/>
      <c r="I4" s="64"/>
      <c r="J4" s="64"/>
      <c r="K4" s="64"/>
      <c r="L4" s="64"/>
      <c r="M4" s="64"/>
      <c r="N4" s="64"/>
      <c r="O4" s="64"/>
      <c r="P4" s="64"/>
      <c r="R4" s="60" t="s">
        <v>12</v>
      </c>
      <c r="S4" s="61"/>
      <c r="T4" s="61"/>
      <c r="U4" s="61"/>
      <c r="V4" s="61"/>
      <c r="W4" s="61"/>
      <c r="X4" s="61"/>
      <c r="Y4" s="61"/>
      <c r="Z4" s="61"/>
      <c r="AA4" s="61"/>
      <c r="AB4" s="61"/>
      <c r="AC4" s="61"/>
      <c r="AD4" s="61"/>
      <c r="AE4" s="61"/>
      <c r="AF4" s="61"/>
    </row>
    <row r="5" spans="1:32" ht="45" customHeight="1">
      <c r="B5" s="62" t="s">
        <v>44</v>
      </c>
      <c r="C5" s="62"/>
      <c r="D5" s="44" t="s">
        <v>46</v>
      </c>
      <c r="E5" s="65" t="s">
        <v>53</v>
      </c>
      <c r="F5" s="66"/>
      <c r="G5" s="66"/>
      <c r="H5" s="66"/>
      <c r="I5" s="66"/>
      <c r="J5" s="66"/>
      <c r="K5" s="67"/>
      <c r="L5" s="58" t="s">
        <v>52</v>
      </c>
      <c r="M5" s="59"/>
      <c r="N5" s="59"/>
      <c r="O5" s="59"/>
      <c r="P5" s="59"/>
      <c r="R5" s="62" t="s">
        <v>44</v>
      </c>
      <c r="S5" s="62"/>
      <c r="T5" s="52" t="s">
        <v>46</v>
      </c>
      <c r="U5" s="65" t="s">
        <v>53</v>
      </c>
      <c r="V5" s="66"/>
      <c r="W5" s="66"/>
      <c r="X5" s="66"/>
      <c r="Y5" s="66"/>
      <c r="Z5" s="66"/>
      <c r="AA5" s="67"/>
      <c r="AB5" s="58" t="s">
        <v>52</v>
      </c>
      <c r="AC5" s="59"/>
      <c r="AD5" s="59"/>
      <c r="AE5" s="59"/>
      <c r="AF5" s="59"/>
    </row>
    <row r="6" spans="1:32" ht="63">
      <c r="A6" s="30" t="s">
        <v>45</v>
      </c>
      <c r="B6" s="10" t="s">
        <v>10</v>
      </c>
      <c r="C6" s="10" t="s">
        <v>11</v>
      </c>
      <c r="D6" s="45" t="s">
        <v>7</v>
      </c>
      <c r="E6" s="42" t="s">
        <v>43</v>
      </c>
      <c r="F6" s="35" t="s">
        <v>42</v>
      </c>
      <c r="G6" s="10" t="s">
        <v>47</v>
      </c>
      <c r="H6" s="10" t="s">
        <v>48</v>
      </c>
      <c r="I6" s="63" t="s">
        <v>40</v>
      </c>
      <c r="J6" s="63"/>
      <c r="K6" s="47" t="s">
        <v>41</v>
      </c>
      <c r="L6" s="32" t="s">
        <v>10</v>
      </c>
      <c r="M6" s="10" t="s">
        <v>11</v>
      </c>
      <c r="N6" s="10" t="s">
        <v>49</v>
      </c>
      <c r="O6" s="10" t="s">
        <v>50</v>
      </c>
      <c r="P6" s="56" t="s">
        <v>51</v>
      </c>
      <c r="R6" s="10" t="s">
        <v>10</v>
      </c>
      <c r="S6" s="10" t="s">
        <v>11</v>
      </c>
      <c r="T6" s="53" t="s">
        <v>7</v>
      </c>
      <c r="U6" s="42" t="s">
        <v>54</v>
      </c>
      <c r="V6" s="35" t="s">
        <v>55</v>
      </c>
      <c r="W6" s="10" t="s">
        <v>47</v>
      </c>
      <c r="X6" s="10" t="s">
        <v>56</v>
      </c>
      <c r="Y6" s="63" t="s">
        <v>57</v>
      </c>
      <c r="Z6" s="63"/>
      <c r="AA6" s="47" t="s">
        <v>41</v>
      </c>
      <c r="AB6" s="32" t="s">
        <v>10</v>
      </c>
      <c r="AC6" s="10" t="s">
        <v>11</v>
      </c>
      <c r="AD6" s="10" t="s">
        <v>49</v>
      </c>
      <c r="AE6" s="10" t="s">
        <v>50</v>
      </c>
      <c r="AF6" s="56" t="s">
        <v>51</v>
      </c>
    </row>
    <row r="7" spans="1:32">
      <c r="A7">
        <v>1976</v>
      </c>
      <c r="B7" s="11">
        <v>5.5070046697798531</v>
      </c>
      <c r="C7" s="11">
        <v>6.2621045836023228</v>
      </c>
      <c r="D7" s="46">
        <f>AVERAGE(B7:C7)</f>
        <v>5.884554626691088</v>
      </c>
      <c r="E7" s="43">
        <v>6434</v>
      </c>
      <c r="F7" s="34">
        <f>E7*1000</f>
        <v>6434000</v>
      </c>
      <c r="G7" s="15">
        <v>0.41</v>
      </c>
      <c r="H7" s="15">
        <v>0.67</v>
      </c>
      <c r="I7" s="11">
        <f>SUM(G7:H7)</f>
        <v>1.08</v>
      </c>
      <c r="J7" s="16">
        <f>I7*1000000</f>
        <v>1080000</v>
      </c>
      <c r="K7" s="48">
        <f>F7/J7</f>
        <v>5.9574074074074073</v>
      </c>
      <c r="L7" s="33">
        <f>G7/I7</f>
        <v>0.37962962962962959</v>
      </c>
      <c r="M7">
        <f>H7/I7</f>
        <v>0.62037037037037035</v>
      </c>
      <c r="N7" s="11">
        <v>5.5070046697798531</v>
      </c>
      <c r="O7" s="11">
        <v>6.2621045836023228</v>
      </c>
      <c r="P7" s="57">
        <f>((N7*L7)+(O7*M7))</f>
        <v>5.9754462829845334</v>
      </c>
      <c r="R7" s="11">
        <v>2.7698708751793402</v>
      </c>
      <c r="S7" s="11">
        <v>2.5843939077821823</v>
      </c>
      <c r="T7" s="54">
        <f>AVERAGE(R7:S7)</f>
        <v>2.677132391480761</v>
      </c>
      <c r="U7" s="31">
        <v>4435</v>
      </c>
      <c r="V7">
        <f>U7*1000</f>
        <v>4435000</v>
      </c>
      <c r="W7" s="15">
        <v>1.34</v>
      </c>
      <c r="X7" s="15">
        <v>0.28000000000000003</v>
      </c>
      <c r="Y7" s="40">
        <f>SUM(W7:X7)</f>
        <v>1.62</v>
      </c>
      <c r="Z7" s="16">
        <f>Y7*1000000</f>
        <v>1620000</v>
      </c>
      <c r="AA7" s="48">
        <f>V7/Z7</f>
        <v>2.7376543209876543</v>
      </c>
      <c r="AB7" s="55">
        <f>W7/Y7</f>
        <v>0.8271604938271605</v>
      </c>
      <c r="AC7" s="36">
        <f>X7/Y7</f>
        <v>0.17283950617283952</v>
      </c>
      <c r="AD7" s="11">
        <v>2.7698708751793402</v>
      </c>
      <c r="AE7" s="11">
        <v>2.5843939077821823</v>
      </c>
      <c r="AF7" s="57">
        <f>((AD7*AB7)+(AE7*AC7))</f>
        <v>2.7378131277279794</v>
      </c>
    </row>
    <row r="8" spans="1:32">
      <c r="A8">
        <v>1977</v>
      </c>
      <c r="B8" s="11">
        <v>5.481632653061224</v>
      </c>
      <c r="C8" s="11">
        <v>5.9296482412060296</v>
      </c>
      <c r="D8" s="46">
        <f t="shared" ref="D8:D46" si="0">AVERAGE(B8:C8)</f>
        <v>5.7056404471336268</v>
      </c>
      <c r="E8" s="43">
        <v>6014</v>
      </c>
      <c r="F8" s="34">
        <f t="shared" ref="F8:F46" si="1">E8*1000</f>
        <v>6014000</v>
      </c>
      <c r="G8" s="15">
        <v>0.48</v>
      </c>
      <c r="H8" s="15">
        <v>0.56999999999999995</v>
      </c>
      <c r="I8" s="11">
        <f t="shared" ref="I8:I46" si="2">SUM(G8:H8)</f>
        <v>1.0499999999999998</v>
      </c>
      <c r="J8" s="16">
        <f t="shared" ref="J8:J46" si="3">I8*1000000</f>
        <v>1049999.9999999998</v>
      </c>
      <c r="K8" s="48">
        <f t="shared" ref="K8:K46" si="4">F8/J8</f>
        <v>5.7276190476190489</v>
      </c>
      <c r="L8" s="33">
        <f t="shared" ref="L8:L46" si="5">G8/I8</f>
        <v>0.45714285714285718</v>
      </c>
      <c r="M8">
        <f t="shared" ref="M8:M46" si="6">H8/I8</f>
        <v>0.54285714285714293</v>
      </c>
      <c r="N8" s="11">
        <v>5.481632653061224</v>
      </c>
      <c r="O8" s="11">
        <v>5.9296482412060296</v>
      </c>
      <c r="P8" s="57">
        <f t="shared" ref="P8:P46" si="7">((N8*L8)+(O8*M8))</f>
        <v>5.7248411151969769</v>
      </c>
      <c r="R8" s="11">
        <v>3.2137825421133233</v>
      </c>
      <c r="S8" s="11">
        <v>3.0913860953213819</v>
      </c>
      <c r="T8" s="54">
        <f t="shared" ref="T8:T46" si="8">AVERAGE(R8:S8)</f>
        <v>3.1525843187173526</v>
      </c>
      <c r="U8" s="31">
        <v>5944</v>
      </c>
      <c r="V8">
        <f t="shared" ref="V8:V46" si="9">U8*1000</f>
        <v>5944000</v>
      </c>
      <c r="W8" s="15">
        <v>1.62</v>
      </c>
      <c r="X8" s="15">
        <v>0.24</v>
      </c>
      <c r="Y8" s="40">
        <f t="shared" ref="Y8:Y46" si="10">SUM(W8:X8)</f>
        <v>1.86</v>
      </c>
      <c r="Z8" s="16">
        <f t="shared" ref="Z8:Z46" si="11">Y8*1000000</f>
        <v>1860000</v>
      </c>
      <c r="AA8" s="48">
        <f t="shared" ref="AA8:AA46" si="12">V8/Z8</f>
        <v>3.1956989247311829</v>
      </c>
      <c r="AB8" s="55">
        <f t="shared" ref="AB8:AB46" si="13">W8/Y8</f>
        <v>0.87096774193548387</v>
      </c>
      <c r="AC8" s="36">
        <f t="shared" ref="AC8:AC46" si="14">X8/Y8</f>
        <v>0.12903225806451613</v>
      </c>
      <c r="AD8" s="11">
        <v>3.2137825421133233</v>
      </c>
      <c r="AE8" s="11">
        <v>3.0913860953213819</v>
      </c>
      <c r="AF8" s="57">
        <f t="shared" ref="AF8:AF46" si="15">((AD8*AB8)+(AE8*AC8))</f>
        <v>3.1979894522046854</v>
      </c>
    </row>
    <row r="9" spans="1:32">
      <c r="A9">
        <v>1978</v>
      </c>
      <c r="B9" s="11">
        <v>6.2899408284023668</v>
      </c>
      <c r="C9" s="11">
        <v>6.272189349112427</v>
      </c>
      <c r="D9" s="46">
        <f t="shared" si="0"/>
        <v>6.2810650887573969</v>
      </c>
      <c r="E9" s="43">
        <v>7477</v>
      </c>
      <c r="F9" s="34">
        <f t="shared" si="1"/>
        <v>7477000</v>
      </c>
      <c r="G9" s="15">
        <v>0.49</v>
      </c>
      <c r="H9" s="15">
        <v>0.7</v>
      </c>
      <c r="I9" s="11">
        <f t="shared" si="2"/>
        <v>1.19</v>
      </c>
      <c r="J9" s="16">
        <f t="shared" si="3"/>
        <v>1190000</v>
      </c>
      <c r="K9" s="48">
        <f t="shared" si="4"/>
        <v>6.2831932773109243</v>
      </c>
      <c r="L9" s="33">
        <f t="shared" si="5"/>
        <v>0.41176470588235298</v>
      </c>
      <c r="M9">
        <f t="shared" si="6"/>
        <v>0.58823529411764708</v>
      </c>
      <c r="N9" s="11">
        <v>6.2899408284023668</v>
      </c>
      <c r="O9" s="11">
        <v>6.272189349112427</v>
      </c>
      <c r="P9" s="57">
        <f t="shared" si="7"/>
        <v>6.2794987817612258</v>
      </c>
      <c r="R9" s="11">
        <v>2.9817910447761196</v>
      </c>
      <c r="S9" s="11">
        <v>2.7691993464052289</v>
      </c>
      <c r="T9" s="54">
        <f t="shared" si="8"/>
        <v>2.8754951955906742</v>
      </c>
      <c r="U9" s="31">
        <v>4845</v>
      </c>
      <c r="V9">
        <f t="shared" si="9"/>
        <v>4845000</v>
      </c>
      <c r="W9" s="15">
        <v>1.41</v>
      </c>
      <c r="X9" s="15">
        <v>0.23</v>
      </c>
      <c r="Y9" s="40">
        <f t="shared" si="10"/>
        <v>1.64</v>
      </c>
      <c r="Z9" s="16">
        <f t="shared" si="11"/>
        <v>1640000</v>
      </c>
      <c r="AA9" s="48">
        <f t="shared" si="12"/>
        <v>2.9542682926829267</v>
      </c>
      <c r="AB9" s="55">
        <f t="shared" si="13"/>
        <v>0.8597560975609756</v>
      </c>
      <c r="AC9" s="36">
        <f t="shared" si="14"/>
        <v>0.1402439024390244</v>
      </c>
      <c r="AD9" s="11">
        <v>2.9817910447761196</v>
      </c>
      <c r="AE9" s="11">
        <v>2.7691993464052289</v>
      </c>
      <c r="AF9" s="57">
        <f t="shared" si="15"/>
        <v>2.9519763553704461</v>
      </c>
    </row>
    <row r="10" spans="1:32">
      <c r="A10">
        <v>1979</v>
      </c>
      <c r="B10" s="11">
        <v>5.6102332580887886</v>
      </c>
      <c r="C10" s="11">
        <v>6.0660247592847307</v>
      </c>
      <c r="D10" s="46">
        <f t="shared" si="0"/>
        <v>5.8381290086867601</v>
      </c>
      <c r="E10" s="43">
        <v>6666</v>
      </c>
      <c r="F10" s="34">
        <f t="shared" si="1"/>
        <v>6666000</v>
      </c>
      <c r="G10" s="15">
        <v>0.48</v>
      </c>
      <c r="H10" s="15">
        <v>0.65</v>
      </c>
      <c r="I10" s="11">
        <f t="shared" si="2"/>
        <v>1.1299999999999999</v>
      </c>
      <c r="J10" s="16">
        <f t="shared" si="3"/>
        <v>1130000</v>
      </c>
      <c r="K10" s="48">
        <f t="shared" si="4"/>
        <v>5.8991150442477878</v>
      </c>
      <c r="L10" s="33">
        <f t="shared" si="5"/>
        <v>0.42477876106194695</v>
      </c>
      <c r="M10">
        <f t="shared" si="6"/>
        <v>0.57522123893805321</v>
      </c>
      <c r="N10" s="11">
        <v>5.6102332580887886</v>
      </c>
      <c r="O10" s="11">
        <v>6.0660247592847307</v>
      </c>
      <c r="P10" s="57">
        <f t="shared" si="7"/>
        <v>5.8724142101041545</v>
      </c>
      <c r="R10" s="11">
        <v>3.0884297520661157</v>
      </c>
      <c r="S10" s="11">
        <v>3.1898533491874752</v>
      </c>
      <c r="T10" s="54">
        <f t="shared" si="8"/>
        <v>3.1391415506267952</v>
      </c>
      <c r="U10" s="31">
        <v>4913</v>
      </c>
      <c r="V10">
        <f t="shared" si="9"/>
        <v>4913000</v>
      </c>
      <c r="W10" s="15">
        <v>1.28</v>
      </c>
      <c r="X10" s="15">
        <v>0.3</v>
      </c>
      <c r="Y10" s="40">
        <f t="shared" si="10"/>
        <v>1.58</v>
      </c>
      <c r="Z10" s="16">
        <f t="shared" si="11"/>
        <v>1580000</v>
      </c>
      <c r="AA10" s="48">
        <f t="shared" si="12"/>
        <v>3.1094936708860761</v>
      </c>
      <c r="AB10" s="55">
        <f t="shared" si="13"/>
        <v>0.810126582278481</v>
      </c>
      <c r="AC10" s="36">
        <f t="shared" si="14"/>
        <v>0.18987341772151897</v>
      </c>
      <c r="AD10" s="11">
        <v>3.0884297520661157</v>
      </c>
      <c r="AE10" s="11">
        <v>3.1898533491874752</v>
      </c>
      <c r="AF10" s="57">
        <f t="shared" si="15"/>
        <v>3.1076873970891588</v>
      </c>
    </row>
    <row r="11" spans="1:32">
      <c r="A11">
        <v>1980</v>
      </c>
      <c r="B11" s="11">
        <v>5.7431048069345945</v>
      </c>
      <c r="C11" s="11">
        <v>6.0802919708029197</v>
      </c>
      <c r="D11" s="46">
        <f t="shared" si="0"/>
        <v>5.9116983888687571</v>
      </c>
      <c r="E11" s="43">
        <v>5787</v>
      </c>
      <c r="F11" s="34">
        <f t="shared" si="1"/>
        <v>5787000</v>
      </c>
      <c r="G11" s="15">
        <v>0.47</v>
      </c>
      <c r="H11" s="15">
        <v>0.51</v>
      </c>
      <c r="I11" s="11">
        <f t="shared" si="2"/>
        <v>0.98</v>
      </c>
      <c r="J11" s="16">
        <f t="shared" si="3"/>
        <v>980000</v>
      </c>
      <c r="K11" s="48">
        <f t="shared" si="4"/>
        <v>5.9051020408163266</v>
      </c>
      <c r="L11" s="33">
        <f t="shared" si="5"/>
        <v>0.47959183673469385</v>
      </c>
      <c r="M11">
        <f t="shared" si="6"/>
        <v>0.52040816326530615</v>
      </c>
      <c r="N11" s="11">
        <v>5.7431048069345945</v>
      </c>
      <c r="O11" s="11">
        <v>6.0802919708029197</v>
      </c>
      <c r="P11" s="57">
        <f t="shared" si="7"/>
        <v>5.9185797595599476</v>
      </c>
      <c r="R11" s="11">
        <v>2.9317715959004391</v>
      </c>
      <c r="S11" s="11">
        <v>2.6884187880960919</v>
      </c>
      <c r="T11" s="54">
        <f t="shared" si="8"/>
        <v>2.8100951919982657</v>
      </c>
      <c r="U11" s="31">
        <v>3963</v>
      </c>
      <c r="V11">
        <f t="shared" si="9"/>
        <v>3963000</v>
      </c>
      <c r="W11" s="15">
        <v>1.1100000000000001</v>
      </c>
      <c r="X11" s="15">
        <v>0.26</v>
      </c>
      <c r="Y11" s="40">
        <f t="shared" si="10"/>
        <v>1.37</v>
      </c>
      <c r="Z11" s="16">
        <f t="shared" si="11"/>
        <v>1370000</v>
      </c>
      <c r="AA11" s="48">
        <f t="shared" si="12"/>
        <v>2.8927007299270073</v>
      </c>
      <c r="AB11" s="55">
        <f t="shared" si="13"/>
        <v>0.81021897810218979</v>
      </c>
      <c r="AC11" s="36">
        <f t="shared" si="14"/>
        <v>0.18978102189781021</v>
      </c>
      <c r="AD11" s="11">
        <v>2.9317715959004391</v>
      </c>
      <c r="AE11" s="11">
        <v>2.6884187880960919</v>
      </c>
      <c r="AF11" s="57">
        <f t="shared" si="15"/>
        <v>2.8855878513536286</v>
      </c>
    </row>
    <row r="12" spans="1:32">
      <c r="A12">
        <v>1981</v>
      </c>
      <c r="B12" s="11">
        <v>5.6937334510150048</v>
      </c>
      <c r="C12" s="11">
        <v>5.8248299319727881</v>
      </c>
      <c r="D12" s="46">
        <f t="shared" si="0"/>
        <v>5.7592816914938965</v>
      </c>
      <c r="E12" s="43">
        <v>6066</v>
      </c>
      <c r="F12" s="34">
        <f t="shared" si="1"/>
        <v>6066000</v>
      </c>
      <c r="G12" s="15">
        <v>0.43</v>
      </c>
      <c r="H12" s="15">
        <v>0.62</v>
      </c>
      <c r="I12" s="11">
        <f t="shared" si="2"/>
        <v>1.05</v>
      </c>
      <c r="J12" s="16">
        <f t="shared" si="3"/>
        <v>1050000</v>
      </c>
      <c r="K12" s="48">
        <f t="shared" si="4"/>
        <v>5.7771428571428576</v>
      </c>
      <c r="L12" s="33">
        <f t="shared" si="5"/>
        <v>0.40952380952380951</v>
      </c>
      <c r="M12">
        <f t="shared" si="6"/>
        <v>0.59047619047619049</v>
      </c>
      <c r="N12" s="11">
        <v>5.6937334510150048</v>
      </c>
      <c r="O12" s="11">
        <v>5.8248299319727881</v>
      </c>
      <c r="P12" s="57">
        <f t="shared" si="7"/>
        <v>5.7711428016757917</v>
      </c>
      <c r="R12" s="11">
        <v>2.9040852575488456</v>
      </c>
      <c r="S12" s="11">
        <v>2.7166582788122802</v>
      </c>
      <c r="T12" s="54">
        <f t="shared" si="8"/>
        <v>2.8103717681805627</v>
      </c>
      <c r="U12" s="31">
        <v>3429</v>
      </c>
      <c r="V12">
        <f t="shared" si="9"/>
        <v>3429000</v>
      </c>
      <c r="W12" s="15">
        <v>1</v>
      </c>
      <c r="X12" s="15">
        <v>0.19</v>
      </c>
      <c r="Y12" s="40">
        <f t="shared" si="10"/>
        <v>1.19</v>
      </c>
      <c r="Z12" s="16">
        <f t="shared" si="11"/>
        <v>1190000</v>
      </c>
      <c r="AA12" s="48">
        <f t="shared" si="12"/>
        <v>2.8815126050420168</v>
      </c>
      <c r="AB12" s="55">
        <f t="shared" si="13"/>
        <v>0.84033613445378152</v>
      </c>
      <c r="AC12" s="36">
        <f t="shared" si="14"/>
        <v>0.1596638655462185</v>
      </c>
      <c r="AD12" s="11">
        <v>2.9040852575488456</v>
      </c>
      <c r="AE12" s="11">
        <v>2.7166582788122802</v>
      </c>
      <c r="AF12" s="57">
        <f t="shared" si="15"/>
        <v>2.8741599416161168</v>
      </c>
    </row>
    <row r="13" spans="1:32">
      <c r="A13">
        <v>1982</v>
      </c>
      <c r="B13" s="11">
        <v>6.2585089141004859</v>
      </c>
      <c r="C13" s="11">
        <v>5.7996146435452793</v>
      </c>
      <c r="D13" s="46">
        <f t="shared" si="0"/>
        <v>6.0290617788228822</v>
      </c>
      <c r="E13" s="43">
        <v>6679</v>
      </c>
      <c r="F13" s="34">
        <f t="shared" si="1"/>
        <v>6679000</v>
      </c>
      <c r="G13" s="15">
        <v>0.46</v>
      </c>
      <c r="H13" s="15">
        <v>0.65</v>
      </c>
      <c r="I13" s="11">
        <f t="shared" si="2"/>
        <v>1.1100000000000001</v>
      </c>
      <c r="J13" s="16">
        <f t="shared" si="3"/>
        <v>1110000</v>
      </c>
      <c r="K13" s="48">
        <f t="shared" si="4"/>
        <v>6.0171171171171167</v>
      </c>
      <c r="L13" s="33">
        <f t="shared" si="5"/>
        <v>0.4144144144144144</v>
      </c>
      <c r="M13">
        <f t="shared" si="6"/>
        <v>0.5855855855855856</v>
      </c>
      <c r="N13" s="11">
        <v>6.2585089141004859</v>
      </c>
      <c r="O13" s="11">
        <v>5.7996146435452793</v>
      </c>
      <c r="P13" s="57">
        <f t="shared" si="7"/>
        <v>5.9897870439555447</v>
      </c>
      <c r="R13" s="11">
        <v>3.1766004415011038</v>
      </c>
      <c r="S13" s="11">
        <v>3.0530120481927709</v>
      </c>
      <c r="T13" s="54">
        <f t="shared" si="8"/>
        <v>3.1148062448469371</v>
      </c>
      <c r="U13" s="31">
        <v>4188</v>
      </c>
      <c r="V13">
        <f t="shared" si="9"/>
        <v>4188000</v>
      </c>
      <c r="W13" s="15">
        <v>1.04</v>
      </c>
      <c r="X13" s="15">
        <v>0.28999999999999998</v>
      </c>
      <c r="Y13" s="40">
        <f t="shared" si="10"/>
        <v>1.33</v>
      </c>
      <c r="Z13" s="16">
        <f t="shared" si="11"/>
        <v>1330000</v>
      </c>
      <c r="AA13" s="48">
        <f t="shared" si="12"/>
        <v>3.1488721804511277</v>
      </c>
      <c r="AB13" s="55">
        <f t="shared" si="13"/>
        <v>0.78195488721804507</v>
      </c>
      <c r="AC13" s="36">
        <f t="shared" si="14"/>
        <v>0.21804511278195485</v>
      </c>
      <c r="AD13" s="11">
        <v>3.1766004415011038</v>
      </c>
      <c r="AE13" s="11">
        <v>3.0530120481927709</v>
      </c>
      <c r="AF13" s="57">
        <f t="shared" si="15"/>
        <v>3.149652596343647</v>
      </c>
    </row>
    <row r="14" spans="1:32">
      <c r="A14">
        <v>1983</v>
      </c>
      <c r="B14" s="11">
        <v>6.1736842105263161</v>
      </c>
      <c r="C14" s="11">
        <v>5.0292397660818722</v>
      </c>
      <c r="D14" s="46">
        <f t="shared" si="0"/>
        <v>5.6014619883040941</v>
      </c>
      <c r="E14" s="43">
        <v>5067</v>
      </c>
      <c r="F14" s="34">
        <f t="shared" si="1"/>
        <v>5067000</v>
      </c>
      <c r="G14" s="15">
        <v>0.42</v>
      </c>
      <c r="H14" s="15">
        <v>0.49</v>
      </c>
      <c r="I14" s="11">
        <f t="shared" si="2"/>
        <v>0.90999999999999992</v>
      </c>
      <c r="J14" s="16">
        <f t="shared" si="3"/>
        <v>909999.99999999988</v>
      </c>
      <c r="K14" s="48">
        <f t="shared" si="4"/>
        <v>5.5681318681318688</v>
      </c>
      <c r="L14" s="33">
        <f t="shared" si="5"/>
        <v>0.46153846153846156</v>
      </c>
      <c r="M14">
        <f t="shared" si="6"/>
        <v>0.53846153846153855</v>
      </c>
      <c r="N14" s="11">
        <v>6.1736842105263161</v>
      </c>
      <c r="O14" s="11">
        <v>5.0292397660818722</v>
      </c>
      <c r="P14" s="57">
        <f t="shared" si="7"/>
        <v>5.5574448942870003</v>
      </c>
      <c r="R14" s="11">
        <v>2.7604848484848485</v>
      </c>
      <c r="S14" s="11">
        <v>2.3598862019914653</v>
      </c>
      <c r="T14" s="54">
        <f t="shared" si="8"/>
        <v>2.5601855252381567</v>
      </c>
      <c r="U14" s="31">
        <v>3613</v>
      </c>
      <c r="V14">
        <f t="shared" si="9"/>
        <v>3613000</v>
      </c>
      <c r="W14" s="15">
        <v>1.05</v>
      </c>
      <c r="X14" s="15">
        <v>0.31</v>
      </c>
      <c r="Y14" s="40">
        <f t="shared" si="10"/>
        <v>1.36</v>
      </c>
      <c r="Z14" s="16">
        <f t="shared" si="11"/>
        <v>1360000</v>
      </c>
      <c r="AA14" s="48">
        <f t="shared" si="12"/>
        <v>2.6566176470588236</v>
      </c>
      <c r="AB14" s="55">
        <f t="shared" si="13"/>
        <v>0.7720588235294118</v>
      </c>
      <c r="AC14" s="36">
        <f t="shared" si="14"/>
        <v>0.22794117647058823</v>
      </c>
      <c r="AD14" s="11">
        <v>2.7604848484848485</v>
      </c>
      <c r="AE14" s="11">
        <v>2.3598862019914653</v>
      </c>
      <c r="AF14" s="57">
        <f t="shared" si="15"/>
        <v>2.6691719217106216</v>
      </c>
    </row>
    <row r="15" spans="1:32">
      <c r="A15">
        <v>1984</v>
      </c>
      <c r="B15" s="11">
        <v>6.7584158415841582</v>
      </c>
      <c r="C15" s="11">
        <v>5.3079947575360418</v>
      </c>
      <c r="D15" s="46">
        <f t="shared" si="0"/>
        <v>6.0332052995601</v>
      </c>
      <c r="E15" s="43">
        <v>6863</v>
      </c>
      <c r="F15" s="34">
        <f t="shared" si="1"/>
        <v>6863000</v>
      </c>
      <c r="G15" s="15">
        <v>0.57999999999999996</v>
      </c>
      <c r="H15" s="15">
        <v>0.56000000000000005</v>
      </c>
      <c r="I15" s="11">
        <f t="shared" si="2"/>
        <v>1.1400000000000001</v>
      </c>
      <c r="J15" s="16">
        <f t="shared" si="3"/>
        <v>1140000.0000000002</v>
      </c>
      <c r="K15" s="48">
        <f t="shared" si="4"/>
        <v>6.0201754385964898</v>
      </c>
      <c r="L15" s="33">
        <f t="shared" si="5"/>
        <v>0.50877192982456132</v>
      </c>
      <c r="M15">
        <f t="shared" si="6"/>
        <v>0.49122807017543857</v>
      </c>
      <c r="N15" s="11">
        <v>6.7584158415841582</v>
      </c>
      <c r="O15" s="11">
        <v>5.3079947575360418</v>
      </c>
      <c r="P15" s="57">
        <f t="shared" si="7"/>
        <v>6.0459282915254331</v>
      </c>
      <c r="R15" s="11">
        <v>3.0569602667407612</v>
      </c>
      <c r="S15" s="11">
        <v>2.7408312958435213</v>
      </c>
      <c r="T15" s="54">
        <f t="shared" si="8"/>
        <v>2.8988957812921412</v>
      </c>
      <c r="U15" s="31">
        <v>5392</v>
      </c>
      <c r="V15">
        <f t="shared" si="9"/>
        <v>5392000</v>
      </c>
      <c r="W15" s="15">
        <v>1.38</v>
      </c>
      <c r="X15" s="15">
        <v>0.43</v>
      </c>
      <c r="Y15" s="40">
        <f t="shared" si="10"/>
        <v>1.8099999999999998</v>
      </c>
      <c r="Z15" s="16">
        <f t="shared" si="11"/>
        <v>1809999.9999999998</v>
      </c>
      <c r="AA15" s="48">
        <f t="shared" si="12"/>
        <v>2.9790055248618788</v>
      </c>
      <c r="AB15" s="55">
        <f t="shared" si="13"/>
        <v>0.76243093922651939</v>
      </c>
      <c r="AC15" s="36">
        <f t="shared" si="14"/>
        <v>0.23756906077348069</v>
      </c>
      <c r="AD15" s="11">
        <v>3.0569602667407612</v>
      </c>
      <c r="AE15" s="11">
        <v>2.7408312958435213</v>
      </c>
      <c r="AF15" s="57">
        <f t="shared" si="15"/>
        <v>2.9818578040414172</v>
      </c>
    </row>
    <row r="16" spans="1:32">
      <c r="A16">
        <v>1985</v>
      </c>
      <c r="B16" s="11">
        <v>6.8630609896432677</v>
      </c>
      <c r="C16" s="11">
        <v>6.3384321223709383</v>
      </c>
      <c r="D16" s="46">
        <f t="shared" si="0"/>
        <v>6.6007465560071026</v>
      </c>
      <c r="E16" s="43">
        <v>11389</v>
      </c>
      <c r="F16" s="34">
        <f t="shared" si="1"/>
        <v>11389000</v>
      </c>
      <c r="G16" s="15">
        <v>0.9</v>
      </c>
      <c r="H16" s="15">
        <v>0.83</v>
      </c>
      <c r="I16" s="11">
        <f t="shared" si="2"/>
        <v>1.73</v>
      </c>
      <c r="J16" s="16">
        <f t="shared" si="3"/>
        <v>1730000</v>
      </c>
      <c r="K16" s="48">
        <f t="shared" si="4"/>
        <v>6.5832369942196536</v>
      </c>
      <c r="L16" s="33">
        <f t="shared" si="5"/>
        <v>0.52023121387283244</v>
      </c>
      <c r="M16">
        <f t="shared" si="6"/>
        <v>0.47976878612716761</v>
      </c>
      <c r="N16" s="11">
        <v>6.8630609896432677</v>
      </c>
      <c r="O16" s="11">
        <v>6.3384321223709383</v>
      </c>
      <c r="P16" s="57">
        <f t="shared" si="7"/>
        <v>6.6113604348247517</v>
      </c>
      <c r="R16" s="11">
        <v>3.320773930753564</v>
      </c>
      <c r="S16" s="11">
        <v>3.0912767186597345</v>
      </c>
      <c r="T16" s="54">
        <f t="shared" si="8"/>
        <v>3.2060253247066495</v>
      </c>
      <c r="U16" s="31">
        <v>4605</v>
      </c>
      <c r="V16">
        <f t="shared" si="9"/>
        <v>4605000</v>
      </c>
      <c r="W16" s="15">
        <v>1.1200000000000001</v>
      </c>
      <c r="X16" s="15">
        <v>0.28000000000000003</v>
      </c>
      <c r="Y16" s="40">
        <f t="shared" si="10"/>
        <v>1.4000000000000001</v>
      </c>
      <c r="Z16" s="16">
        <f t="shared" si="11"/>
        <v>1400000.0000000002</v>
      </c>
      <c r="AA16" s="48">
        <f t="shared" si="12"/>
        <v>3.2892857142857137</v>
      </c>
      <c r="AB16" s="55">
        <f t="shared" si="13"/>
        <v>0.8</v>
      </c>
      <c r="AC16" s="36">
        <f t="shared" si="14"/>
        <v>0.2</v>
      </c>
      <c r="AD16" s="11">
        <v>3.320773930753564</v>
      </c>
      <c r="AE16" s="11">
        <v>3.0912767186597345</v>
      </c>
      <c r="AF16" s="57">
        <f t="shared" si="15"/>
        <v>3.2748744883347984</v>
      </c>
    </row>
    <row r="17" spans="1:32">
      <c r="A17">
        <v>1986</v>
      </c>
      <c r="B17" s="11">
        <v>6.719557195571956</v>
      </c>
      <c r="C17" s="11">
        <v>5.384615384615385</v>
      </c>
      <c r="D17" s="46">
        <f t="shared" si="0"/>
        <v>6.0520862900936709</v>
      </c>
      <c r="E17" s="43">
        <v>10790</v>
      </c>
      <c r="F17" s="34">
        <f t="shared" si="1"/>
        <v>10790000</v>
      </c>
      <c r="G17" s="15">
        <v>0.76</v>
      </c>
      <c r="H17" s="15">
        <v>1.05</v>
      </c>
      <c r="I17" s="11">
        <f t="shared" si="2"/>
        <v>1.81</v>
      </c>
      <c r="J17" s="16">
        <f t="shared" si="3"/>
        <v>1810000</v>
      </c>
      <c r="K17" s="48">
        <f t="shared" si="4"/>
        <v>5.9613259668508292</v>
      </c>
      <c r="L17" s="33">
        <f t="shared" si="5"/>
        <v>0.41988950276243092</v>
      </c>
      <c r="M17">
        <f t="shared" si="6"/>
        <v>0.58011049723756902</v>
      </c>
      <c r="N17" s="11">
        <v>6.719557195571956</v>
      </c>
      <c r="O17" s="11">
        <v>5.384615384615385</v>
      </c>
      <c r="P17" s="57">
        <f t="shared" si="7"/>
        <v>5.9451434378347185</v>
      </c>
      <c r="R17" s="11">
        <v>2.9461663947797718</v>
      </c>
      <c r="S17" s="11">
        <v>2.7848729076255423</v>
      </c>
      <c r="T17" s="54">
        <f t="shared" si="8"/>
        <v>2.8655196512026571</v>
      </c>
      <c r="U17" s="31">
        <v>4861</v>
      </c>
      <c r="V17">
        <f t="shared" si="9"/>
        <v>4861000</v>
      </c>
      <c r="W17" s="15">
        <v>1.26</v>
      </c>
      <c r="X17" s="15">
        <v>0.41</v>
      </c>
      <c r="Y17" s="40">
        <f t="shared" si="10"/>
        <v>1.67</v>
      </c>
      <c r="Z17" s="16">
        <f t="shared" si="11"/>
        <v>1670000</v>
      </c>
      <c r="AA17" s="48">
        <f t="shared" si="12"/>
        <v>2.9107784431137724</v>
      </c>
      <c r="AB17" s="55">
        <f t="shared" si="13"/>
        <v>0.75449101796407192</v>
      </c>
      <c r="AC17" s="36">
        <f t="shared" si="14"/>
        <v>0.24550898203592814</v>
      </c>
      <c r="AD17" s="11">
        <v>2.9461663947797718</v>
      </c>
      <c r="AE17" s="11">
        <v>2.7848729076255423</v>
      </c>
      <c r="AF17" s="57">
        <f t="shared" si="15"/>
        <v>2.9065673949395121</v>
      </c>
    </row>
    <row r="18" spans="1:32">
      <c r="A18">
        <v>1987</v>
      </c>
      <c r="B18" s="11">
        <v>7.4634464751958225</v>
      </c>
      <c r="C18" s="11">
        <v>6.115333035315154</v>
      </c>
      <c r="D18" s="46">
        <f t="shared" si="0"/>
        <v>6.7893897552554883</v>
      </c>
      <c r="E18" s="43">
        <v>11355</v>
      </c>
      <c r="F18" s="34">
        <f t="shared" si="1"/>
        <v>11355000</v>
      </c>
      <c r="G18" s="15">
        <v>0.68</v>
      </c>
      <c r="H18" s="15">
        <v>1.03</v>
      </c>
      <c r="I18" s="11">
        <f t="shared" si="2"/>
        <v>1.71</v>
      </c>
      <c r="J18" s="16">
        <f t="shared" si="3"/>
        <v>1710000</v>
      </c>
      <c r="K18" s="48">
        <f t="shared" si="4"/>
        <v>6.6403508771929829</v>
      </c>
      <c r="L18" s="33">
        <f t="shared" si="5"/>
        <v>0.39766081871345033</v>
      </c>
      <c r="M18">
        <f t="shared" si="6"/>
        <v>0.60233918128654973</v>
      </c>
      <c r="N18" s="11">
        <v>7.4634464751958225</v>
      </c>
      <c r="O18" s="11">
        <v>6.115333035315154</v>
      </c>
      <c r="P18" s="57">
        <f t="shared" si="7"/>
        <v>6.6514249295367067</v>
      </c>
      <c r="R18" s="11">
        <v>2.7299880525686979</v>
      </c>
      <c r="S18" s="11">
        <v>2.749244712990937</v>
      </c>
      <c r="T18" s="54">
        <f t="shared" si="8"/>
        <v>2.7396163827798174</v>
      </c>
      <c r="U18" s="31">
        <v>3682</v>
      </c>
      <c r="V18">
        <f t="shared" si="9"/>
        <v>3682000</v>
      </c>
      <c r="W18" s="15">
        <v>1.05</v>
      </c>
      <c r="X18" s="15">
        <v>0.3</v>
      </c>
      <c r="Y18" s="40">
        <f t="shared" si="10"/>
        <v>1.35</v>
      </c>
      <c r="Z18" s="16">
        <f t="shared" si="11"/>
        <v>1350000</v>
      </c>
      <c r="AA18" s="48">
        <f t="shared" si="12"/>
        <v>2.7274074074074073</v>
      </c>
      <c r="AB18" s="55">
        <f t="shared" si="13"/>
        <v>0.77777777777777779</v>
      </c>
      <c r="AC18" s="36">
        <f t="shared" si="14"/>
        <v>0.22222222222222221</v>
      </c>
      <c r="AD18" s="11">
        <v>2.7299880525686979</v>
      </c>
      <c r="AE18" s="11">
        <v>2.749244712990937</v>
      </c>
      <c r="AF18" s="57">
        <f t="shared" si="15"/>
        <v>2.7342673104403068</v>
      </c>
    </row>
    <row r="19" spans="1:32">
      <c r="A19">
        <v>1988</v>
      </c>
      <c r="B19" s="11">
        <v>8.8990318118948828</v>
      </c>
      <c r="C19" s="11">
        <v>6.341010401188707</v>
      </c>
      <c r="D19" s="46">
        <f t="shared" si="0"/>
        <v>7.6200211065417953</v>
      </c>
      <c r="E19" s="43">
        <v>12859</v>
      </c>
      <c r="F19" s="34">
        <f t="shared" si="1"/>
        <v>12859000</v>
      </c>
      <c r="G19" s="15">
        <v>0.78</v>
      </c>
      <c r="H19" s="15">
        <v>0.93</v>
      </c>
      <c r="I19" s="11">
        <f t="shared" si="2"/>
        <v>1.71</v>
      </c>
      <c r="J19" s="16">
        <f t="shared" si="3"/>
        <v>1710000</v>
      </c>
      <c r="K19" s="48">
        <f t="shared" si="4"/>
        <v>7.5198830409356727</v>
      </c>
      <c r="L19" s="33">
        <f t="shared" si="5"/>
        <v>0.45614035087719301</v>
      </c>
      <c r="M19">
        <f t="shared" si="6"/>
        <v>0.54385964912280704</v>
      </c>
      <c r="N19" s="11">
        <v>8.8990318118948828</v>
      </c>
      <c r="O19" s="11">
        <v>6.341010401188707</v>
      </c>
      <c r="P19" s="57">
        <f t="shared" si="7"/>
        <v>7.507827185019595</v>
      </c>
      <c r="R19" s="11">
        <v>2.8043081416575393</v>
      </c>
      <c r="S19" s="11">
        <v>2.7282386595831629</v>
      </c>
      <c r="T19" s="54">
        <f t="shared" si="8"/>
        <v>2.7662734006203511</v>
      </c>
      <c r="U19" s="31">
        <v>3731</v>
      </c>
      <c r="V19">
        <f t="shared" si="9"/>
        <v>3731000</v>
      </c>
      <c r="W19" s="15">
        <v>1.02</v>
      </c>
      <c r="X19" s="15">
        <v>0.32</v>
      </c>
      <c r="Y19" s="40">
        <f t="shared" si="10"/>
        <v>1.34</v>
      </c>
      <c r="Z19" s="16">
        <f t="shared" si="11"/>
        <v>1340000</v>
      </c>
      <c r="AA19" s="48">
        <f t="shared" si="12"/>
        <v>2.7843283582089553</v>
      </c>
      <c r="AB19" s="55">
        <f t="shared" si="13"/>
        <v>0.76119402985074625</v>
      </c>
      <c r="AC19" s="36">
        <f t="shared" si="14"/>
        <v>0.23880597014925373</v>
      </c>
      <c r="AD19" s="11">
        <v>2.8043081416575393</v>
      </c>
      <c r="AE19" s="11">
        <v>2.7282386595831629</v>
      </c>
      <c r="AF19" s="57">
        <f t="shared" si="15"/>
        <v>2.7861422951920165</v>
      </c>
    </row>
    <row r="20" spans="1:32">
      <c r="A20">
        <v>1989</v>
      </c>
      <c r="B20" s="11">
        <v>8.7654320987654319</v>
      </c>
      <c r="C20" s="11">
        <v>6.3729246487867171</v>
      </c>
      <c r="D20" s="46">
        <f t="shared" si="0"/>
        <v>7.5691783737760741</v>
      </c>
      <c r="E20" s="43">
        <v>11393</v>
      </c>
      <c r="F20" s="34">
        <f t="shared" si="1"/>
        <v>11393000</v>
      </c>
      <c r="G20" s="15">
        <v>0.77</v>
      </c>
      <c r="H20" s="15">
        <v>0.73</v>
      </c>
      <c r="I20" s="11">
        <f t="shared" si="2"/>
        <v>1.5</v>
      </c>
      <c r="J20" s="16">
        <f t="shared" si="3"/>
        <v>1500000</v>
      </c>
      <c r="K20" s="48">
        <f t="shared" si="4"/>
        <v>7.5953333333333335</v>
      </c>
      <c r="L20" s="33">
        <f t="shared" si="5"/>
        <v>0.51333333333333331</v>
      </c>
      <c r="M20">
        <f t="shared" si="6"/>
        <v>0.48666666666666664</v>
      </c>
      <c r="N20" s="11">
        <v>8.7654320987654319</v>
      </c>
      <c r="O20" s="11">
        <v>6.3729246487867171</v>
      </c>
      <c r="P20" s="57">
        <f t="shared" si="7"/>
        <v>7.6010784731091245</v>
      </c>
      <c r="R20" s="11">
        <v>2.7719708029197081</v>
      </c>
      <c r="S20" s="11">
        <v>2.6998106060606069</v>
      </c>
      <c r="T20" s="54">
        <f t="shared" si="8"/>
        <v>2.7358907044901573</v>
      </c>
      <c r="U20" s="31">
        <v>3663</v>
      </c>
      <c r="V20">
        <f t="shared" si="9"/>
        <v>3663000</v>
      </c>
      <c r="W20" s="15">
        <v>1.04</v>
      </c>
      <c r="X20" s="15">
        <v>0.28999999999999998</v>
      </c>
      <c r="Y20" s="40">
        <f t="shared" si="10"/>
        <v>1.33</v>
      </c>
      <c r="Z20" s="16">
        <f t="shared" si="11"/>
        <v>1330000</v>
      </c>
      <c r="AA20" s="48">
        <f t="shared" si="12"/>
        <v>2.7541353383458649</v>
      </c>
      <c r="AB20" s="55">
        <f t="shared" si="13"/>
        <v>0.78195488721804507</v>
      </c>
      <c r="AC20" s="36">
        <f t="shared" si="14"/>
        <v>0.21804511278195485</v>
      </c>
      <c r="AD20" s="11">
        <v>2.7719708029197081</v>
      </c>
      <c r="AE20" s="11">
        <v>2.6998106060606069</v>
      </c>
      <c r="AF20" s="57">
        <f t="shared" si="15"/>
        <v>2.756236624657197</v>
      </c>
    </row>
    <row r="21" spans="1:32">
      <c r="A21">
        <v>1990</v>
      </c>
      <c r="B21" s="11">
        <v>8.5346385542168672</v>
      </c>
      <c r="C21" s="11">
        <v>5.9879725085910653</v>
      </c>
      <c r="D21" s="46">
        <f t="shared" si="0"/>
        <v>7.2613055314039663</v>
      </c>
      <c r="E21" s="43">
        <v>11960</v>
      </c>
      <c r="F21" s="34">
        <f t="shared" si="1"/>
        <v>11960000</v>
      </c>
      <c r="G21" s="15">
        <v>1.05</v>
      </c>
      <c r="H21" s="15">
        <v>0.5</v>
      </c>
      <c r="I21" s="11">
        <f t="shared" si="2"/>
        <v>1.55</v>
      </c>
      <c r="J21" s="16">
        <f t="shared" si="3"/>
        <v>1550000</v>
      </c>
      <c r="K21" s="48">
        <f t="shared" si="4"/>
        <v>7.7161290322580642</v>
      </c>
      <c r="L21" s="33">
        <f t="shared" si="5"/>
        <v>0.67741935483870974</v>
      </c>
      <c r="M21">
        <f t="shared" si="6"/>
        <v>0.32258064516129031</v>
      </c>
      <c r="N21" s="11">
        <v>8.5346385542168672</v>
      </c>
      <c r="O21" s="11">
        <v>5.9879725085910653</v>
      </c>
      <c r="P21" s="57">
        <f t="shared" si="7"/>
        <v>7.7131333782085445</v>
      </c>
      <c r="R21" s="11">
        <v>2.9697283311772318</v>
      </c>
      <c r="S21" s="11">
        <v>2.8794503435352903</v>
      </c>
      <c r="T21" s="54">
        <f t="shared" si="8"/>
        <v>2.9245893373562613</v>
      </c>
      <c r="U21" s="31">
        <v>4513</v>
      </c>
      <c r="V21">
        <f t="shared" si="9"/>
        <v>4513000</v>
      </c>
      <c r="W21" s="15">
        <v>1.26</v>
      </c>
      <c r="X21" s="15">
        <v>0.27</v>
      </c>
      <c r="Y21" s="40">
        <f t="shared" si="10"/>
        <v>1.53</v>
      </c>
      <c r="Z21" s="16">
        <f t="shared" si="11"/>
        <v>1530000</v>
      </c>
      <c r="AA21" s="48">
        <f t="shared" si="12"/>
        <v>2.9496732026143793</v>
      </c>
      <c r="AB21" s="55">
        <f t="shared" si="13"/>
        <v>0.82352941176470584</v>
      </c>
      <c r="AC21" s="36">
        <f t="shared" si="14"/>
        <v>0.17647058823529413</v>
      </c>
      <c r="AD21" s="11">
        <v>2.9697283311772318</v>
      </c>
      <c r="AE21" s="11">
        <v>2.8794503435352903</v>
      </c>
      <c r="AF21" s="57">
        <f t="shared" si="15"/>
        <v>2.9537969215933599</v>
      </c>
    </row>
    <row r="22" spans="1:32">
      <c r="A22">
        <v>1991</v>
      </c>
      <c r="B22" s="11">
        <v>8.60093896713615</v>
      </c>
      <c r="C22" s="11">
        <v>6.1825726141078841</v>
      </c>
      <c r="D22" s="46">
        <f t="shared" si="0"/>
        <v>7.3917557906220175</v>
      </c>
      <c r="E22" s="43">
        <v>10192</v>
      </c>
      <c r="F22" s="34">
        <f t="shared" si="1"/>
        <v>10192000</v>
      </c>
      <c r="G22" s="15">
        <v>0.9</v>
      </c>
      <c r="H22" s="15">
        <v>0.39</v>
      </c>
      <c r="I22" s="11">
        <f t="shared" si="2"/>
        <v>1.29</v>
      </c>
      <c r="J22" s="16">
        <f t="shared" si="3"/>
        <v>1290000</v>
      </c>
      <c r="K22" s="48">
        <f t="shared" si="4"/>
        <v>7.9007751937984496</v>
      </c>
      <c r="L22" s="33">
        <f t="shared" si="5"/>
        <v>0.69767441860465118</v>
      </c>
      <c r="M22">
        <f t="shared" si="6"/>
        <v>0.30232558139534882</v>
      </c>
      <c r="N22" s="11">
        <v>8.60093896713615</v>
      </c>
      <c r="O22" s="11">
        <v>6.1825726141078841</v>
      </c>
      <c r="P22" s="57">
        <f t="shared" si="7"/>
        <v>7.8698049534299308</v>
      </c>
      <c r="R22" s="11">
        <v>3.1180832857957785</v>
      </c>
      <c r="S22" s="11">
        <v>2.0537354731599335</v>
      </c>
      <c r="T22" s="54">
        <f t="shared" si="8"/>
        <v>2.5859093794778563</v>
      </c>
      <c r="U22" s="31">
        <v>4205</v>
      </c>
      <c r="V22">
        <f t="shared" si="9"/>
        <v>4205000</v>
      </c>
      <c r="W22" s="15">
        <v>1.19</v>
      </c>
      <c r="X22" s="15">
        <v>0.24</v>
      </c>
      <c r="Y22" s="40">
        <f t="shared" si="10"/>
        <v>1.43</v>
      </c>
      <c r="Z22" s="16">
        <f t="shared" si="11"/>
        <v>1430000</v>
      </c>
      <c r="AA22" s="48">
        <f t="shared" si="12"/>
        <v>2.9405594405594404</v>
      </c>
      <c r="AB22" s="55">
        <f t="shared" si="13"/>
        <v>0.83216783216783219</v>
      </c>
      <c r="AC22" s="36">
        <f t="shared" si="14"/>
        <v>0.16783216783216784</v>
      </c>
      <c r="AD22" s="11">
        <v>3.1180832857957785</v>
      </c>
      <c r="AE22" s="11">
        <v>2.0537354731599335</v>
      </c>
      <c r="AF22" s="57">
        <f t="shared" si="15"/>
        <v>2.939451485073679</v>
      </c>
    </row>
    <row r="23" spans="1:32">
      <c r="A23">
        <v>1992</v>
      </c>
      <c r="B23" s="11">
        <v>8.5213549337260677</v>
      </c>
      <c r="C23" s="11">
        <v>5.8392857142857144</v>
      </c>
      <c r="D23" s="46">
        <f t="shared" si="0"/>
        <v>7.1803203240058906</v>
      </c>
      <c r="E23" s="43">
        <v>12175</v>
      </c>
      <c r="F23" s="34">
        <f t="shared" si="1"/>
        <v>12175000</v>
      </c>
      <c r="G23" s="15">
        <v>1.1399999999999999</v>
      </c>
      <c r="H23" s="15">
        <v>0.43</v>
      </c>
      <c r="I23" s="11">
        <f t="shared" si="2"/>
        <v>1.5699999999999998</v>
      </c>
      <c r="J23" s="16">
        <f t="shared" si="3"/>
        <v>1569999.9999999998</v>
      </c>
      <c r="K23" s="48">
        <f t="shared" si="4"/>
        <v>7.7547770700636951</v>
      </c>
      <c r="L23" s="33">
        <f t="shared" si="5"/>
        <v>0.72611464968152872</v>
      </c>
      <c r="M23">
        <f t="shared" si="6"/>
        <v>0.27388535031847139</v>
      </c>
      <c r="N23" s="11">
        <v>8.5213549337260677</v>
      </c>
      <c r="O23" s="11">
        <v>5.8392857142857144</v>
      </c>
      <c r="P23" s="57">
        <f t="shared" si="7"/>
        <v>7.7867754659812585</v>
      </c>
      <c r="R23" s="11">
        <v>2.6911366711772664</v>
      </c>
      <c r="S23" s="11">
        <v>2.2967032967032965</v>
      </c>
      <c r="T23" s="54">
        <f t="shared" si="8"/>
        <v>2.4939199839402812</v>
      </c>
      <c r="U23" s="31">
        <v>3063</v>
      </c>
      <c r="V23">
        <f t="shared" si="9"/>
        <v>3063000</v>
      </c>
      <c r="W23" s="15">
        <v>0.91</v>
      </c>
      <c r="X23" s="15">
        <v>0.27</v>
      </c>
      <c r="Y23" s="40">
        <f t="shared" si="10"/>
        <v>1.1800000000000002</v>
      </c>
      <c r="Z23" s="16">
        <f t="shared" si="11"/>
        <v>1180000.0000000002</v>
      </c>
      <c r="AA23" s="48">
        <f t="shared" si="12"/>
        <v>2.5957627118644062</v>
      </c>
      <c r="AB23" s="55">
        <f t="shared" si="13"/>
        <v>0.77118644067796605</v>
      </c>
      <c r="AC23" s="36">
        <f t="shared" si="14"/>
        <v>0.22881355932203387</v>
      </c>
      <c r="AD23" s="11">
        <v>2.6911366711772664</v>
      </c>
      <c r="AE23" s="11">
        <v>2.2967032967032965</v>
      </c>
      <c r="AF23" s="57">
        <f t="shared" si="15"/>
        <v>2.6008849668484766</v>
      </c>
    </row>
    <row r="24" spans="1:32">
      <c r="A24">
        <v>1993</v>
      </c>
      <c r="B24" s="11">
        <v>8.436187399030695</v>
      </c>
      <c r="C24" s="11">
        <v>5.4727293593603523</v>
      </c>
      <c r="D24" s="46">
        <f t="shared" si="0"/>
        <v>6.9544583791955237</v>
      </c>
      <c r="E24" s="43">
        <v>10943</v>
      </c>
      <c r="F24" s="34">
        <f t="shared" si="1"/>
        <v>10943000</v>
      </c>
      <c r="G24" s="15">
        <v>1.01</v>
      </c>
      <c r="H24" s="15">
        <v>0.45</v>
      </c>
      <c r="I24" s="11">
        <f t="shared" si="2"/>
        <v>1.46</v>
      </c>
      <c r="J24" s="16">
        <f t="shared" si="3"/>
        <v>1460000</v>
      </c>
      <c r="K24" s="48">
        <f t="shared" si="4"/>
        <v>7.4952054794520544</v>
      </c>
      <c r="L24" s="33">
        <f t="shared" si="5"/>
        <v>0.69178082191780821</v>
      </c>
      <c r="M24">
        <f t="shared" si="6"/>
        <v>0.30821917808219179</v>
      </c>
      <c r="N24" s="11">
        <v>8.436187399030695</v>
      </c>
      <c r="O24" s="11">
        <v>5.4727293593603523</v>
      </c>
      <c r="P24" s="57">
        <f t="shared" si="7"/>
        <v>7.5227927977624391</v>
      </c>
      <c r="R24" s="11">
        <v>2.4769719428268924</v>
      </c>
      <c r="S24" s="11">
        <v>2.4509206239021024</v>
      </c>
      <c r="T24" s="54">
        <f t="shared" si="8"/>
        <v>2.4639462833644972</v>
      </c>
      <c r="U24" s="31">
        <v>2772</v>
      </c>
      <c r="V24">
        <f t="shared" si="9"/>
        <v>2772000</v>
      </c>
      <c r="W24" s="15">
        <v>0.89</v>
      </c>
      <c r="X24" s="15">
        <v>0.24</v>
      </c>
      <c r="Y24" s="40">
        <f t="shared" si="10"/>
        <v>1.1299999999999999</v>
      </c>
      <c r="Z24" s="16">
        <f t="shared" si="11"/>
        <v>1130000</v>
      </c>
      <c r="AA24" s="48">
        <f t="shared" si="12"/>
        <v>2.4530973451327434</v>
      </c>
      <c r="AB24" s="55">
        <f t="shared" si="13"/>
        <v>0.78761061946902666</v>
      </c>
      <c r="AC24" s="36">
        <f t="shared" si="14"/>
        <v>0.21238938053097348</v>
      </c>
      <c r="AD24" s="11">
        <v>2.4769719428268924</v>
      </c>
      <c r="AE24" s="11">
        <v>2.4509206239021024</v>
      </c>
      <c r="AF24" s="57">
        <f t="shared" si="15"/>
        <v>2.4714389193384418</v>
      </c>
    </row>
    <row r="25" spans="1:32">
      <c r="A25">
        <v>1994</v>
      </c>
      <c r="B25" s="11">
        <v>9.0280373831775709</v>
      </c>
      <c r="C25" s="11">
        <v>6.1368332279148214</v>
      </c>
      <c r="D25" s="46">
        <f t="shared" si="0"/>
        <v>7.5824353055461966</v>
      </c>
      <c r="E25" s="43">
        <v>10870</v>
      </c>
      <c r="F25" s="34">
        <f t="shared" si="1"/>
        <v>10870000</v>
      </c>
      <c r="G25" s="15">
        <v>0.83</v>
      </c>
      <c r="H25" s="15">
        <v>0.56000000000000005</v>
      </c>
      <c r="I25" s="11">
        <f t="shared" si="2"/>
        <v>1.3900000000000001</v>
      </c>
      <c r="J25" s="16">
        <f t="shared" si="3"/>
        <v>1390000.0000000002</v>
      </c>
      <c r="K25" s="48">
        <f t="shared" si="4"/>
        <v>7.8201438848920848</v>
      </c>
      <c r="L25" s="33">
        <f t="shared" si="5"/>
        <v>0.59712230215827333</v>
      </c>
      <c r="M25">
        <f t="shared" si="6"/>
        <v>0.40287769784172661</v>
      </c>
      <c r="N25" s="11">
        <v>9.0280373831775709</v>
      </c>
      <c r="O25" s="11">
        <v>6.1368332279148214</v>
      </c>
      <c r="P25" s="57">
        <f t="shared" si="7"/>
        <v>7.8632357091148801</v>
      </c>
      <c r="R25" s="11">
        <v>3.2672684458398744</v>
      </c>
      <c r="S25" s="11">
        <v>2.6410949036556817</v>
      </c>
      <c r="T25" s="54">
        <f t="shared" si="8"/>
        <v>2.9541816747477778</v>
      </c>
      <c r="U25" s="31">
        <v>4686</v>
      </c>
      <c r="V25">
        <f t="shared" si="9"/>
        <v>4686000</v>
      </c>
      <c r="W25" s="15">
        <v>1.1100000000000001</v>
      </c>
      <c r="X25" s="15">
        <v>0.4</v>
      </c>
      <c r="Y25" s="40">
        <f t="shared" si="10"/>
        <v>1.5100000000000002</v>
      </c>
      <c r="Z25" s="16">
        <f t="shared" si="11"/>
        <v>1510000.0000000002</v>
      </c>
      <c r="AA25" s="48">
        <f t="shared" si="12"/>
        <v>3.1033112582781452</v>
      </c>
      <c r="AB25" s="55">
        <f t="shared" si="13"/>
        <v>0.73509933774834435</v>
      </c>
      <c r="AC25" s="36">
        <f t="shared" si="14"/>
        <v>0.26490066225165559</v>
      </c>
      <c r="AD25" s="11">
        <v>3.2672684458398744</v>
      </c>
      <c r="AE25" s="11">
        <v>2.6410949036556817</v>
      </c>
      <c r="AF25" s="57">
        <f t="shared" si="15"/>
        <v>3.1013946598308166</v>
      </c>
    </row>
    <row r="26" spans="1:32">
      <c r="A26">
        <v>1995</v>
      </c>
      <c r="B26" s="11">
        <v>8.4145077720207251</v>
      </c>
      <c r="C26" s="11">
        <v>5.2916605879471286</v>
      </c>
      <c r="D26" s="46">
        <f t="shared" si="0"/>
        <v>6.8530841799839273</v>
      </c>
      <c r="E26" s="43">
        <v>9944</v>
      </c>
      <c r="F26" s="34">
        <f t="shared" si="1"/>
        <v>9944000</v>
      </c>
      <c r="G26" s="15">
        <v>0.67</v>
      </c>
      <c r="H26" s="15">
        <v>0.81</v>
      </c>
      <c r="I26" s="11">
        <f t="shared" si="2"/>
        <v>1.48</v>
      </c>
      <c r="J26" s="16">
        <f t="shared" si="3"/>
        <v>1480000</v>
      </c>
      <c r="K26" s="48">
        <f t="shared" si="4"/>
        <v>6.7189189189189191</v>
      </c>
      <c r="L26" s="33">
        <f t="shared" si="5"/>
        <v>0.45270270270270274</v>
      </c>
      <c r="M26">
        <f t="shared" si="6"/>
        <v>0.54729729729729737</v>
      </c>
      <c r="N26" s="11">
        <v>8.4145077720207251</v>
      </c>
      <c r="O26" s="11">
        <v>5.2916605879471286</v>
      </c>
      <c r="P26" s="57">
        <f t="shared" si="7"/>
        <v>6.7053819483047707</v>
      </c>
      <c r="R26" s="11">
        <v>2.7952966328166755</v>
      </c>
      <c r="S26" s="11">
        <v>2.8814627419278844</v>
      </c>
      <c r="T26" s="54">
        <f t="shared" si="8"/>
        <v>2.8383796873722797</v>
      </c>
      <c r="U26" s="31">
        <v>3656</v>
      </c>
      <c r="V26">
        <f t="shared" si="9"/>
        <v>3656000</v>
      </c>
      <c r="W26" s="15">
        <v>0.96</v>
      </c>
      <c r="X26" s="15">
        <v>0.33</v>
      </c>
      <c r="Y26" s="40">
        <f t="shared" si="10"/>
        <v>1.29</v>
      </c>
      <c r="Z26" s="16">
        <f t="shared" si="11"/>
        <v>1290000</v>
      </c>
      <c r="AA26" s="48">
        <f t="shared" si="12"/>
        <v>2.8341085271317827</v>
      </c>
      <c r="AB26" s="55">
        <f t="shared" si="13"/>
        <v>0.7441860465116279</v>
      </c>
      <c r="AC26" s="36">
        <f t="shared" si="14"/>
        <v>0.2558139534883721</v>
      </c>
      <c r="AD26" s="11">
        <v>2.7952966328166755</v>
      </c>
      <c r="AE26" s="11">
        <v>2.8814627419278844</v>
      </c>
      <c r="AF26" s="57">
        <f t="shared" si="15"/>
        <v>2.8173391258451241</v>
      </c>
    </row>
    <row r="27" spans="1:32">
      <c r="A27">
        <v>1996</v>
      </c>
      <c r="B27" s="11">
        <v>6.7691141323125059</v>
      </c>
      <c r="C27" s="11">
        <v>6.0711824562717833</v>
      </c>
      <c r="D27" s="46">
        <f t="shared" si="0"/>
        <v>6.4201482942921446</v>
      </c>
      <c r="E27" s="43">
        <v>10907</v>
      </c>
      <c r="F27" s="34">
        <f t="shared" si="1"/>
        <v>10907000</v>
      </c>
      <c r="G27" s="15">
        <v>0.92</v>
      </c>
      <c r="H27" s="15">
        <v>0.77</v>
      </c>
      <c r="I27" s="11">
        <f t="shared" si="2"/>
        <v>1.69</v>
      </c>
      <c r="J27" s="16">
        <f t="shared" si="3"/>
        <v>1690000</v>
      </c>
      <c r="K27" s="48">
        <f t="shared" si="4"/>
        <v>6.453846153846154</v>
      </c>
      <c r="L27" s="33">
        <f t="shared" si="5"/>
        <v>0.54437869822485208</v>
      </c>
      <c r="M27">
        <f t="shared" si="6"/>
        <v>0.45562130177514798</v>
      </c>
      <c r="N27" s="11">
        <v>6.7691141323125059</v>
      </c>
      <c r="O27" s="11">
        <v>6.0711824562717833</v>
      </c>
      <c r="P27" s="57">
        <f t="shared" si="7"/>
        <v>6.4511215935247215</v>
      </c>
      <c r="R27" s="11">
        <v>2.7893164492366749</v>
      </c>
      <c r="S27" s="11">
        <v>3.2728911109323349</v>
      </c>
      <c r="T27" s="54">
        <f t="shared" si="8"/>
        <v>3.0311037800845049</v>
      </c>
      <c r="U27" s="31">
        <v>3169</v>
      </c>
      <c r="V27">
        <f t="shared" si="9"/>
        <v>3169000</v>
      </c>
      <c r="W27" s="15">
        <v>0.72</v>
      </c>
      <c r="X27" s="15">
        <v>0.35</v>
      </c>
      <c r="Y27" s="40">
        <f t="shared" si="10"/>
        <v>1.0699999999999998</v>
      </c>
      <c r="Z27" s="16">
        <f t="shared" si="11"/>
        <v>1069999.9999999998</v>
      </c>
      <c r="AA27" s="48">
        <f t="shared" si="12"/>
        <v>2.9616822429906549</v>
      </c>
      <c r="AB27" s="55">
        <f t="shared" si="13"/>
        <v>0.67289719626168232</v>
      </c>
      <c r="AC27" s="36">
        <f t="shared" si="14"/>
        <v>0.32710280373831779</v>
      </c>
      <c r="AD27" s="11">
        <v>2.7893164492366749</v>
      </c>
      <c r="AE27" s="11">
        <v>3.2728911109323349</v>
      </c>
      <c r="AF27" s="57">
        <f t="shared" si="15"/>
        <v>2.9474950768941337</v>
      </c>
    </row>
    <row r="28" spans="1:32">
      <c r="A28">
        <v>1997</v>
      </c>
      <c r="B28" s="11">
        <v>8.0061746869399943</v>
      </c>
      <c r="C28" s="11">
        <v>6.0495759057052396</v>
      </c>
      <c r="D28" s="46">
        <f t="shared" si="0"/>
        <v>7.027875296322617</v>
      </c>
      <c r="E28" s="43">
        <v>11669</v>
      </c>
      <c r="F28" s="34">
        <f t="shared" si="1"/>
        <v>11669000</v>
      </c>
      <c r="G28" s="15">
        <v>0.9</v>
      </c>
      <c r="H28" s="15">
        <v>0.73</v>
      </c>
      <c r="I28" s="11">
        <f t="shared" si="2"/>
        <v>1.63</v>
      </c>
      <c r="J28" s="16">
        <f t="shared" si="3"/>
        <v>1630000</v>
      </c>
      <c r="K28" s="48">
        <f t="shared" si="4"/>
        <v>7.1588957055214726</v>
      </c>
      <c r="L28" s="33">
        <f t="shared" si="5"/>
        <v>0.55214723926380371</v>
      </c>
      <c r="M28">
        <f t="shared" si="6"/>
        <v>0.44785276073619634</v>
      </c>
      <c r="N28" s="11">
        <v>8.0061746869399943</v>
      </c>
      <c r="O28" s="11">
        <v>6.0495759057052396</v>
      </c>
      <c r="P28" s="57">
        <f t="shared" si="7"/>
        <v>7.1299065211109323</v>
      </c>
      <c r="R28" s="11">
        <v>3.3174972354216323</v>
      </c>
      <c r="S28" s="11">
        <v>2.305967843410595</v>
      </c>
      <c r="T28" s="54">
        <f t="shared" si="8"/>
        <v>2.8117325394161137</v>
      </c>
      <c r="U28" s="31">
        <v>3206</v>
      </c>
      <c r="V28">
        <f t="shared" si="9"/>
        <v>3206000</v>
      </c>
      <c r="W28" s="15">
        <v>0.73</v>
      </c>
      <c r="X28" s="15">
        <v>0.34</v>
      </c>
      <c r="Y28" s="40">
        <f t="shared" si="10"/>
        <v>1.07</v>
      </c>
      <c r="Z28" s="16">
        <f t="shared" si="11"/>
        <v>1070000</v>
      </c>
      <c r="AA28" s="48">
        <f t="shared" si="12"/>
        <v>2.9962616822429906</v>
      </c>
      <c r="AB28" s="55">
        <f t="shared" si="13"/>
        <v>0.68224299065420557</v>
      </c>
      <c r="AC28" s="36">
        <f t="shared" si="14"/>
        <v>0.31775700934579437</v>
      </c>
      <c r="AD28" s="11">
        <v>3.3174972354216323</v>
      </c>
      <c r="AE28" s="11">
        <v>2.305967843410595</v>
      </c>
      <c r="AF28" s="57">
        <f t="shared" si="15"/>
        <v>2.9960766809508352</v>
      </c>
    </row>
    <row r="29" spans="1:32">
      <c r="A29">
        <v>1998</v>
      </c>
      <c r="B29" s="11">
        <v>9.1163745485086878</v>
      </c>
      <c r="C29" s="11">
        <v>5.4826150322714975</v>
      </c>
      <c r="D29" s="46">
        <f t="shared" si="0"/>
        <v>7.2994947903900922</v>
      </c>
      <c r="E29" s="43">
        <v>12568</v>
      </c>
      <c r="F29" s="34">
        <f t="shared" si="1"/>
        <v>12568000</v>
      </c>
      <c r="G29" s="15">
        <v>0.98</v>
      </c>
      <c r="H29" s="15">
        <v>0.67</v>
      </c>
      <c r="I29" s="11">
        <f t="shared" si="2"/>
        <v>1.65</v>
      </c>
      <c r="J29" s="16">
        <f t="shared" si="3"/>
        <v>1650000</v>
      </c>
      <c r="K29" s="48">
        <f t="shared" si="4"/>
        <v>7.6169696969696972</v>
      </c>
      <c r="L29" s="33">
        <f t="shared" si="5"/>
        <v>0.59393939393939399</v>
      </c>
      <c r="M29">
        <f t="shared" si="6"/>
        <v>0.40606060606060612</v>
      </c>
      <c r="N29" s="11">
        <v>9.1163745485086878</v>
      </c>
      <c r="O29" s="11">
        <v>5.4826150322714975</v>
      </c>
      <c r="P29" s="57">
        <f t="shared" si="7"/>
        <v>7.6408479570669208</v>
      </c>
      <c r="R29" s="11">
        <v>3.6753537814195547</v>
      </c>
      <c r="S29" s="11">
        <v>3.2534246575342465</v>
      </c>
      <c r="T29" s="54">
        <f t="shared" si="8"/>
        <v>3.4643892194769004</v>
      </c>
      <c r="U29" s="31">
        <v>7663</v>
      </c>
      <c r="V29">
        <f t="shared" si="9"/>
        <v>7663000</v>
      </c>
      <c r="W29" s="15">
        <v>1.63</v>
      </c>
      <c r="X29" s="15">
        <v>0.51</v>
      </c>
      <c r="Y29" s="40">
        <f t="shared" si="10"/>
        <v>2.1399999999999997</v>
      </c>
      <c r="Z29" s="16">
        <f t="shared" si="11"/>
        <v>2139999.9999999995</v>
      </c>
      <c r="AA29" s="48">
        <f t="shared" si="12"/>
        <v>3.580841121495328</v>
      </c>
      <c r="AB29" s="55">
        <f t="shared" si="13"/>
        <v>0.76168224299065423</v>
      </c>
      <c r="AC29" s="36">
        <f t="shared" si="14"/>
        <v>0.23831775700934582</v>
      </c>
      <c r="AD29" s="11">
        <v>3.6753537814195547</v>
      </c>
      <c r="AE29" s="11">
        <v>3.2534246575342465</v>
      </c>
      <c r="AF29" s="57">
        <f t="shared" si="15"/>
        <v>3.57480057899829</v>
      </c>
    </row>
    <row r="30" spans="1:32">
      <c r="A30">
        <v>1999</v>
      </c>
      <c r="B30" s="11">
        <v>6.0930638374768726</v>
      </c>
      <c r="C30" s="11">
        <v>6.5341849586182086</v>
      </c>
      <c r="D30" s="46">
        <f t="shared" si="0"/>
        <v>6.3136243980475406</v>
      </c>
      <c r="E30" s="43">
        <v>9639</v>
      </c>
      <c r="F30" s="34">
        <f t="shared" si="1"/>
        <v>9639000</v>
      </c>
      <c r="G30" s="15">
        <v>0.73</v>
      </c>
      <c r="H30" s="15">
        <v>0.8</v>
      </c>
      <c r="I30" s="11">
        <f t="shared" si="2"/>
        <v>1.53</v>
      </c>
      <c r="J30" s="16">
        <f t="shared" si="3"/>
        <v>1530000</v>
      </c>
      <c r="K30" s="48">
        <f t="shared" si="4"/>
        <v>6.3</v>
      </c>
      <c r="L30" s="33">
        <f t="shared" si="5"/>
        <v>0.47712418300653592</v>
      </c>
      <c r="M30">
        <f t="shared" si="6"/>
        <v>0.52287581699346408</v>
      </c>
      <c r="N30" s="11">
        <v>6.0930638374768726</v>
      </c>
      <c r="O30" s="11">
        <v>6.5341849586182086</v>
      </c>
      <c r="P30" s="57">
        <f t="shared" si="7"/>
        <v>6.3237154040867214</v>
      </c>
      <c r="R30" s="11">
        <v>3.5533480002626914</v>
      </c>
      <c r="S30" s="11">
        <v>3.3400998336106489</v>
      </c>
      <c r="T30" s="54">
        <f t="shared" si="8"/>
        <v>3.4467239169366701</v>
      </c>
      <c r="U30" s="31">
        <v>5611</v>
      </c>
      <c r="V30">
        <f t="shared" si="9"/>
        <v>5611000</v>
      </c>
      <c r="W30" s="15">
        <v>1.32</v>
      </c>
      <c r="X30" s="15">
        <v>0.27</v>
      </c>
      <c r="Y30" s="40">
        <f t="shared" si="10"/>
        <v>1.59</v>
      </c>
      <c r="Z30" s="16">
        <f t="shared" si="11"/>
        <v>1590000</v>
      </c>
      <c r="AA30" s="48">
        <f t="shared" si="12"/>
        <v>3.5289308176100631</v>
      </c>
      <c r="AB30" s="55">
        <f t="shared" si="13"/>
        <v>0.83018867924528306</v>
      </c>
      <c r="AC30" s="36">
        <f t="shared" si="14"/>
        <v>0.16981132075471697</v>
      </c>
      <c r="AD30" s="11">
        <v>3.5533480002626914</v>
      </c>
      <c r="AE30" s="11">
        <v>3.3400998336106489</v>
      </c>
      <c r="AF30" s="57">
        <f t="shared" si="15"/>
        <v>3.517136047434986</v>
      </c>
    </row>
    <row r="31" spans="1:32">
      <c r="A31">
        <v>2000</v>
      </c>
      <c r="B31" s="11">
        <v>6.6612314779106647</v>
      </c>
      <c r="C31" s="11">
        <v>5.7131649914194664</v>
      </c>
      <c r="D31" s="46">
        <f t="shared" si="0"/>
        <v>6.1871982346650656</v>
      </c>
      <c r="E31" s="43">
        <v>10482</v>
      </c>
      <c r="F31" s="34">
        <f t="shared" si="1"/>
        <v>10482000</v>
      </c>
      <c r="G31" s="15">
        <v>0.8</v>
      </c>
      <c r="H31" s="15">
        <v>0.9</v>
      </c>
      <c r="I31" s="11">
        <f t="shared" si="2"/>
        <v>1.7000000000000002</v>
      </c>
      <c r="J31" s="16">
        <f t="shared" si="3"/>
        <v>1700000.0000000002</v>
      </c>
      <c r="K31" s="48">
        <f t="shared" si="4"/>
        <v>6.1658823529411757</v>
      </c>
      <c r="L31" s="33">
        <f t="shared" si="5"/>
        <v>0.47058823529411764</v>
      </c>
      <c r="M31">
        <f t="shared" si="6"/>
        <v>0.52941176470588236</v>
      </c>
      <c r="N31" s="11">
        <v>6.6612314779106647</v>
      </c>
      <c r="O31" s="11">
        <v>5.7131649914194664</v>
      </c>
      <c r="P31" s="57">
        <f t="shared" si="7"/>
        <v>6.1593139262388537</v>
      </c>
      <c r="R31" s="11">
        <v>3.8008251564763436</v>
      </c>
      <c r="S31" s="11">
        <v>2.9157454839579402</v>
      </c>
      <c r="T31" s="54">
        <f t="shared" si="8"/>
        <v>3.3582853202171421</v>
      </c>
      <c r="U31" s="31">
        <v>6461</v>
      </c>
      <c r="V31">
        <f t="shared" si="9"/>
        <v>6461000</v>
      </c>
      <c r="W31" s="15">
        <v>1.33</v>
      </c>
      <c r="X31" s="15">
        <v>0.48</v>
      </c>
      <c r="Y31" s="40">
        <f t="shared" si="10"/>
        <v>1.81</v>
      </c>
      <c r="Z31" s="16">
        <f t="shared" si="11"/>
        <v>1810000</v>
      </c>
      <c r="AA31" s="48">
        <f t="shared" si="12"/>
        <v>3.5696132596685084</v>
      </c>
      <c r="AB31" s="55">
        <f t="shared" si="13"/>
        <v>0.73480662983425415</v>
      </c>
      <c r="AC31" s="36">
        <f t="shared" si="14"/>
        <v>0.26519337016574585</v>
      </c>
      <c r="AD31" s="11">
        <v>3.8008251564763436</v>
      </c>
      <c r="AE31" s="11">
        <v>2.9157454839579402</v>
      </c>
      <c r="AF31" s="57">
        <f t="shared" si="15"/>
        <v>3.5661078952559935</v>
      </c>
    </row>
    <row r="32" spans="1:32">
      <c r="A32">
        <v>2001</v>
      </c>
      <c r="B32" s="11">
        <v>6.715957858534451</v>
      </c>
      <c r="C32" s="11">
        <v>10.392253370425848</v>
      </c>
      <c r="D32" s="46">
        <f t="shared" si="0"/>
        <v>8.5541056144801502</v>
      </c>
      <c r="E32" s="43">
        <v>19983</v>
      </c>
      <c r="F32" s="34">
        <f t="shared" si="1"/>
        <v>19983000</v>
      </c>
      <c r="G32" s="15">
        <v>0.94</v>
      </c>
      <c r="H32" s="15">
        <v>1.31</v>
      </c>
      <c r="I32" s="11">
        <f t="shared" si="2"/>
        <v>2.25</v>
      </c>
      <c r="J32" s="16">
        <f t="shared" si="3"/>
        <v>2250000</v>
      </c>
      <c r="K32" s="48">
        <f t="shared" si="4"/>
        <v>8.881333333333334</v>
      </c>
      <c r="L32" s="33">
        <f t="shared" si="5"/>
        <v>0.41777777777777775</v>
      </c>
      <c r="M32">
        <f t="shared" si="6"/>
        <v>0.5822222222222222</v>
      </c>
      <c r="N32" s="11">
        <v>6.715957858534451</v>
      </c>
      <c r="O32" s="11">
        <v>10.392253370425848</v>
      </c>
      <c r="P32" s="57">
        <f t="shared" si="7"/>
        <v>8.8563788010134417</v>
      </c>
      <c r="R32" s="11">
        <v>3.1791339950829518</v>
      </c>
      <c r="S32" s="11">
        <v>4.2598367822792191</v>
      </c>
      <c r="T32" s="54">
        <f t="shared" si="8"/>
        <v>3.7194853886810852</v>
      </c>
      <c r="U32" s="31">
        <v>10808</v>
      </c>
      <c r="V32">
        <f t="shared" si="9"/>
        <v>10808000</v>
      </c>
      <c r="W32" s="15">
        <v>2.04</v>
      </c>
      <c r="X32" s="15">
        <v>1.02</v>
      </c>
      <c r="Y32" s="40">
        <f t="shared" si="10"/>
        <v>3.06</v>
      </c>
      <c r="Z32" s="16">
        <f t="shared" si="11"/>
        <v>3060000</v>
      </c>
      <c r="AA32" s="48">
        <f t="shared" si="12"/>
        <v>3.5320261437908496</v>
      </c>
      <c r="AB32" s="55">
        <f t="shared" si="13"/>
        <v>0.66666666666666663</v>
      </c>
      <c r="AC32" s="36">
        <f t="shared" si="14"/>
        <v>0.33333333333333331</v>
      </c>
      <c r="AD32" s="11">
        <v>3.1791339950829518</v>
      </c>
      <c r="AE32" s="11">
        <v>4.2598367822792191</v>
      </c>
      <c r="AF32" s="57">
        <f t="shared" si="15"/>
        <v>3.5393682574817076</v>
      </c>
    </row>
    <row r="33" spans="1:32">
      <c r="A33">
        <v>2002</v>
      </c>
      <c r="B33" s="11">
        <v>7.1931534805634483</v>
      </c>
      <c r="C33" s="11">
        <v>6.5392515852460482</v>
      </c>
      <c r="D33" s="46">
        <f t="shared" si="0"/>
        <v>6.8662025329047482</v>
      </c>
      <c r="E33" s="43">
        <v>18977</v>
      </c>
      <c r="F33" s="34">
        <f t="shared" si="1"/>
        <v>18977000</v>
      </c>
      <c r="G33" s="15">
        <v>1.07</v>
      </c>
      <c r="H33" s="15">
        <v>1.72</v>
      </c>
      <c r="I33" s="11">
        <f t="shared" si="2"/>
        <v>2.79</v>
      </c>
      <c r="J33" s="16">
        <f t="shared" si="3"/>
        <v>2790000</v>
      </c>
      <c r="K33" s="48">
        <f t="shared" si="4"/>
        <v>6.8017921146953402</v>
      </c>
      <c r="L33" s="33">
        <f t="shared" si="5"/>
        <v>0.38351254480286739</v>
      </c>
      <c r="M33">
        <f t="shared" si="6"/>
        <v>0.61648745519713255</v>
      </c>
      <c r="N33" s="11">
        <v>7.1931534805634483</v>
      </c>
      <c r="O33" s="11">
        <v>6.5392515852460482</v>
      </c>
      <c r="P33" s="57">
        <f t="shared" si="7"/>
        <v>6.7900311651706424</v>
      </c>
      <c r="R33" s="11">
        <v>3.9580790919971331</v>
      </c>
      <c r="S33" s="11">
        <v>3.6699058609170967</v>
      </c>
      <c r="T33" s="54">
        <f t="shared" si="8"/>
        <v>3.8139924764571149</v>
      </c>
      <c r="U33" s="31">
        <v>10506</v>
      </c>
      <c r="V33">
        <f t="shared" si="9"/>
        <v>10506000</v>
      </c>
      <c r="W33" s="15">
        <v>1.84</v>
      </c>
      <c r="X33" s="15">
        <v>0.88</v>
      </c>
      <c r="Y33" s="40">
        <f t="shared" si="10"/>
        <v>2.72</v>
      </c>
      <c r="Z33" s="16">
        <f t="shared" si="11"/>
        <v>2720000</v>
      </c>
      <c r="AA33" s="48">
        <f t="shared" si="12"/>
        <v>3.8624999999999998</v>
      </c>
      <c r="AB33" s="55">
        <f t="shared" si="13"/>
        <v>0.67647058823529405</v>
      </c>
      <c r="AC33" s="36">
        <f t="shared" si="14"/>
        <v>0.32352941176470584</v>
      </c>
      <c r="AD33" s="11">
        <v>3.9580790919971331</v>
      </c>
      <c r="AE33" s="11">
        <v>3.6699058609170967</v>
      </c>
      <c r="AF33" s="57">
        <f t="shared" si="15"/>
        <v>3.8648465760594739</v>
      </c>
    </row>
    <row r="34" spans="1:32">
      <c r="A34">
        <v>2003</v>
      </c>
      <c r="B34" s="11">
        <v>7.1778509348358961</v>
      </c>
      <c r="C34" s="11">
        <v>6.6462507307222189</v>
      </c>
      <c r="D34" s="46">
        <f t="shared" si="0"/>
        <v>6.9120508327790571</v>
      </c>
      <c r="E34" s="43">
        <v>19586</v>
      </c>
      <c r="F34" s="34">
        <f t="shared" si="1"/>
        <v>19586000</v>
      </c>
      <c r="G34" s="15">
        <v>1.32</v>
      </c>
      <c r="H34" s="15">
        <v>1.52</v>
      </c>
      <c r="I34" s="11">
        <f t="shared" si="2"/>
        <v>2.84</v>
      </c>
      <c r="J34" s="16">
        <f t="shared" si="3"/>
        <v>2840000</v>
      </c>
      <c r="K34" s="48">
        <f t="shared" si="4"/>
        <v>6.8964788732394364</v>
      </c>
      <c r="L34" s="33">
        <f t="shared" si="5"/>
        <v>0.46478873239436624</v>
      </c>
      <c r="M34">
        <f t="shared" si="6"/>
        <v>0.53521126760563387</v>
      </c>
      <c r="N34" s="11">
        <v>7.1778509348358961</v>
      </c>
      <c r="O34" s="11">
        <v>6.6462507307222189</v>
      </c>
      <c r="P34" s="57">
        <f t="shared" si="7"/>
        <v>6.8933325157328023</v>
      </c>
      <c r="R34" s="11">
        <v>3.8058730733307002</v>
      </c>
      <c r="S34" s="11">
        <v>3.7156539258913188</v>
      </c>
      <c r="T34" s="54">
        <f t="shared" si="8"/>
        <v>3.7607634996110093</v>
      </c>
      <c r="U34" s="31">
        <v>8967</v>
      </c>
      <c r="V34">
        <f t="shared" si="9"/>
        <v>8967000</v>
      </c>
      <c r="W34" s="15">
        <v>1.4</v>
      </c>
      <c r="X34" s="15">
        <v>0.98</v>
      </c>
      <c r="Y34" s="40">
        <f t="shared" si="10"/>
        <v>2.38</v>
      </c>
      <c r="Z34" s="16">
        <f t="shared" si="11"/>
        <v>2380000</v>
      </c>
      <c r="AA34" s="48">
        <f t="shared" si="12"/>
        <v>3.7676470588235293</v>
      </c>
      <c r="AB34" s="55">
        <f t="shared" si="13"/>
        <v>0.58823529411764708</v>
      </c>
      <c r="AC34" s="36">
        <f t="shared" si="14"/>
        <v>0.41176470588235298</v>
      </c>
      <c r="AD34" s="11">
        <v>3.8058730733307002</v>
      </c>
      <c r="AE34" s="11">
        <v>3.7156539258913188</v>
      </c>
      <c r="AF34" s="57">
        <f t="shared" si="15"/>
        <v>3.7687240126203672</v>
      </c>
    </row>
    <row r="35" spans="1:32">
      <c r="A35">
        <v>2004</v>
      </c>
      <c r="B35" s="11">
        <v>7.0896704419447687</v>
      </c>
      <c r="C35" s="11">
        <v>6.4806649725797945</v>
      </c>
      <c r="D35" s="46">
        <f t="shared" si="0"/>
        <v>6.785167707262282</v>
      </c>
      <c r="E35" s="43">
        <v>16063</v>
      </c>
      <c r="F35" s="34">
        <f t="shared" si="1"/>
        <v>16063000</v>
      </c>
      <c r="G35" s="15">
        <v>1.26</v>
      </c>
      <c r="H35" s="15">
        <v>1.1000000000000001</v>
      </c>
      <c r="I35" s="11">
        <f t="shared" si="2"/>
        <v>2.3600000000000003</v>
      </c>
      <c r="J35" s="16">
        <f t="shared" si="3"/>
        <v>2360000.0000000005</v>
      </c>
      <c r="K35" s="48">
        <f t="shared" si="4"/>
        <v>6.8063559322033882</v>
      </c>
      <c r="L35" s="33">
        <f t="shared" si="5"/>
        <v>0.53389830508474567</v>
      </c>
      <c r="M35">
        <f t="shared" si="6"/>
        <v>0.46610169491525422</v>
      </c>
      <c r="N35" s="11">
        <v>7.0896704419447687</v>
      </c>
      <c r="O35" s="11">
        <v>6.4806649725797945</v>
      </c>
      <c r="P35" s="57">
        <f t="shared" si="7"/>
        <v>6.805811960461094</v>
      </c>
      <c r="R35" s="11">
        <v>3.7969224115200544</v>
      </c>
      <c r="S35" s="11">
        <v>3.6859118920900191</v>
      </c>
      <c r="T35" s="54">
        <f t="shared" si="8"/>
        <v>3.7414171518050368</v>
      </c>
      <c r="U35" s="31">
        <v>9815</v>
      </c>
      <c r="V35">
        <f t="shared" si="9"/>
        <v>9815000</v>
      </c>
      <c r="W35" s="15">
        <v>1.63</v>
      </c>
      <c r="X35" s="15">
        <v>0.99</v>
      </c>
      <c r="Y35" s="40">
        <f t="shared" si="10"/>
        <v>2.62</v>
      </c>
      <c r="Z35" s="16">
        <f t="shared" si="11"/>
        <v>2620000</v>
      </c>
      <c r="AA35" s="48">
        <f t="shared" si="12"/>
        <v>3.7461832061068701</v>
      </c>
      <c r="AB35" s="55">
        <f t="shared" si="13"/>
        <v>0.62213740458015265</v>
      </c>
      <c r="AC35" s="36">
        <f t="shared" si="14"/>
        <v>0.37786259541984729</v>
      </c>
      <c r="AD35" s="11">
        <v>3.7969224115200544</v>
      </c>
      <c r="AE35" s="11">
        <v>3.6859118920900191</v>
      </c>
      <c r="AF35" s="57">
        <f t="shared" si="15"/>
        <v>3.7549756885293157</v>
      </c>
    </row>
    <row r="36" spans="1:32">
      <c r="A36">
        <v>2005</v>
      </c>
      <c r="B36" s="11">
        <v>6.0813406645178034</v>
      </c>
      <c r="C36" s="11">
        <v>6.7797752808988765</v>
      </c>
      <c r="D36" s="46">
        <f t="shared" si="0"/>
        <v>6.43055797270834</v>
      </c>
      <c r="E36" s="43">
        <v>11063</v>
      </c>
      <c r="F36" s="34">
        <f t="shared" si="1"/>
        <v>11063000</v>
      </c>
      <c r="G36" s="15">
        <v>0.93</v>
      </c>
      <c r="H36" s="15">
        <v>0.79</v>
      </c>
      <c r="I36" s="11">
        <f t="shared" si="2"/>
        <v>1.7200000000000002</v>
      </c>
      <c r="J36" s="16">
        <f t="shared" si="3"/>
        <v>1720000.0000000002</v>
      </c>
      <c r="K36" s="48">
        <f t="shared" si="4"/>
        <v>6.4319767441860458</v>
      </c>
      <c r="L36" s="33">
        <f t="shared" si="5"/>
        <v>0.54069767441860461</v>
      </c>
      <c r="M36">
        <f t="shared" si="6"/>
        <v>0.45930232558139533</v>
      </c>
      <c r="N36" s="11">
        <v>6.0813406645178034</v>
      </c>
      <c r="O36" s="11">
        <v>6.7797752808988765</v>
      </c>
      <c r="P36" s="57">
        <f t="shared" si="7"/>
        <v>6.4021333080881799</v>
      </c>
      <c r="R36" s="11">
        <v>3.6463575967372543</v>
      </c>
      <c r="S36" s="11">
        <v>3.9703689899366381</v>
      </c>
      <c r="T36" s="54">
        <f t="shared" si="8"/>
        <v>3.8083632933369462</v>
      </c>
      <c r="U36" s="31">
        <v>6255</v>
      </c>
      <c r="V36">
        <f t="shared" si="9"/>
        <v>6255000</v>
      </c>
      <c r="W36" s="15">
        <v>1.1499999999999999</v>
      </c>
      <c r="X36" s="15">
        <v>0.52</v>
      </c>
      <c r="Y36" s="40">
        <f t="shared" si="10"/>
        <v>1.67</v>
      </c>
      <c r="Z36" s="16">
        <f t="shared" si="11"/>
        <v>1670000</v>
      </c>
      <c r="AA36" s="48">
        <f t="shared" si="12"/>
        <v>3.7455089820359282</v>
      </c>
      <c r="AB36" s="55">
        <f t="shared" si="13"/>
        <v>0.68862275449101795</v>
      </c>
      <c r="AC36" s="36">
        <f t="shared" si="14"/>
        <v>0.31137724550898205</v>
      </c>
      <c r="AD36" s="11">
        <v>3.6463575967372543</v>
      </c>
      <c r="AE36" s="11">
        <v>3.9703689899366381</v>
      </c>
      <c r="AF36" s="57">
        <f t="shared" si="15"/>
        <v>3.747247371865206</v>
      </c>
    </row>
    <row r="37" spans="1:32">
      <c r="A37">
        <v>2006</v>
      </c>
      <c r="B37" s="11">
        <v>7.3859648851019877</v>
      </c>
      <c r="C37" s="11">
        <v>7.5608479455639879</v>
      </c>
      <c r="D37" s="46">
        <f t="shared" si="0"/>
        <v>7.4734064153329882</v>
      </c>
      <c r="E37" s="43">
        <v>12927</v>
      </c>
      <c r="F37" s="34">
        <f t="shared" si="1"/>
        <v>12927000</v>
      </c>
      <c r="G37" s="15">
        <v>1.04</v>
      </c>
      <c r="H37" s="15">
        <v>0.7</v>
      </c>
      <c r="I37" s="11">
        <f t="shared" si="2"/>
        <v>1.74</v>
      </c>
      <c r="J37" s="16">
        <f t="shared" si="3"/>
        <v>1740000</v>
      </c>
      <c r="K37" s="48">
        <f t="shared" si="4"/>
        <v>7.4293103448275861</v>
      </c>
      <c r="L37" s="33">
        <f t="shared" si="5"/>
        <v>0.5977011494252874</v>
      </c>
      <c r="M37">
        <f t="shared" si="6"/>
        <v>0.4022988505747126</v>
      </c>
      <c r="N37" s="11">
        <v>7.3859648851019877</v>
      </c>
      <c r="O37" s="11">
        <v>7.5608479455639879</v>
      </c>
      <c r="P37" s="57">
        <f t="shared" si="7"/>
        <v>7.4563201393108383</v>
      </c>
      <c r="R37" s="11">
        <v>3.8790392592394363</v>
      </c>
      <c r="S37" s="11">
        <v>4.3769113149847101</v>
      </c>
      <c r="T37" s="54">
        <f t="shared" si="8"/>
        <v>4.127975287112073</v>
      </c>
      <c r="U37" s="31">
        <v>5359</v>
      </c>
      <c r="V37">
        <f t="shared" si="9"/>
        <v>5359000</v>
      </c>
      <c r="W37" s="15">
        <v>1.04</v>
      </c>
      <c r="X37" s="15">
        <v>0.31</v>
      </c>
      <c r="Y37" s="40">
        <f t="shared" si="10"/>
        <v>1.35</v>
      </c>
      <c r="Z37" s="16">
        <f t="shared" si="11"/>
        <v>1350000</v>
      </c>
      <c r="AA37" s="48">
        <f t="shared" si="12"/>
        <v>3.9696296296296296</v>
      </c>
      <c r="AB37" s="55">
        <f t="shared" si="13"/>
        <v>0.77037037037037037</v>
      </c>
      <c r="AC37" s="36">
        <f t="shared" si="14"/>
        <v>0.2296296296296296</v>
      </c>
      <c r="AD37" s="11">
        <v>3.8790392592394363</v>
      </c>
      <c r="AE37" s="11">
        <v>4.3769113149847101</v>
      </c>
      <c r="AF37" s="57">
        <f t="shared" si="15"/>
        <v>3.9933654350031658</v>
      </c>
    </row>
    <row r="38" spans="1:32">
      <c r="A38">
        <v>2007</v>
      </c>
      <c r="B38" s="11">
        <v>7.4412226651859523</v>
      </c>
      <c r="C38" s="11">
        <v>6.1806545460786886</v>
      </c>
      <c r="D38" s="46">
        <f t="shared" si="0"/>
        <v>6.8109386056323205</v>
      </c>
      <c r="E38" s="43">
        <v>7710</v>
      </c>
      <c r="F38" s="34">
        <f t="shared" si="1"/>
        <v>7710000</v>
      </c>
      <c r="G38" s="15">
        <v>0.68</v>
      </c>
      <c r="H38" s="15">
        <v>0.42</v>
      </c>
      <c r="I38" s="11">
        <f t="shared" si="2"/>
        <v>1.1000000000000001</v>
      </c>
      <c r="J38" s="16">
        <f t="shared" si="3"/>
        <v>1100000</v>
      </c>
      <c r="K38" s="48">
        <f t="shared" si="4"/>
        <v>7.0090909090909088</v>
      </c>
      <c r="L38" s="33">
        <f t="shared" si="5"/>
        <v>0.61818181818181817</v>
      </c>
      <c r="M38">
        <f t="shared" si="6"/>
        <v>0.38181818181818178</v>
      </c>
      <c r="N38" s="11">
        <v>7.4412226651859523</v>
      </c>
      <c r="O38" s="11">
        <v>6.1806545460786886</v>
      </c>
      <c r="P38" s="57">
        <f t="shared" si="7"/>
        <v>6.9599148378904516</v>
      </c>
      <c r="R38" s="11">
        <v>2.7373629261749839</v>
      </c>
      <c r="S38" s="11">
        <v>3.2205011276365338</v>
      </c>
      <c r="T38" s="54">
        <f t="shared" si="8"/>
        <v>2.9789320269057589</v>
      </c>
      <c r="U38" s="31">
        <v>4379</v>
      </c>
      <c r="V38">
        <f t="shared" si="9"/>
        <v>4379000</v>
      </c>
      <c r="W38" s="15">
        <v>1.08</v>
      </c>
      <c r="X38" s="15">
        <v>0.44</v>
      </c>
      <c r="Y38" s="40">
        <f t="shared" si="10"/>
        <v>1.52</v>
      </c>
      <c r="Z38" s="16">
        <f t="shared" si="11"/>
        <v>1520000</v>
      </c>
      <c r="AA38" s="48">
        <f t="shared" si="12"/>
        <v>2.8809210526315789</v>
      </c>
      <c r="AB38" s="55">
        <f t="shared" si="13"/>
        <v>0.71052631578947367</v>
      </c>
      <c r="AC38" s="36">
        <f t="shared" si="14"/>
        <v>0.28947368421052633</v>
      </c>
      <c r="AD38" s="11">
        <v>2.7373629261749839</v>
      </c>
      <c r="AE38" s="11">
        <v>3.2205011276365338</v>
      </c>
      <c r="AF38" s="57">
        <f t="shared" si="15"/>
        <v>2.8772187213349065</v>
      </c>
    </row>
    <row r="39" spans="1:32">
      <c r="A39">
        <v>2008</v>
      </c>
      <c r="B39" s="11">
        <v>6.763685503528313</v>
      </c>
      <c r="C39" s="11">
        <v>9.4145599938684015</v>
      </c>
      <c r="D39" s="46">
        <f t="shared" si="0"/>
        <v>8.0891227486983581</v>
      </c>
      <c r="E39" s="43">
        <v>9174</v>
      </c>
      <c r="F39" s="34">
        <f t="shared" si="1"/>
        <v>9174000</v>
      </c>
      <c r="G39" s="15">
        <v>0.71</v>
      </c>
      <c r="H39" s="15">
        <v>0.46</v>
      </c>
      <c r="I39" s="11">
        <f t="shared" si="2"/>
        <v>1.17</v>
      </c>
      <c r="J39" s="16">
        <f t="shared" si="3"/>
        <v>1170000</v>
      </c>
      <c r="K39" s="48">
        <f t="shared" si="4"/>
        <v>7.8410256410256407</v>
      </c>
      <c r="L39" s="33">
        <f t="shared" si="5"/>
        <v>0.60683760683760679</v>
      </c>
      <c r="M39">
        <f t="shared" si="6"/>
        <v>0.39316239316239321</v>
      </c>
      <c r="N39" s="11">
        <v>6.763685503528313</v>
      </c>
      <c r="O39" s="11">
        <v>9.4145599938684015</v>
      </c>
      <c r="P39" s="57">
        <f t="shared" si="7"/>
        <v>7.8059096621235611</v>
      </c>
      <c r="R39" s="11">
        <v>4.012233514276673</v>
      </c>
      <c r="S39" s="11">
        <v>4.9065414546119168</v>
      </c>
      <c r="T39" s="54">
        <f t="shared" si="8"/>
        <v>4.4593874844442949</v>
      </c>
      <c r="U39" s="31">
        <v>5463</v>
      </c>
      <c r="V39">
        <f t="shared" si="9"/>
        <v>5463000</v>
      </c>
      <c r="W39" s="15">
        <v>0.91</v>
      </c>
      <c r="X39" s="15">
        <v>0.37</v>
      </c>
      <c r="Y39" s="40">
        <f t="shared" si="10"/>
        <v>1.28</v>
      </c>
      <c r="Z39" s="16">
        <f t="shared" si="11"/>
        <v>1280000</v>
      </c>
      <c r="AA39" s="48">
        <f t="shared" si="12"/>
        <v>4.2679687499999996</v>
      </c>
      <c r="AB39" s="55">
        <f t="shared" si="13"/>
        <v>0.7109375</v>
      </c>
      <c r="AC39" s="36">
        <f t="shared" si="14"/>
        <v>0.2890625</v>
      </c>
      <c r="AD39" s="11">
        <v>4.012233514276673</v>
      </c>
      <c r="AE39" s="11">
        <v>4.9065414546119168</v>
      </c>
      <c r="AF39" s="57">
        <f t="shared" si="15"/>
        <v>4.2707444032798296</v>
      </c>
    </row>
    <row r="40" spans="1:32">
      <c r="A40">
        <v>2009</v>
      </c>
      <c r="B40" s="11">
        <v>7.3704918554564545</v>
      </c>
      <c r="C40" s="11">
        <v>5.1092016582902939</v>
      </c>
      <c r="D40" s="46">
        <f t="shared" si="0"/>
        <v>6.2398467568733746</v>
      </c>
      <c r="E40" s="43">
        <v>8203</v>
      </c>
      <c r="F40" s="34">
        <f t="shared" si="1"/>
        <v>8203000</v>
      </c>
      <c r="G40" s="15">
        <v>0.78</v>
      </c>
      <c r="H40" s="15">
        <v>0.48</v>
      </c>
      <c r="I40" s="11">
        <f t="shared" si="2"/>
        <v>1.26</v>
      </c>
      <c r="J40" s="16">
        <f t="shared" si="3"/>
        <v>1260000</v>
      </c>
      <c r="K40" s="48">
        <f t="shared" si="4"/>
        <v>6.5103174603174603</v>
      </c>
      <c r="L40" s="33">
        <f t="shared" si="5"/>
        <v>0.61904761904761907</v>
      </c>
      <c r="M40">
        <f t="shared" si="6"/>
        <v>0.38095238095238093</v>
      </c>
      <c r="N40" s="11">
        <v>7.3704918554564545</v>
      </c>
      <c r="O40" s="11">
        <v>5.1092016582902939</v>
      </c>
      <c r="P40" s="57">
        <f t="shared" si="7"/>
        <v>6.5090479708217268</v>
      </c>
      <c r="R40" s="11">
        <v>3.6786709243837792</v>
      </c>
      <c r="S40" s="11">
        <v>3.5270005609739292</v>
      </c>
      <c r="T40" s="54">
        <f t="shared" si="8"/>
        <v>3.6028357426788542</v>
      </c>
      <c r="U40" s="31">
        <v>9566</v>
      </c>
      <c r="V40">
        <f t="shared" si="9"/>
        <v>9566000</v>
      </c>
      <c r="W40" s="15">
        <v>1.93</v>
      </c>
      <c r="X40" s="15">
        <v>0.7</v>
      </c>
      <c r="Y40" s="40">
        <f t="shared" si="10"/>
        <v>2.63</v>
      </c>
      <c r="Z40" s="16">
        <f t="shared" si="11"/>
        <v>2630000</v>
      </c>
      <c r="AA40" s="48">
        <f t="shared" si="12"/>
        <v>3.6372623574144485</v>
      </c>
      <c r="AB40" s="55">
        <f t="shared" si="13"/>
        <v>0.73384030418250956</v>
      </c>
      <c r="AC40" s="36">
        <f t="shared" si="14"/>
        <v>0.26615969581749049</v>
      </c>
      <c r="AD40" s="11">
        <v>3.6786709243837792</v>
      </c>
      <c r="AE40" s="11">
        <v>3.5270005609739292</v>
      </c>
      <c r="AF40" s="57">
        <f t="shared" si="15"/>
        <v>3.6383023865940856</v>
      </c>
    </row>
    <row r="41" spans="1:32">
      <c r="A41">
        <v>2010</v>
      </c>
      <c r="B41" s="11">
        <v>6.7058688474290093</v>
      </c>
      <c r="C41" s="11">
        <v>3.5887807864341039</v>
      </c>
      <c r="D41" s="46">
        <f t="shared" si="0"/>
        <v>5.1473248169315564</v>
      </c>
      <c r="E41" s="43">
        <v>8365</v>
      </c>
      <c r="F41" s="34">
        <f t="shared" si="1"/>
        <v>8365000</v>
      </c>
      <c r="G41" s="15">
        <v>0.88</v>
      </c>
      <c r="H41" s="15">
        <v>0.68</v>
      </c>
      <c r="I41" s="11">
        <f t="shared" si="2"/>
        <v>1.56</v>
      </c>
      <c r="J41" s="16">
        <f t="shared" si="3"/>
        <v>1560000</v>
      </c>
      <c r="K41" s="48">
        <f t="shared" si="4"/>
        <v>5.3621794871794872</v>
      </c>
      <c r="L41" s="33">
        <f t="shared" si="5"/>
        <v>0.5641025641025641</v>
      </c>
      <c r="M41">
        <f t="shared" si="6"/>
        <v>0.4358974358974359</v>
      </c>
      <c r="N41" s="11">
        <v>6.7058688474290093</v>
      </c>
      <c r="O41" s="11">
        <v>3.5887807864341039</v>
      </c>
      <c r="P41" s="57">
        <f t="shared" si="7"/>
        <v>5.3471381541748197</v>
      </c>
      <c r="R41" s="11">
        <v>3.6704862865191288</v>
      </c>
      <c r="S41" s="11">
        <v>3.5841743055762771</v>
      </c>
      <c r="T41" s="54">
        <f t="shared" si="8"/>
        <v>3.627330296047703</v>
      </c>
      <c r="U41" s="31">
        <v>7184</v>
      </c>
      <c r="V41">
        <f t="shared" si="9"/>
        <v>7184000</v>
      </c>
      <c r="W41" s="15">
        <v>1.29</v>
      </c>
      <c r="X41" s="15">
        <v>0.68</v>
      </c>
      <c r="Y41" s="40">
        <f t="shared" si="10"/>
        <v>1.9700000000000002</v>
      </c>
      <c r="Z41" s="16">
        <f t="shared" si="11"/>
        <v>1970000.0000000002</v>
      </c>
      <c r="AA41" s="48">
        <f t="shared" si="12"/>
        <v>3.6467005076142129</v>
      </c>
      <c r="AB41" s="55">
        <f t="shared" si="13"/>
        <v>0.65482233502538068</v>
      </c>
      <c r="AC41" s="36">
        <f t="shared" si="14"/>
        <v>0.34517766497461927</v>
      </c>
      <c r="AD41" s="11">
        <v>3.6704862865191288</v>
      </c>
      <c r="AE41" s="11">
        <v>3.5841743055762771</v>
      </c>
      <c r="AF41" s="57">
        <f t="shared" si="15"/>
        <v>3.6406933184779415</v>
      </c>
    </row>
    <row r="42" spans="1:32">
      <c r="A42">
        <v>2011</v>
      </c>
      <c r="B42" s="11">
        <v>6.5254762577232617</v>
      </c>
      <c r="C42" s="11">
        <v>5.3044593985886079</v>
      </c>
      <c r="D42" s="46">
        <f t="shared" si="0"/>
        <v>5.9149678281559348</v>
      </c>
      <c r="E42" s="43">
        <v>9598</v>
      </c>
      <c r="F42" s="34">
        <f t="shared" si="1"/>
        <v>9598000</v>
      </c>
      <c r="G42" s="15">
        <v>0.83</v>
      </c>
      <c r="H42" s="15">
        <v>0.79</v>
      </c>
      <c r="I42" s="11">
        <f t="shared" si="2"/>
        <v>1.62</v>
      </c>
      <c r="J42" s="16">
        <f t="shared" si="3"/>
        <v>1620000</v>
      </c>
      <c r="K42" s="48">
        <f t="shared" si="4"/>
        <v>5.9246913580246909</v>
      </c>
      <c r="L42" s="33">
        <f t="shared" si="5"/>
        <v>0.51234567901234562</v>
      </c>
      <c r="M42">
        <f t="shared" si="6"/>
        <v>0.48765432098765432</v>
      </c>
      <c r="N42" s="11">
        <v>6.5254762577232617</v>
      </c>
      <c r="O42" s="11">
        <v>5.3044593985886079</v>
      </c>
      <c r="P42" s="57">
        <f t="shared" si="7"/>
        <v>5.9300421103674736</v>
      </c>
      <c r="R42" s="11">
        <v>3.3490592382562405</v>
      </c>
      <c r="S42" s="11">
        <v>3.4842880397424922</v>
      </c>
      <c r="T42" s="54">
        <f t="shared" si="8"/>
        <v>3.4166736389993666</v>
      </c>
      <c r="U42" s="31">
        <v>7330</v>
      </c>
      <c r="V42">
        <f t="shared" si="9"/>
        <v>7330000</v>
      </c>
      <c r="W42" s="15">
        <v>1.39</v>
      </c>
      <c r="X42" s="15">
        <v>0.77</v>
      </c>
      <c r="Y42" s="40">
        <f t="shared" si="10"/>
        <v>2.16</v>
      </c>
      <c r="Z42" s="16">
        <f t="shared" si="11"/>
        <v>2160000</v>
      </c>
      <c r="AA42" s="48">
        <f t="shared" si="12"/>
        <v>3.3935185185185186</v>
      </c>
      <c r="AB42" s="55">
        <f t="shared" si="13"/>
        <v>0.64351851851851838</v>
      </c>
      <c r="AC42" s="36">
        <f t="shared" si="14"/>
        <v>0.35648148148148145</v>
      </c>
      <c r="AD42" s="11">
        <v>3.3490592382562405</v>
      </c>
      <c r="AE42" s="11">
        <v>3.4842880397424922</v>
      </c>
      <c r="AF42" s="57">
        <f t="shared" si="15"/>
        <v>3.397265801749024</v>
      </c>
    </row>
    <row r="43" spans="1:32">
      <c r="A43">
        <v>2012</v>
      </c>
      <c r="B43" s="11">
        <v>6.5516152771843457</v>
      </c>
      <c r="C43" s="11">
        <v>5.0508101392451081</v>
      </c>
      <c r="D43" s="46">
        <f t="shared" si="0"/>
        <v>5.8012127082147273</v>
      </c>
      <c r="E43" s="43">
        <v>8773</v>
      </c>
      <c r="F43" s="34">
        <f t="shared" si="1"/>
        <v>8773000</v>
      </c>
      <c r="G43" s="15">
        <v>0.65</v>
      </c>
      <c r="H43" s="15">
        <v>0.9</v>
      </c>
      <c r="I43" s="11">
        <f t="shared" si="2"/>
        <v>1.55</v>
      </c>
      <c r="J43" s="16">
        <f t="shared" si="3"/>
        <v>1550000</v>
      </c>
      <c r="K43" s="48">
        <f t="shared" si="4"/>
        <v>5.66</v>
      </c>
      <c r="L43" s="33">
        <f t="shared" si="5"/>
        <v>0.41935483870967744</v>
      </c>
      <c r="M43">
        <f t="shared" si="6"/>
        <v>0.58064516129032262</v>
      </c>
      <c r="N43" s="11">
        <v>6.5516152771843457</v>
      </c>
      <c r="O43" s="11">
        <v>5.0508101392451081</v>
      </c>
      <c r="P43" s="57">
        <f t="shared" si="7"/>
        <v>5.680180035800273</v>
      </c>
      <c r="R43" s="11">
        <v>3.3950295514222195</v>
      </c>
      <c r="S43" s="11">
        <v>3.059402407883963</v>
      </c>
      <c r="T43" s="54">
        <f t="shared" si="8"/>
        <v>3.2272159796530913</v>
      </c>
      <c r="U43" s="31">
        <v>5808</v>
      </c>
      <c r="V43">
        <f t="shared" si="9"/>
        <v>5808000</v>
      </c>
      <c r="W43" s="15">
        <v>1.1599999999999999</v>
      </c>
      <c r="X43" s="15">
        <v>0.61</v>
      </c>
      <c r="Y43" s="40">
        <f t="shared" si="10"/>
        <v>1.77</v>
      </c>
      <c r="Z43" s="16">
        <f t="shared" si="11"/>
        <v>1770000</v>
      </c>
      <c r="AA43" s="48">
        <f t="shared" si="12"/>
        <v>3.2813559322033896</v>
      </c>
      <c r="AB43" s="55">
        <f t="shared" si="13"/>
        <v>0.65536723163841804</v>
      </c>
      <c r="AC43" s="36">
        <f t="shared" si="14"/>
        <v>0.34463276836158191</v>
      </c>
      <c r="AD43" s="11">
        <v>3.3950295514222195</v>
      </c>
      <c r="AE43" s="11">
        <v>3.059402407883963</v>
      </c>
      <c r="AF43" s="57">
        <f t="shared" si="15"/>
        <v>3.2793614398073396</v>
      </c>
    </row>
    <row r="44" spans="1:32">
      <c r="A44">
        <v>2013</v>
      </c>
      <c r="B44" s="11">
        <v>5.4385992711139286</v>
      </c>
      <c r="C44" s="11">
        <v>6.0569078346770704</v>
      </c>
      <c r="D44" s="46">
        <f t="shared" si="0"/>
        <v>5.7477535528954995</v>
      </c>
      <c r="E44" s="43">
        <v>12437</v>
      </c>
      <c r="F44" s="34">
        <f t="shared" si="1"/>
        <v>12437000</v>
      </c>
      <c r="G44" s="15">
        <v>0.79</v>
      </c>
      <c r="H44" s="15">
        <v>1.35</v>
      </c>
      <c r="I44" s="11">
        <f t="shared" si="2"/>
        <v>2.14</v>
      </c>
      <c r="J44" s="16">
        <f t="shared" si="3"/>
        <v>2140000</v>
      </c>
      <c r="K44" s="48">
        <f t="shared" si="4"/>
        <v>5.8116822429906545</v>
      </c>
      <c r="L44" s="33">
        <f t="shared" si="5"/>
        <v>0.36915887850467288</v>
      </c>
      <c r="M44">
        <f t="shared" si="6"/>
        <v>0.63084112149532712</v>
      </c>
      <c r="N44" s="11">
        <v>5.4385992711139286</v>
      </c>
      <c r="O44" s="11">
        <v>6.0569078346770704</v>
      </c>
      <c r="P44" s="57">
        <f t="shared" si="7"/>
        <v>5.8286537387822657</v>
      </c>
      <c r="R44" s="11">
        <v>3.3393968810011185</v>
      </c>
      <c r="S44" s="11">
        <v>3.0285171102661597</v>
      </c>
      <c r="T44" s="54">
        <f t="shared" si="8"/>
        <v>3.1839569956336389</v>
      </c>
      <c r="U44" s="31">
        <v>6050</v>
      </c>
      <c r="V44">
        <f t="shared" si="9"/>
        <v>6050000</v>
      </c>
      <c r="W44" s="15">
        <v>1.28</v>
      </c>
      <c r="X44" s="15">
        <v>0.59</v>
      </c>
      <c r="Y44" s="40">
        <f t="shared" si="10"/>
        <v>1.87</v>
      </c>
      <c r="Z44" s="16">
        <f t="shared" si="11"/>
        <v>1870000</v>
      </c>
      <c r="AA44" s="48">
        <f t="shared" si="12"/>
        <v>3.2352941176470589</v>
      </c>
      <c r="AB44" s="55">
        <f t="shared" si="13"/>
        <v>0.68449197860962563</v>
      </c>
      <c r="AC44" s="36">
        <f t="shared" si="14"/>
        <v>0.31550802139037432</v>
      </c>
      <c r="AD44" s="11">
        <v>3.3393968810011185</v>
      </c>
      <c r="AE44" s="11">
        <v>3.0285171102661597</v>
      </c>
      <c r="AF44" s="57">
        <f t="shared" si="15"/>
        <v>3.2413118196462385</v>
      </c>
    </row>
    <row r="45" spans="1:32">
      <c r="A45">
        <v>2014</v>
      </c>
      <c r="B45" s="11">
        <v>6.2314491522758004</v>
      </c>
      <c r="C45" s="11">
        <v>5.074736828565042</v>
      </c>
      <c r="D45" s="46">
        <f t="shared" si="0"/>
        <v>5.6530929904204212</v>
      </c>
      <c r="E45" s="43">
        <v>10759</v>
      </c>
      <c r="F45" s="34">
        <f t="shared" si="1"/>
        <v>10759000</v>
      </c>
      <c r="G45" s="15">
        <v>0.79</v>
      </c>
      <c r="H45" s="15">
        <v>1.1499999999999999</v>
      </c>
      <c r="I45" s="11">
        <f t="shared" si="2"/>
        <v>1.94</v>
      </c>
      <c r="J45" s="16">
        <f t="shared" si="3"/>
        <v>1940000</v>
      </c>
      <c r="K45" s="48">
        <f t="shared" si="4"/>
        <v>5.5458762886597937</v>
      </c>
      <c r="L45" s="33">
        <f t="shared" si="5"/>
        <v>0.40721649484536088</v>
      </c>
      <c r="M45">
        <f t="shared" si="6"/>
        <v>0.59278350515463918</v>
      </c>
      <c r="N45" s="11">
        <v>6.2314491522758004</v>
      </c>
      <c r="O45" s="11">
        <v>5.074736828565042</v>
      </c>
      <c r="P45" s="57">
        <f t="shared" si="7"/>
        <v>5.5457691665709703</v>
      </c>
      <c r="R45" s="11">
        <v>2.844881000109341</v>
      </c>
      <c r="S45" s="11">
        <v>3.0441742931142479</v>
      </c>
      <c r="T45" s="54">
        <f t="shared" si="8"/>
        <v>2.9445276466117942</v>
      </c>
      <c r="U45" s="31">
        <v>5921</v>
      </c>
      <c r="V45">
        <f t="shared" si="9"/>
        <v>5921000</v>
      </c>
      <c r="W45" s="15">
        <v>1.28</v>
      </c>
      <c r="X45" s="15">
        <v>0.75</v>
      </c>
      <c r="Y45" s="40">
        <f t="shared" si="10"/>
        <v>2.0300000000000002</v>
      </c>
      <c r="Z45" s="16">
        <f t="shared" si="11"/>
        <v>2030000.0000000002</v>
      </c>
      <c r="AA45" s="48">
        <f t="shared" si="12"/>
        <v>2.9167487684729059</v>
      </c>
      <c r="AB45" s="55">
        <f t="shared" si="13"/>
        <v>0.63054187192118216</v>
      </c>
      <c r="AC45" s="36">
        <f t="shared" si="14"/>
        <v>0.36945812807881767</v>
      </c>
      <c r="AD45" s="11">
        <v>2.844881000109341</v>
      </c>
      <c r="AE45" s="11">
        <v>3.0441742931142479</v>
      </c>
      <c r="AF45" s="57">
        <f t="shared" si="15"/>
        <v>2.9185115270815967</v>
      </c>
    </row>
    <row r="46" spans="1:32">
      <c r="A46">
        <v>2015</v>
      </c>
      <c r="B46" s="11">
        <v>5.422720718322835</v>
      </c>
      <c r="C46" s="11">
        <v>4.572085327775171</v>
      </c>
      <c r="D46" s="46">
        <f t="shared" si="0"/>
        <v>4.997403023049003</v>
      </c>
      <c r="E46" s="43">
        <v>8755</v>
      </c>
      <c r="F46" s="34">
        <f t="shared" si="1"/>
        <v>8755000</v>
      </c>
      <c r="G46" s="15">
        <v>0.79</v>
      </c>
      <c r="H46" s="15">
        <v>0.98</v>
      </c>
      <c r="I46" s="11">
        <f t="shared" si="2"/>
        <v>1.77</v>
      </c>
      <c r="J46" s="16">
        <f t="shared" si="3"/>
        <v>1770000</v>
      </c>
      <c r="K46" s="48">
        <f t="shared" si="4"/>
        <v>4.9463276836158192</v>
      </c>
      <c r="L46" s="33">
        <f t="shared" si="5"/>
        <v>0.4463276836158192</v>
      </c>
      <c r="M46">
        <f t="shared" si="6"/>
        <v>0.5536723163841808</v>
      </c>
      <c r="N46" s="11">
        <v>5.422720718322835</v>
      </c>
      <c r="O46" s="11">
        <v>4.572085327775171</v>
      </c>
      <c r="P46" s="57">
        <f t="shared" si="7"/>
        <v>4.9517474512399478</v>
      </c>
      <c r="R46" s="11">
        <v>3.2860294450229217</v>
      </c>
      <c r="S46" s="11">
        <v>2.5592998769230961</v>
      </c>
      <c r="T46" s="54">
        <f t="shared" si="8"/>
        <v>2.9226646609730089</v>
      </c>
      <c r="U46" s="31">
        <v>4691</v>
      </c>
      <c r="V46">
        <f t="shared" si="9"/>
        <v>4691000</v>
      </c>
      <c r="W46" s="15">
        <v>1.28</v>
      </c>
      <c r="X46" s="15">
        <v>0.19</v>
      </c>
      <c r="Y46" s="40">
        <f t="shared" si="10"/>
        <v>1.47</v>
      </c>
      <c r="Z46" s="16">
        <f t="shared" si="11"/>
        <v>1470000</v>
      </c>
      <c r="AA46" s="48">
        <f t="shared" si="12"/>
        <v>3.1911564625850342</v>
      </c>
      <c r="AB46" s="55">
        <f t="shared" si="13"/>
        <v>0.87074829931972797</v>
      </c>
      <c r="AC46" s="36">
        <f t="shared" si="14"/>
        <v>0.12925170068027211</v>
      </c>
      <c r="AD46" s="11">
        <v>3.2860294450229217</v>
      </c>
      <c r="AE46" s="11">
        <v>2.5592998769230961</v>
      </c>
      <c r="AF46" s="57">
        <f t="shared" si="15"/>
        <v>3.1920984124113798</v>
      </c>
    </row>
  </sheetData>
  <mergeCells count="10">
    <mergeCell ref="AB5:AF5"/>
    <mergeCell ref="R4:AF4"/>
    <mergeCell ref="R5:S5"/>
    <mergeCell ref="I6:J6"/>
    <mergeCell ref="B5:C5"/>
    <mergeCell ref="B4:P4"/>
    <mergeCell ref="E5:K5"/>
    <mergeCell ref="L5:P5"/>
    <mergeCell ref="U5:AA5"/>
    <mergeCell ref="Y6:Z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D0386-6BDA-8140-A916-096378758A29}">
  <dimension ref="C10:AT151"/>
  <sheetViews>
    <sheetView topLeftCell="B4" zoomScale="75" workbookViewId="0">
      <selection activeCell="S40" sqref="S40:S79"/>
    </sheetView>
  </sheetViews>
  <sheetFormatPr defaultColWidth="11" defaultRowHeight="15.75"/>
  <cols>
    <col min="4" max="7" width="12.625" bestFit="1" customWidth="1"/>
    <col min="9" max="10" width="11.625" bestFit="1" customWidth="1"/>
    <col min="11" max="11" width="10" customWidth="1"/>
    <col min="12" max="12" width="12.625" bestFit="1" customWidth="1"/>
    <col min="14" max="14" width="11.625" customWidth="1"/>
    <col min="15" max="16" width="11.875" customWidth="1"/>
    <col min="17" max="17" width="15.875" customWidth="1"/>
    <col min="18" max="18" width="13.5" customWidth="1"/>
    <col min="19" max="19" width="19.5" customWidth="1"/>
    <col min="21" max="21" width="7" customWidth="1"/>
    <col min="23" max="23" width="13.125" customWidth="1"/>
    <col min="27" max="27" width="8.375" customWidth="1"/>
    <col min="29" max="29" width="15.125" customWidth="1"/>
    <col min="35" max="35" width="13.625" customWidth="1"/>
  </cols>
  <sheetData>
    <row r="10" spans="3:29" ht="21">
      <c r="C10" s="9" t="s">
        <v>19</v>
      </c>
    </row>
    <row r="11" spans="3:29">
      <c r="D11" s="16">
        <f>ROUND(D17,0)</f>
        <v>432</v>
      </c>
      <c r="G11" s="7"/>
    </row>
    <row r="12" spans="3:29" ht="18.75">
      <c r="C12" s="8" t="s">
        <v>30</v>
      </c>
      <c r="D12" s="8"/>
    </row>
    <row r="14" spans="3:29" ht="18.75">
      <c r="D14" s="1" t="s">
        <v>0</v>
      </c>
      <c r="E14" s="1"/>
      <c r="F14" s="1"/>
      <c r="G14" s="1"/>
      <c r="H14" s="2"/>
      <c r="I14" s="3" t="s">
        <v>1</v>
      </c>
      <c r="J14" s="3"/>
      <c r="K14" s="3"/>
      <c r="L14" s="3"/>
      <c r="M14" s="2"/>
      <c r="N14" s="4" t="s">
        <v>2</v>
      </c>
      <c r="O14" s="4"/>
      <c r="P14" s="4"/>
      <c r="Q14" s="4"/>
      <c r="S14" s="12" t="s">
        <v>8</v>
      </c>
      <c r="T14" s="12"/>
      <c r="U14" s="12"/>
      <c r="V14" s="12"/>
      <c r="W14" s="12"/>
      <c r="Y14" s="13" t="s">
        <v>12</v>
      </c>
      <c r="Z14" s="13"/>
      <c r="AA14" s="13"/>
      <c r="AB14" s="13"/>
      <c r="AC14" s="13"/>
    </row>
    <row r="15" spans="3:29" ht="54" customHeight="1">
      <c r="C15" s="5" t="s">
        <v>3</v>
      </c>
      <c r="D15" s="5" t="s">
        <v>4</v>
      </c>
      <c r="E15" s="5" t="s">
        <v>5</v>
      </c>
      <c r="F15" s="5" t="s">
        <v>6</v>
      </c>
      <c r="G15" s="5" t="s">
        <v>7</v>
      </c>
      <c r="H15" s="5"/>
      <c r="I15" s="5" t="s">
        <v>4</v>
      </c>
      <c r="J15" s="5" t="s">
        <v>5</v>
      </c>
      <c r="K15" s="5" t="s">
        <v>6</v>
      </c>
      <c r="L15" s="5" t="s">
        <v>7</v>
      </c>
      <c r="M15" s="5"/>
      <c r="N15" t="s">
        <v>4</v>
      </c>
      <c r="O15" s="5" t="s">
        <v>5</v>
      </c>
      <c r="P15" s="5" t="s">
        <v>6</v>
      </c>
      <c r="Q15" s="5" t="s">
        <v>7</v>
      </c>
      <c r="S15" s="10" t="s">
        <v>9</v>
      </c>
      <c r="T15" s="10" t="s">
        <v>5</v>
      </c>
      <c r="U15" s="10" t="s">
        <v>6</v>
      </c>
      <c r="V15" s="10" t="s">
        <v>10</v>
      </c>
      <c r="W15" s="10" t="s">
        <v>11</v>
      </c>
      <c r="Y15" s="10" t="s">
        <v>13</v>
      </c>
      <c r="Z15" s="10" t="s">
        <v>5</v>
      </c>
      <c r="AA15" s="10" t="s">
        <v>6</v>
      </c>
      <c r="AB15" s="10" t="s">
        <v>10</v>
      </c>
      <c r="AC15" s="10" t="s">
        <v>11</v>
      </c>
    </row>
    <row r="16" spans="3:29">
      <c r="C16">
        <v>1952</v>
      </c>
      <c r="D16" s="16">
        <v>6305</v>
      </c>
      <c r="E16" s="16">
        <v>11264</v>
      </c>
      <c r="F16" s="16">
        <v>17684</v>
      </c>
      <c r="G16" s="16">
        <v>7567</v>
      </c>
      <c r="I16" s="16">
        <v>11955</v>
      </c>
      <c r="J16" s="16">
        <v>7367</v>
      </c>
      <c r="K16" s="16">
        <v>10112</v>
      </c>
      <c r="L16" s="16">
        <v>16996</v>
      </c>
      <c r="N16" s="16">
        <v>30856</v>
      </c>
      <c r="O16" s="16">
        <v>5791</v>
      </c>
      <c r="P16" s="16">
        <v>1753</v>
      </c>
      <c r="Q16" s="16">
        <v>17075</v>
      </c>
    </row>
    <row r="17" spans="3:17">
      <c r="C17">
        <v>1953</v>
      </c>
      <c r="D17" s="16">
        <v>432</v>
      </c>
      <c r="E17" s="16">
        <v>11407</v>
      </c>
      <c r="F17" s="16">
        <v>11390</v>
      </c>
      <c r="G17" s="16">
        <v>20909</v>
      </c>
      <c r="I17" s="16">
        <v>12084</v>
      </c>
      <c r="J17" s="16">
        <v>7297</v>
      </c>
      <c r="K17" s="16">
        <v>9558</v>
      </c>
      <c r="L17" s="16">
        <v>12294</v>
      </c>
      <c r="N17" s="16">
        <v>13265</v>
      </c>
      <c r="O17" s="16">
        <v>4798</v>
      </c>
      <c r="P17" s="16">
        <v>1753</v>
      </c>
      <c r="Q17" s="16">
        <v>15970</v>
      </c>
    </row>
    <row r="18" spans="3:17">
      <c r="C18">
        <v>1954</v>
      </c>
      <c r="D18" s="16">
        <v>6185</v>
      </c>
      <c r="E18" s="16">
        <v>17183</v>
      </c>
      <c r="F18" s="16">
        <v>16616</v>
      </c>
      <c r="G18" s="16">
        <v>13661</v>
      </c>
      <c r="I18" s="16">
        <v>12587</v>
      </c>
      <c r="J18" s="16">
        <v>10158</v>
      </c>
      <c r="K18" s="16">
        <v>10165</v>
      </c>
      <c r="L18" s="16">
        <v>13681</v>
      </c>
      <c r="N18" s="16">
        <v>10672</v>
      </c>
      <c r="O18" s="16">
        <v>6335</v>
      </c>
      <c r="P18" s="16">
        <v>1765</v>
      </c>
      <c r="Q18" s="16">
        <v>23569</v>
      </c>
    </row>
    <row r="19" spans="3:17">
      <c r="C19">
        <v>1955</v>
      </c>
      <c r="D19" s="16">
        <v>459</v>
      </c>
      <c r="E19" s="16">
        <v>16757</v>
      </c>
      <c r="F19" s="16">
        <v>17129</v>
      </c>
      <c r="G19" s="16">
        <v>13356</v>
      </c>
      <c r="I19" s="16">
        <v>11402</v>
      </c>
      <c r="J19" s="16">
        <v>7876</v>
      </c>
      <c r="K19" s="16">
        <v>6963</v>
      </c>
      <c r="L19" s="16">
        <v>9511</v>
      </c>
      <c r="N19" s="16">
        <v>5186</v>
      </c>
      <c r="O19" s="16">
        <v>5850</v>
      </c>
      <c r="P19" s="16">
        <v>1737</v>
      </c>
      <c r="Q19" s="16">
        <v>12147</v>
      </c>
    </row>
    <row r="20" spans="3:17">
      <c r="C20">
        <v>1956</v>
      </c>
      <c r="D20" s="16">
        <v>6074</v>
      </c>
      <c r="E20" s="16">
        <v>12975</v>
      </c>
      <c r="F20" s="16">
        <v>22027</v>
      </c>
      <c r="G20" s="16">
        <v>8076</v>
      </c>
      <c r="I20" s="16">
        <v>12419</v>
      </c>
      <c r="J20" s="16">
        <v>8812</v>
      </c>
      <c r="K20" s="16">
        <v>8666</v>
      </c>
      <c r="L20" s="16">
        <v>9823</v>
      </c>
      <c r="N20" s="16">
        <v>32452</v>
      </c>
      <c r="O20" s="16">
        <v>6909</v>
      </c>
      <c r="P20" s="16">
        <v>1738</v>
      </c>
      <c r="Q20" s="16">
        <v>13555</v>
      </c>
    </row>
    <row r="21" spans="3:17">
      <c r="C21">
        <v>1957</v>
      </c>
      <c r="D21" s="16">
        <v>455</v>
      </c>
      <c r="E21" s="16">
        <v>7759</v>
      </c>
      <c r="F21" s="16">
        <v>14015</v>
      </c>
      <c r="G21" s="16">
        <v>7934</v>
      </c>
      <c r="I21" s="16">
        <v>12028</v>
      </c>
      <c r="J21" s="16">
        <v>10095</v>
      </c>
      <c r="K21" s="16">
        <v>9435</v>
      </c>
      <c r="L21" s="16">
        <v>19067</v>
      </c>
      <c r="N21" s="16">
        <v>16613</v>
      </c>
      <c r="O21" s="16">
        <v>6257</v>
      </c>
      <c r="P21" s="16">
        <v>1726</v>
      </c>
      <c r="Q21" s="16">
        <v>7986</v>
      </c>
    </row>
    <row r="22" spans="3:17">
      <c r="C22">
        <v>1958</v>
      </c>
      <c r="D22" s="16">
        <v>4424</v>
      </c>
      <c r="E22" s="16">
        <v>10918</v>
      </c>
      <c r="F22" s="16">
        <v>17725</v>
      </c>
      <c r="G22" s="16">
        <v>7378</v>
      </c>
      <c r="I22" s="16">
        <v>12160</v>
      </c>
      <c r="J22" s="16">
        <v>7889</v>
      </c>
      <c r="K22" s="16">
        <v>8766</v>
      </c>
      <c r="L22" s="16">
        <v>15545</v>
      </c>
      <c r="N22" s="16">
        <v>8655</v>
      </c>
      <c r="O22" s="16">
        <v>5812</v>
      </c>
      <c r="P22" s="16">
        <v>1754</v>
      </c>
      <c r="Q22" s="16">
        <v>17351</v>
      </c>
    </row>
    <row r="23" spans="3:17">
      <c r="C23">
        <v>1959</v>
      </c>
      <c r="D23" s="16">
        <v>444</v>
      </c>
      <c r="E23" s="16">
        <v>12131</v>
      </c>
      <c r="F23" s="16">
        <v>15304</v>
      </c>
      <c r="G23" s="16">
        <v>6460</v>
      </c>
      <c r="I23" s="16">
        <v>12766</v>
      </c>
      <c r="J23" s="16">
        <v>8793</v>
      </c>
      <c r="K23" s="16">
        <v>6526</v>
      </c>
      <c r="L23" s="16">
        <v>17367</v>
      </c>
      <c r="N23" s="16">
        <v>21588</v>
      </c>
      <c r="O23" s="16">
        <v>6125</v>
      </c>
      <c r="P23" s="16">
        <v>1771</v>
      </c>
      <c r="Q23" s="16">
        <v>19391</v>
      </c>
    </row>
    <row r="24" spans="3:17">
      <c r="C24">
        <v>1960</v>
      </c>
      <c r="D24" s="16">
        <v>6576</v>
      </c>
      <c r="E24" s="16">
        <v>14279</v>
      </c>
      <c r="F24" s="16">
        <v>7178</v>
      </c>
      <c r="G24" s="16">
        <v>9734</v>
      </c>
      <c r="I24" s="16">
        <v>13303</v>
      </c>
      <c r="J24" s="16">
        <v>7747</v>
      </c>
      <c r="K24" s="16">
        <v>4400</v>
      </c>
      <c r="L24" s="16">
        <v>13783</v>
      </c>
      <c r="N24" s="16">
        <v>50490</v>
      </c>
      <c r="O24" s="16">
        <v>6388</v>
      </c>
      <c r="P24" s="16">
        <v>1620</v>
      </c>
      <c r="Q24" s="16">
        <v>14717</v>
      </c>
    </row>
    <row r="25" spans="3:17">
      <c r="C25">
        <v>1961</v>
      </c>
      <c r="D25" s="16">
        <v>459</v>
      </c>
      <c r="E25" s="16">
        <v>21665</v>
      </c>
      <c r="F25" s="16">
        <v>7644</v>
      </c>
      <c r="G25" s="16">
        <v>33196</v>
      </c>
      <c r="I25" s="16">
        <v>11261</v>
      </c>
      <c r="J25" s="16">
        <v>6627</v>
      </c>
      <c r="K25" s="16">
        <v>5166</v>
      </c>
      <c r="L25" s="16">
        <v>13689</v>
      </c>
      <c r="N25" s="16">
        <v>18910</v>
      </c>
      <c r="O25" s="16">
        <v>6868</v>
      </c>
      <c r="P25" s="16">
        <v>1957</v>
      </c>
      <c r="Q25" s="16">
        <v>18474</v>
      </c>
    </row>
    <row r="26" spans="3:17">
      <c r="C26">
        <v>1962</v>
      </c>
      <c r="D26" s="16">
        <v>3153</v>
      </c>
      <c r="E26" s="16">
        <v>16617</v>
      </c>
      <c r="F26" s="16">
        <v>11532</v>
      </c>
      <c r="G26" s="16">
        <v>27641</v>
      </c>
      <c r="I26" s="16">
        <v>11794</v>
      </c>
      <c r="J26" s="16">
        <v>9957</v>
      </c>
      <c r="K26" s="16">
        <v>5580</v>
      </c>
      <c r="L26" s="16">
        <v>15842</v>
      </c>
      <c r="N26" s="16">
        <v>16615</v>
      </c>
      <c r="O26" s="16">
        <v>7813</v>
      </c>
      <c r="P26" s="16">
        <v>1807</v>
      </c>
      <c r="Q26" s="16">
        <v>17290</v>
      </c>
    </row>
    <row r="27" spans="3:17">
      <c r="C27">
        <v>1963</v>
      </c>
      <c r="D27" s="16">
        <v>374</v>
      </c>
      <c r="E27" s="16">
        <v>15417</v>
      </c>
      <c r="F27" s="16">
        <v>15775</v>
      </c>
      <c r="G27" s="16">
        <v>18931</v>
      </c>
      <c r="I27" s="16">
        <v>8402</v>
      </c>
      <c r="J27" s="16">
        <v>8377</v>
      </c>
      <c r="K27" s="16">
        <v>4456</v>
      </c>
      <c r="L27" s="16">
        <v>16489</v>
      </c>
      <c r="N27" s="16">
        <v>11060</v>
      </c>
      <c r="O27" s="16">
        <v>6802</v>
      </c>
      <c r="P27" s="16">
        <v>1643</v>
      </c>
      <c r="Q27" s="16">
        <v>21520</v>
      </c>
    </row>
    <row r="28" spans="3:17">
      <c r="C28">
        <v>1964</v>
      </c>
      <c r="D28" s="16">
        <v>2921</v>
      </c>
      <c r="E28" s="16">
        <v>24018</v>
      </c>
      <c r="F28" s="16">
        <v>13452</v>
      </c>
      <c r="G28" s="16">
        <v>15714</v>
      </c>
      <c r="I28" s="16">
        <v>11660</v>
      </c>
      <c r="J28" s="16">
        <v>12670</v>
      </c>
      <c r="K28" s="16">
        <v>5090</v>
      </c>
      <c r="L28" s="16">
        <v>22355</v>
      </c>
      <c r="N28" s="16">
        <v>12617</v>
      </c>
      <c r="O28" s="16">
        <v>6860</v>
      </c>
      <c r="P28" s="16">
        <v>1767</v>
      </c>
      <c r="Q28" s="16">
        <v>15992</v>
      </c>
    </row>
    <row r="29" spans="3:17">
      <c r="C29">
        <v>1965</v>
      </c>
      <c r="D29" s="16">
        <v>164</v>
      </c>
      <c r="E29" s="16">
        <v>9908</v>
      </c>
      <c r="F29" s="16">
        <v>12151</v>
      </c>
      <c r="G29" s="16">
        <v>40878</v>
      </c>
      <c r="I29" s="16">
        <v>10013</v>
      </c>
      <c r="J29" s="16">
        <v>5507</v>
      </c>
      <c r="K29" s="16">
        <v>5489</v>
      </c>
      <c r="L29" s="16">
        <v>10228</v>
      </c>
      <c r="N29" s="16">
        <v>60762</v>
      </c>
      <c r="O29" s="16">
        <v>7800</v>
      </c>
      <c r="P29" s="16">
        <v>1774</v>
      </c>
      <c r="Q29" s="16">
        <v>7952</v>
      </c>
    </row>
    <row r="30" spans="3:17">
      <c r="C30">
        <v>1966</v>
      </c>
      <c r="D30" s="16">
        <v>4545</v>
      </c>
      <c r="E30" s="16">
        <v>19901</v>
      </c>
      <c r="F30" s="16">
        <v>18927</v>
      </c>
      <c r="G30" s="16">
        <v>16143</v>
      </c>
      <c r="I30" s="16">
        <v>10825</v>
      </c>
      <c r="J30" s="16">
        <v>8313</v>
      </c>
      <c r="K30" s="16">
        <v>6788</v>
      </c>
      <c r="L30" s="16">
        <v>23271</v>
      </c>
      <c r="N30" s="16">
        <v>25761</v>
      </c>
      <c r="O30" s="16">
        <v>9236</v>
      </c>
      <c r="P30" s="16">
        <v>1993</v>
      </c>
      <c r="Q30" s="16">
        <v>14742</v>
      </c>
    </row>
    <row r="31" spans="3:17">
      <c r="C31">
        <v>1967</v>
      </c>
      <c r="D31" s="16">
        <v>341</v>
      </c>
      <c r="E31" s="16">
        <v>8856</v>
      </c>
      <c r="F31" s="16">
        <v>6383</v>
      </c>
      <c r="G31" s="16">
        <v>38482</v>
      </c>
      <c r="I31" s="16">
        <v>9661</v>
      </c>
      <c r="J31" s="16">
        <v>5508</v>
      </c>
      <c r="K31" s="16">
        <v>9798</v>
      </c>
      <c r="L31" s="16">
        <v>15455</v>
      </c>
      <c r="N31" s="16">
        <v>19641</v>
      </c>
      <c r="O31" s="16">
        <v>7732</v>
      </c>
      <c r="P31" s="16">
        <v>1842</v>
      </c>
      <c r="Q31" s="16">
        <v>10751</v>
      </c>
    </row>
    <row r="32" spans="3:17">
      <c r="C32">
        <v>1968</v>
      </c>
      <c r="D32" s="16">
        <v>9743</v>
      </c>
      <c r="E32" s="16">
        <v>16804</v>
      </c>
      <c r="F32" s="16">
        <v>12424</v>
      </c>
      <c r="G32" s="16">
        <v>21309</v>
      </c>
      <c r="I32" s="16">
        <v>10177</v>
      </c>
      <c r="J32" s="16">
        <v>8335</v>
      </c>
      <c r="K32" s="16">
        <v>6210</v>
      </c>
      <c r="L32" s="16">
        <v>30897</v>
      </c>
      <c r="N32" s="16">
        <v>12573</v>
      </c>
      <c r="O32" s="16">
        <v>9536</v>
      </c>
      <c r="P32" s="16">
        <v>2126</v>
      </c>
      <c r="Q32" s="16">
        <v>30523</v>
      </c>
    </row>
    <row r="33" spans="3:29">
      <c r="C33">
        <v>1969</v>
      </c>
      <c r="D33" s="16">
        <v>737</v>
      </c>
      <c r="E33" s="16">
        <v>13022</v>
      </c>
      <c r="F33" s="16">
        <v>12534</v>
      </c>
      <c r="G33" s="16">
        <v>30255</v>
      </c>
      <c r="I33" s="16">
        <v>8967</v>
      </c>
      <c r="J33" s="16">
        <v>3624</v>
      </c>
      <c r="K33" s="16">
        <v>3694</v>
      </c>
      <c r="L33" s="16">
        <v>17293</v>
      </c>
      <c r="N33" s="16">
        <v>32966</v>
      </c>
      <c r="O33" s="16">
        <v>8275</v>
      </c>
      <c r="P33" s="16">
        <v>1685</v>
      </c>
      <c r="Q33" s="16">
        <v>8518</v>
      </c>
    </row>
    <row r="34" spans="3:29">
      <c r="C34">
        <v>1970</v>
      </c>
      <c r="D34" s="16">
        <v>2168</v>
      </c>
      <c r="E34" s="16">
        <v>15047</v>
      </c>
      <c r="F34" s="16">
        <v>13003</v>
      </c>
      <c r="G34" s="16">
        <v>14187</v>
      </c>
      <c r="I34" s="16">
        <v>12275</v>
      </c>
      <c r="J34" s="16">
        <v>5968</v>
      </c>
      <c r="K34" s="16">
        <v>8169</v>
      </c>
      <c r="L34" s="16">
        <v>28746</v>
      </c>
      <c r="N34" s="16">
        <v>44001</v>
      </c>
      <c r="O34" s="16">
        <v>10585</v>
      </c>
      <c r="P34" s="16">
        <v>1886</v>
      </c>
      <c r="Q34" s="16">
        <v>16739</v>
      </c>
    </row>
    <row r="35" spans="3:29">
      <c r="C35">
        <v>1971</v>
      </c>
      <c r="D35" s="16">
        <v>150</v>
      </c>
      <c r="E35" s="16">
        <v>10847</v>
      </c>
      <c r="F35" s="16">
        <v>15822</v>
      </c>
      <c r="G35" s="16">
        <v>9879</v>
      </c>
      <c r="I35" s="16">
        <v>10761</v>
      </c>
      <c r="J35" s="16">
        <v>6165</v>
      </c>
      <c r="K35" s="16">
        <v>9011</v>
      </c>
      <c r="L35" s="16">
        <v>13359</v>
      </c>
      <c r="N35" s="16">
        <v>20514</v>
      </c>
      <c r="O35" s="16">
        <v>10156</v>
      </c>
      <c r="P35" s="16">
        <v>2067</v>
      </c>
      <c r="Q35" s="16">
        <v>62254</v>
      </c>
    </row>
    <row r="36" spans="3:29">
      <c r="C36">
        <v>1972</v>
      </c>
      <c r="D36" s="16">
        <v>578</v>
      </c>
      <c r="E36" s="16">
        <v>8457</v>
      </c>
      <c r="F36" s="16">
        <v>11943</v>
      </c>
      <c r="G36" s="16">
        <v>14020</v>
      </c>
      <c r="I36" s="16">
        <v>11076</v>
      </c>
      <c r="J36" s="16">
        <v>7613</v>
      </c>
      <c r="K36" s="16">
        <v>10143</v>
      </c>
      <c r="L36" s="16">
        <v>34724</v>
      </c>
      <c r="N36" s="16">
        <v>9250</v>
      </c>
      <c r="O36" s="16">
        <v>7978</v>
      </c>
      <c r="P36" s="16">
        <v>1852</v>
      </c>
      <c r="Q36" s="16">
        <v>15088</v>
      </c>
    </row>
    <row r="37" spans="3:29">
      <c r="C37">
        <v>1973</v>
      </c>
      <c r="D37" s="16">
        <v>449</v>
      </c>
      <c r="E37" s="16">
        <v>9644</v>
      </c>
      <c r="F37" s="16">
        <v>13194</v>
      </c>
      <c r="G37" s="16">
        <v>9968</v>
      </c>
      <c r="I37" s="16">
        <v>13130</v>
      </c>
      <c r="J37" s="16">
        <v>11479</v>
      </c>
      <c r="K37" s="16">
        <v>11732</v>
      </c>
      <c r="L37" s="16">
        <v>34033</v>
      </c>
      <c r="N37" s="16">
        <v>6596</v>
      </c>
      <c r="O37" s="16">
        <v>9619</v>
      </c>
      <c r="P37" s="16">
        <v>2060</v>
      </c>
      <c r="Q37" s="16">
        <v>22134</v>
      </c>
    </row>
    <row r="38" spans="3:29">
      <c r="C38">
        <v>1974</v>
      </c>
      <c r="D38" s="16">
        <v>5189</v>
      </c>
      <c r="E38" s="16">
        <v>12643</v>
      </c>
      <c r="F38" s="16">
        <v>13196</v>
      </c>
      <c r="G38" s="16">
        <v>14222</v>
      </c>
      <c r="I38" s="16">
        <v>14072</v>
      </c>
      <c r="J38" s="16">
        <v>7249</v>
      </c>
      <c r="K38" s="16">
        <v>11522</v>
      </c>
      <c r="L38" s="16">
        <v>21443</v>
      </c>
      <c r="N38" s="16">
        <v>25707</v>
      </c>
      <c r="O38" s="16">
        <v>8669</v>
      </c>
      <c r="P38" s="16">
        <v>1917</v>
      </c>
      <c r="Q38" s="16">
        <v>22605</v>
      </c>
    </row>
    <row r="39" spans="3:29">
      <c r="C39">
        <v>1975</v>
      </c>
      <c r="D39" s="16">
        <v>337</v>
      </c>
      <c r="E39" s="16">
        <v>13946</v>
      </c>
      <c r="F39" s="16">
        <v>15612</v>
      </c>
      <c r="G39" s="16">
        <v>29037</v>
      </c>
      <c r="I39" s="16">
        <v>19386</v>
      </c>
      <c r="J39" s="16">
        <v>7416</v>
      </c>
      <c r="K39" s="16">
        <v>7457</v>
      </c>
      <c r="L39" s="16">
        <v>11627</v>
      </c>
      <c r="N39" s="16">
        <v>50713</v>
      </c>
      <c r="O39" s="16">
        <v>7444</v>
      </c>
      <c r="P39" s="16">
        <v>1656</v>
      </c>
      <c r="Q39" s="16">
        <v>10749</v>
      </c>
    </row>
    <row r="40" spans="3:29">
      <c r="C40">
        <v>1976</v>
      </c>
      <c r="D40" s="16">
        <v>4574</v>
      </c>
      <c r="E40" s="16">
        <v>19578</v>
      </c>
      <c r="F40" s="16">
        <v>45810</v>
      </c>
      <c r="G40" s="16">
        <v>16570</v>
      </c>
      <c r="I40" s="16">
        <v>13579</v>
      </c>
      <c r="J40" s="16">
        <v>5556</v>
      </c>
      <c r="K40" s="16">
        <v>24485</v>
      </c>
      <c r="L40" s="16">
        <v>22897</v>
      </c>
      <c r="N40" s="16">
        <v>18428</v>
      </c>
      <c r="O40" s="16">
        <v>11307</v>
      </c>
      <c r="P40" s="16">
        <v>1914</v>
      </c>
      <c r="Q40" s="16">
        <v>8223</v>
      </c>
      <c r="S40" s="16">
        <v>3757</v>
      </c>
      <c r="T40" s="16">
        <v>652</v>
      </c>
      <c r="U40" s="16">
        <v>281</v>
      </c>
      <c r="V40" s="16">
        <v>2245</v>
      </c>
      <c r="W40" s="16">
        <v>4189</v>
      </c>
      <c r="Y40" s="16">
        <v>332</v>
      </c>
      <c r="Z40" s="16">
        <v>1115</v>
      </c>
      <c r="AA40" s="16">
        <v>1235</v>
      </c>
      <c r="AB40" s="16">
        <v>3719</v>
      </c>
      <c r="AC40" s="16">
        <v>716</v>
      </c>
    </row>
    <row r="41" spans="3:29">
      <c r="C41">
        <v>1977</v>
      </c>
      <c r="D41" s="16">
        <v>483</v>
      </c>
      <c r="E41" s="16">
        <v>22980</v>
      </c>
      <c r="F41" s="16">
        <v>24286</v>
      </c>
      <c r="G41" s="16">
        <v>18172</v>
      </c>
      <c r="I41" s="16">
        <v>17566</v>
      </c>
      <c r="J41" s="16">
        <v>20484</v>
      </c>
      <c r="K41" s="16">
        <v>3361</v>
      </c>
      <c r="L41" s="16">
        <v>26124</v>
      </c>
      <c r="N41" s="16">
        <v>16533</v>
      </c>
      <c r="O41" s="16">
        <v>13815</v>
      </c>
      <c r="P41" s="16">
        <v>2059</v>
      </c>
      <c r="Q41" s="16">
        <v>18960</v>
      </c>
      <c r="S41" s="16">
        <v>5079</v>
      </c>
      <c r="T41" s="16">
        <v>561</v>
      </c>
      <c r="U41" s="16">
        <v>517</v>
      </c>
      <c r="V41" s="16">
        <v>2630</v>
      </c>
      <c r="W41" s="16">
        <v>3384</v>
      </c>
      <c r="Y41" s="16">
        <v>968</v>
      </c>
      <c r="Z41" s="16">
        <v>1195</v>
      </c>
      <c r="AA41" s="16">
        <v>1697</v>
      </c>
      <c r="AB41" s="16">
        <v>5201</v>
      </c>
      <c r="AC41" s="16">
        <v>743</v>
      </c>
    </row>
    <row r="42" spans="3:29">
      <c r="C42">
        <v>1978</v>
      </c>
      <c r="D42" s="16">
        <v>19369</v>
      </c>
      <c r="E42" s="16">
        <v>26228</v>
      </c>
      <c r="F42" s="16">
        <v>27354</v>
      </c>
      <c r="G42" s="16">
        <v>13055</v>
      </c>
      <c r="I42" s="16">
        <v>18091</v>
      </c>
      <c r="J42" s="16">
        <v>9352</v>
      </c>
      <c r="K42" s="16">
        <v>3955</v>
      </c>
      <c r="L42" s="16">
        <v>29559</v>
      </c>
      <c r="N42" s="16">
        <v>32724</v>
      </c>
      <c r="O42" s="16">
        <v>9481</v>
      </c>
      <c r="P42" s="16">
        <v>1954</v>
      </c>
      <c r="Q42" s="16">
        <v>18629</v>
      </c>
      <c r="S42" s="16">
        <v>5587</v>
      </c>
      <c r="T42" s="16">
        <v>824</v>
      </c>
      <c r="U42" s="16">
        <v>400</v>
      </c>
      <c r="V42" s="16">
        <v>3062</v>
      </c>
      <c r="W42" s="16">
        <v>4415</v>
      </c>
      <c r="Y42" s="16">
        <v>807</v>
      </c>
      <c r="Z42" s="16">
        <v>1761</v>
      </c>
      <c r="AA42" s="16">
        <v>2348</v>
      </c>
      <c r="AB42" s="16">
        <v>4196</v>
      </c>
      <c r="AC42" s="16">
        <v>649</v>
      </c>
    </row>
    <row r="43" spans="3:29">
      <c r="C43">
        <v>1979</v>
      </c>
      <c r="D43" s="16">
        <v>1355</v>
      </c>
      <c r="E43" s="16">
        <v>26591</v>
      </c>
      <c r="F43" s="16">
        <v>39581</v>
      </c>
      <c r="G43" s="16">
        <v>10263</v>
      </c>
      <c r="I43" s="16">
        <v>15028</v>
      </c>
      <c r="J43" s="16">
        <v>12222</v>
      </c>
      <c r="K43" s="16">
        <v>8542</v>
      </c>
      <c r="L43" s="16">
        <v>16205</v>
      </c>
      <c r="N43" s="16">
        <v>55841</v>
      </c>
      <c r="O43" s="16">
        <v>9198</v>
      </c>
      <c r="P43" s="16">
        <v>1898</v>
      </c>
      <c r="Q43" s="16">
        <v>18796</v>
      </c>
      <c r="S43" s="16">
        <v>4211</v>
      </c>
      <c r="T43" s="16">
        <v>595</v>
      </c>
      <c r="U43" s="16">
        <v>489</v>
      </c>
      <c r="V43" s="16">
        <v>2702</v>
      </c>
      <c r="W43" s="16">
        <v>3964</v>
      </c>
      <c r="Y43" s="16">
        <v>1489</v>
      </c>
      <c r="Z43" s="16">
        <v>3032</v>
      </c>
      <c r="AA43" s="16">
        <v>1824</v>
      </c>
      <c r="AB43" s="16">
        <v>3941</v>
      </c>
      <c r="AC43" s="16">
        <v>972</v>
      </c>
    </row>
    <row r="44" spans="3:29">
      <c r="C44">
        <v>1980</v>
      </c>
      <c r="D44" s="16">
        <v>10659</v>
      </c>
      <c r="E44" s="16">
        <v>20852</v>
      </c>
      <c r="F44" s="16">
        <v>31088</v>
      </c>
      <c r="G44" s="16">
        <v>12626</v>
      </c>
      <c r="I44" s="16">
        <v>20927</v>
      </c>
      <c r="J44" s="16">
        <v>7517</v>
      </c>
      <c r="K44" s="16">
        <v>10589</v>
      </c>
      <c r="L44" s="16">
        <v>19891</v>
      </c>
      <c r="N44" s="16">
        <v>103097</v>
      </c>
      <c r="O44" s="16">
        <v>9658</v>
      </c>
      <c r="P44" s="16">
        <v>1957</v>
      </c>
      <c r="Q44" s="16">
        <v>11870</v>
      </c>
      <c r="S44" s="16">
        <v>6297</v>
      </c>
      <c r="T44" s="16">
        <v>492</v>
      </c>
      <c r="U44" s="16">
        <v>776</v>
      </c>
      <c r="V44" s="16">
        <v>2695</v>
      </c>
      <c r="W44" s="16">
        <v>3092</v>
      </c>
      <c r="Y44" s="16">
        <v>1515</v>
      </c>
      <c r="Z44" s="16">
        <v>2840</v>
      </c>
      <c r="AA44" s="16">
        <v>1668</v>
      </c>
      <c r="AB44" s="16">
        <v>3263</v>
      </c>
      <c r="AC44" s="16">
        <v>700</v>
      </c>
    </row>
    <row r="45" spans="3:29">
      <c r="C45">
        <v>1981</v>
      </c>
      <c r="D45" s="16">
        <v>1661</v>
      </c>
      <c r="E45" s="16">
        <v>25179</v>
      </c>
      <c r="F45" s="16">
        <v>38908</v>
      </c>
      <c r="G45" s="16">
        <v>14988</v>
      </c>
      <c r="I45" s="16">
        <v>21643</v>
      </c>
      <c r="J45" s="16">
        <v>13600</v>
      </c>
      <c r="K45" s="16">
        <v>4525</v>
      </c>
      <c r="L45" s="16">
        <v>28965</v>
      </c>
      <c r="N45" s="16">
        <v>30123</v>
      </c>
      <c r="O45" s="16">
        <v>11560</v>
      </c>
      <c r="P45" s="16">
        <v>2219</v>
      </c>
      <c r="Q45" s="16">
        <v>21672</v>
      </c>
      <c r="S45" s="16">
        <v>5851</v>
      </c>
      <c r="T45" s="16">
        <v>652</v>
      </c>
      <c r="U45" s="16">
        <v>891</v>
      </c>
      <c r="V45" s="16">
        <v>2468</v>
      </c>
      <c r="W45" s="16">
        <v>3598</v>
      </c>
      <c r="Y45" s="16">
        <v>1384</v>
      </c>
      <c r="Z45" s="16">
        <v>3431</v>
      </c>
      <c r="AA45" s="16">
        <v>2184</v>
      </c>
      <c r="AB45" s="16">
        <v>2906</v>
      </c>
      <c r="AC45" s="16">
        <v>523</v>
      </c>
    </row>
    <row r="46" spans="3:29">
      <c r="C46">
        <v>1982</v>
      </c>
      <c r="D46" s="16">
        <v>7315</v>
      </c>
      <c r="E46" s="16">
        <v>20967</v>
      </c>
      <c r="F46" s="16">
        <v>26845</v>
      </c>
      <c r="G46" s="16">
        <v>8137</v>
      </c>
      <c r="I46" s="16">
        <v>14663</v>
      </c>
      <c r="J46" s="16">
        <v>12204</v>
      </c>
      <c r="K46" s="16">
        <v>5212</v>
      </c>
      <c r="L46" s="16">
        <v>29044</v>
      </c>
      <c r="N46" s="16">
        <v>24292</v>
      </c>
      <c r="O46" s="16">
        <v>13696</v>
      </c>
      <c r="P46" s="16">
        <v>2287</v>
      </c>
      <c r="Q46" s="16">
        <v>35937</v>
      </c>
      <c r="S46" s="16">
        <v>4256</v>
      </c>
      <c r="T46" s="16">
        <v>1234</v>
      </c>
      <c r="U46" s="16">
        <v>736</v>
      </c>
      <c r="V46" s="16">
        <v>2881</v>
      </c>
      <c r="W46" s="16">
        <v>3798</v>
      </c>
      <c r="Y46" s="16">
        <v>2917</v>
      </c>
      <c r="Z46" s="16">
        <v>6487</v>
      </c>
      <c r="AA46" s="16">
        <v>3052</v>
      </c>
      <c r="AB46" s="16">
        <v>3309</v>
      </c>
      <c r="AC46" s="16">
        <v>879</v>
      </c>
    </row>
    <row r="47" spans="3:29">
      <c r="C47">
        <v>1983</v>
      </c>
      <c r="D47" s="16">
        <v>727</v>
      </c>
      <c r="E47" s="16">
        <v>17290</v>
      </c>
      <c r="F47" s="16">
        <v>34150</v>
      </c>
      <c r="G47" s="16">
        <v>29749</v>
      </c>
      <c r="I47" s="16">
        <v>13512</v>
      </c>
      <c r="J47" s="16">
        <v>10724</v>
      </c>
      <c r="K47" s="16">
        <v>3371</v>
      </c>
      <c r="L47" s="16">
        <v>21712</v>
      </c>
      <c r="N47" s="16">
        <v>32474</v>
      </c>
      <c r="O47" s="16">
        <v>11537</v>
      </c>
      <c r="P47" s="16">
        <v>2034</v>
      </c>
      <c r="Q47" s="16">
        <v>20135</v>
      </c>
      <c r="S47" s="16">
        <v>4738</v>
      </c>
      <c r="T47" s="16">
        <v>1471</v>
      </c>
      <c r="U47" s="16">
        <v>374</v>
      </c>
      <c r="V47" s="16">
        <v>2583</v>
      </c>
      <c r="W47" s="16">
        <v>2484</v>
      </c>
      <c r="Y47" s="16">
        <v>789</v>
      </c>
      <c r="Z47" s="16">
        <v>3133</v>
      </c>
      <c r="AA47" s="16">
        <v>2781</v>
      </c>
      <c r="AB47" s="16">
        <v>2890</v>
      </c>
      <c r="AC47" s="16">
        <v>723</v>
      </c>
    </row>
    <row r="48" spans="3:29">
      <c r="C48">
        <v>1984</v>
      </c>
      <c r="D48" s="16">
        <v>7348</v>
      </c>
      <c r="E48" s="16">
        <v>35192</v>
      </c>
      <c r="F48" s="16">
        <v>44359</v>
      </c>
      <c r="G48" s="16">
        <v>13491</v>
      </c>
      <c r="I48" s="16">
        <v>20747</v>
      </c>
      <c r="J48" s="16">
        <v>12220</v>
      </c>
      <c r="K48" s="16">
        <v>15226</v>
      </c>
      <c r="L48" s="16">
        <v>22871</v>
      </c>
      <c r="N48" s="16">
        <v>43251</v>
      </c>
      <c r="O48" s="16">
        <v>13112</v>
      </c>
      <c r="P48" s="16">
        <v>2203</v>
      </c>
      <c r="Q48" s="16">
        <v>15278</v>
      </c>
      <c r="S48" s="16">
        <v>3221</v>
      </c>
      <c r="T48" s="16">
        <v>1005</v>
      </c>
      <c r="U48" s="16">
        <v>555</v>
      </c>
      <c r="V48" s="16">
        <v>3914</v>
      </c>
      <c r="W48" s="16">
        <v>2949</v>
      </c>
      <c r="Y48" s="16">
        <v>3622</v>
      </c>
      <c r="Z48" s="16">
        <v>4956</v>
      </c>
      <c r="AA48" s="16">
        <v>3184</v>
      </c>
      <c r="AB48" s="16">
        <v>4206</v>
      </c>
      <c r="AC48" s="16">
        <v>1186</v>
      </c>
    </row>
    <row r="49" spans="3:29">
      <c r="C49">
        <v>1985</v>
      </c>
      <c r="D49" s="16">
        <v>319</v>
      </c>
      <c r="E49" s="16">
        <v>23648</v>
      </c>
      <c r="F49" s="16">
        <v>66308</v>
      </c>
      <c r="G49" s="16">
        <v>32805</v>
      </c>
      <c r="I49" s="16">
        <v>18034</v>
      </c>
      <c r="J49" s="16">
        <v>14740</v>
      </c>
      <c r="K49" s="16">
        <v>10411</v>
      </c>
      <c r="L49" s="16">
        <v>31973</v>
      </c>
      <c r="N49" s="16">
        <v>36719</v>
      </c>
      <c r="O49" s="16">
        <v>14224</v>
      </c>
      <c r="P49" s="16">
        <v>2497</v>
      </c>
      <c r="Q49" s="16">
        <v>22572</v>
      </c>
      <c r="S49" s="16">
        <v>3954</v>
      </c>
      <c r="T49" s="16">
        <v>805</v>
      </c>
      <c r="U49" s="16">
        <v>579</v>
      </c>
      <c r="V49" s="16">
        <v>6150</v>
      </c>
      <c r="W49" s="16">
        <v>5239</v>
      </c>
      <c r="Y49" s="16">
        <v>1780</v>
      </c>
      <c r="Z49" s="16">
        <v>6805</v>
      </c>
      <c r="AA49" s="16">
        <v>3962</v>
      </c>
      <c r="AB49" s="16">
        <v>3736</v>
      </c>
      <c r="AC49" s="16">
        <v>869</v>
      </c>
    </row>
    <row r="50" spans="3:29">
      <c r="C50">
        <v>1986</v>
      </c>
      <c r="D50" s="16">
        <v>1692</v>
      </c>
      <c r="E50" s="16">
        <v>19544</v>
      </c>
      <c r="F50" s="16">
        <v>58811</v>
      </c>
      <c r="G50" s="16">
        <v>26682</v>
      </c>
      <c r="I50" s="16">
        <v>17078</v>
      </c>
      <c r="J50" s="16">
        <v>11667</v>
      </c>
      <c r="K50" s="16">
        <v>8793</v>
      </c>
      <c r="L50" s="16">
        <v>38850</v>
      </c>
      <c r="N50" s="16">
        <v>24368</v>
      </c>
      <c r="O50" s="16">
        <v>12416</v>
      </c>
      <c r="P50" s="16">
        <v>1769</v>
      </c>
      <c r="Q50" s="16">
        <v>22558</v>
      </c>
      <c r="S50" s="16">
        <v>2750</v>
      </c>
      <c r="T50" s="16">
        <v>949</v>
      </c>
      <c r="U50" s="16">
        <v>759</v>
      </c>
      <c r="V50" s="16">
        <v>5111</v>
      </c>
      <c r="W50" s="16">
        <v>5679</v>
      </c>
      <c r="Y50" s="16">
        <v>2261</v>
      </c>
      <c r="Z50" s="16">
        <v>4411</v>
      </c>
      <c r="AA50" s="16">
        <v>5026</v>
      </c>
      <c r="AB50" s="16">
        <v>3725</v>
      </c>
      <c r="AC50" s="16">
        <v>1136</v>
      </c>
    </row>
    <row r="51" spans="3:29">
      <c r="C51">
        <v>1987</v>
      </c>
      <c r="D51" s="16">
        <v>293</v>
      </c>
      <c r="E51" s="16">
        <v>22138</v>
      </c>
      <c r="F51" s="16">
        <v>36945</v>
      </c>
      <c r="G51" s="16">
        <v>48764</v>
      </c>
      <c r="I51" s="16">
        <v>16985</v>
      </c>
      <c r="J51" s="16">
        <v>9530</v>
      </c>
      <c r="K51" s="16">
        <v>14418</v>
      </c>
      <c r="L51" s="16">
        <v>26787</v>
      </c>
      <c r="N51" s="16">
        <v>35002</v>
      </c>
      <c r="O51" s="16">
        <v>13714</v>
      </c>
      <c r="P51" s="16">
        <v>2028</v>
      </c>
      <c r="Q51" s="16">
        <v>19859</v>
      </c>
      <c r="S51" s="16">
        <v>3383</v>
      </c>
      <c r="T51" s="16">
        <v>1087</v>
      </c>
      <c r="U51" s="16">
        <v>736</v>
      </c>
      <c r="V51" s="16">
        <v>5069</v>
      </c>
      <c r="W51" s="16">
        <v>6286</v>
      </c>
      <c r="Y51" s="16">
        <v>1617</v>
      </c>
      <c r="Z51" s="16">
        <v>3047</v>
      </c>
      <c r="AA51" s="16">
        <v>2109</v>
      </c>
      <c r="AB51" s="16">
        <v>2856</v>
      </c>
      <c r="AC51" s="16">
        <v>826</v>
      </c>
    </row>
    <row r="52" spans="3:29">
      <c r="C52">
        <v>1988</v>
      </c>
      <c r="D52" s="16">
        <v>9044</v>
      </c>
      <c r="E52" s="16">
        <v>26832</v>
      </c>
      <c r="F52" s="16">
        <v>19886</v>
      </c>
      <c r="G52" s="16">
        <v>18502</v>
      </c>
      <c r="I52" s="16">
        <v>22836</v>
      </c>
      <c r="J52" s="16">
        <v>14305</v>
      </c>
      <c r="K52" s="16">
        <v>13058</v>
      </c>
      <c r="L52" s="16">
        <v>29819</v>
      </c>
      <c r="N52" s="16">
        <v>26486</v>
      </c>
      <c r="O52" s="16">
        <v>12010</v>
      </c>
      <c r="P52" s="16">
        <v>1451</v>
      </c>
      <c r="Q52" s="16">
        <v>15723</v>
      </c>
      <c r="S52" s="16">
        <v>2697</v>
      </c>
      <c r="T52" s="16">
        <v>1116</v>
      </c>
      <c r="U52" s="16">
        <v>918</v>
      </c>
      <c r="V52" s="16">
        <v>6969</v>
      </c>
      <c r="W52" s="16">
        <v>5890</v>
      </c>
      <c r="Y52" s="16">
        <v>2545</v>
      </c>
      <c r="Z52" s="16">
        <v>6692</v>
      </c>
      <c r="AA52" s="16">
        <v>1715</v>
      </c>
      <c r="AB52" s="16">
        <v>2865</v>
      </c>
      <c r="AC52" s="16">
        <v>866</v>
      </c>
    </row>
    <row r="53" spans="3:29">
      <c r="C53">
        <v>1989</v>
      </c>
      <c r="D53" s="16">
        <v>305</v>
      </c>
      <c r="E53" s="16">
        <v>41972</v>
      </c>
      <c r="F53" s="16">
        <v>47360</v>
      </c>
      <c r="G53" s="16">
        <v>10080</v>
      </c>
      <c r="I53" s="16">
        <v>17143</v>
      </c>
      <c r="J53" s="16">
        <v>10061</v>
      </c>
      <c r="K53" s="16">
        <v>3903</v>
      </c>
      <c r="L53" s="16">
        <v>34323</v>
      </c>
      <c r="N53" s="16">
        <v>43800</v>
      </c>
      <c r="O53" s="16">
        <v>13508</v>
      </c>
      <c r="P53" s="16">
        <v>2162</v>
      </c>
      <c r="Q53" s="16">
        <v>15447</v>
      </c>
      <c r="S53" s="16">
        <v>2923</v>
      </c>
      <c r="T53" s="16">
        <v>734</v>
      </c>
      <c r="U53" s="16">
        <v>854</v>
      </c>
      <c r="V53" s="16">
        <v>6728</v>
      </c>
      <c r="W53" s="16">
        <v>4665</v>
      </c>
      <c r="Y53" s="16">
        <v>2498</v>
      </c>
      <c r="Z53" s="16">
        <v>3861</v>
      </c>
      <c r="AA53" s="16">
        <v>2964</v>
      </c>
      <c r="AB53" s="16">
        <v>2874</v>
      </c>
      <c r="AC53" s="16">
        <v>789</v>
      </c>
    </row>
    <row r="54" spans="3:29">
      <c r="C54">
        <v>1990</v>
      </c>
      <c r="D54" s="16">
        <v>6717</v>
      </c>
      <c r="E54" s="16">
        <v>19917</v>
      </c>
      <c r="F54" s="16">
        <v>35137</v>
      </c>
      <c r="G54" s="16">
        <v>27064</v>
      </c>
      <c r="I54" s="16">
        <v>14037</v>
      </c>
      <c r="J54" s="16">
        <v>6116</v>
      </c>
      <c r="K54" s="16">
        <v>5133</v>
      </c>
      <c r="L54" s="16">
        <v>44752</v>
      </c>
      <c r="N54" s="16">
        <v>40261</v>
      </c>
      <c r="O54" s="16">
        <v>10591</v>
      </c>
      <c r="P54" s="16">
        <v>2054</v>
      </c>
      <c r="Q54" s="16">
        <v>25072</v>
      </c>
      <c r="S54" s="16">
        <v>3506</v>
      </c>
      <c r="T54" s="16">
        <v>801</v>
      </c>
      <c r="U54" s="16">
        <v>753</v>
      </c>
      <c r="V54" s="16">
        <v>8962</v>
      </c>
      <c r="W54" s="16">
        <v>2998</v>
      </c>
      <c r="Y54" s="16">
        <v>1663</v>
      </c>
      <c r="Z54" s="16">
        <v>4851</v>
      </c>
      <c r="AA54" s="16">
        <v>3982</v>
      </c>
      <c r="AB54" s="16">
        <v>3743</v>
      </c>
      <c r="AC54" s="16">
        <v>770</v>
      </c>
    </row>
    <row r="55" spans="3:29">
      <c r="C55">
        <v>1991</v>
      </c>
      <c r="D55" s="16">
        <v>248</v>
      </c>
      <c r="E55" s="16">
        <v>24143</v>
      </c>
      <c r="F55" s="16">
        <v>33522</v>
      </c>
      <c r="G55" s="16">
        <v>35681</v>
      </c>
      <c r="I55" s="16">
        <v>15450</v>
      </c>
      <c r="J55" s="16">
        <v>7105</v>
      </c>
      <c r="K55" s="16">
        <v>4095</v>
      </c>
      <c r="L55" s="16">
        <v>37375</v>
      </c>
      <c r="N55" s="16">
        <v>45900</v>
      </c>
      <c r="O55" s="16">
        <v>15345</v>
      </c>
      <c r="P55" s="16">
        <v>2066</v>
      </c>
      <c r="Q55" s="16">
        <v>19826</v>
      </c>
      <c r="S55" s="16">
        <v>4207</v>
      </c>
      <c r="T55" s="16">
        <v>743</v>
      </c>
      <c r="U55" s="16">
        <v>766</v>
      </c>
      <c r="V55" s="16">
        <v>7764</v>
      </c>
      <c r="W55" s="16">
        <v>2428</v>
      </c>
      <c r="Y55" s="16">
        <v>2109</v>
      </c>
      <c r="Z55" s="16">
        <v>5021</v>
      </c>
      <c r="AA55" s="16">
        <v>4438</v>
      </c>
      <c r="AB55" s="16">
        <v>3721</v>
      </c>
      <c r="AC55" s="16">
        <v>484</v>
      </c>
    </row>
    <row r="56" spans="3:29">
      <c r="C56">
        <v>1992</v>
      </c>
      <c r="D56" s="16">
        <v>4356</v>
      </c>
      <c r="E56" s="16">
        <v>19086</v>
      </c>
      <c r="F56" s="16">
        <v>40792</v>
      </c>
      <c r="G56" s="16">
        <v>21137</v>
      </c>
      <c r="I56" s="16">
        <v>13742</v>
      </c>
      <c r="J56" s="16">
        <v>6795</v>
      </c>
      <c r="K56" s="16">
        <v>10286</v>
      </c>
      <c r="L56" s="16">
        <v>41465</v>
      </c>
      <c r="N56" s="16">
        <v>35645</v>
      </c>
      <c r="O56" s="16">
        <v>14426</v>
      </c>
      <c r="P56" s="16">
        <v>2510</v>
      </c>
      <c r="Q56" s="16">
        <v>18294</v>
      </c>
      <c r="S56" s="16">
        <v>3709</v>
      </c>
      <c r="T56" s="16">
        <v>957</v>
      </c>
      <c r="U56" s="16">
        <v>838</v>
      </c>
      <c r="V56" s="16">
        <v>9685</v>
      </c>
      <c r="W56" s="16">
        <v>2490</v>
      </c>
      <c r="Y56" s="16">
        <v>2859</v>
      </c>
      <c r="Z56" s="16">
        <v>5792</v>
      </c>
      <c r="AA56" s="16">
        <v>5531</v>
      </c>
      <c r="AB56" s="16">
        <v>2451</v>
      </c>
      <c r="AC56" s="16">
        <v>612</v>
      </c>
    </row>
    <row r="57" spans="3:29">
      <c r="C57">
        <v>1993</v>
      </c>
      <c r="D57" s="16">
        <v>1388</v>
      </c>
      <c r="E57" s="16">
        <v>19114</v>
      </c>
      <c r="F57" s="16">
        <v>40563</v>
      </c>
      <c r="G57" s="16">
        <v>37791</v>
      </c>
      <c r="I57" s="16">
        <v>9898</v>
      </c>
      <c r="J57" s="16">
        <v>3643</v>
      </c>
      <c r="K57" s="16">
        <v>8315</v>
      </c>
      <c r="L57" s="16">
        <v>35265</v>
      </c>
      <c r="N57" s="16">
        <v>32876</v>
      </c>
      <c r="O57" s="16">
        <v>11811</v>
      </c>
      <c r="P57" s="16">
        <v>2632</v>
      </c>
      <c r="Q57" s="16">
        <v>33262</v>
      </c>
      <c r="S57" s="16">
        <v>5065</v>
      </c>
      <c r="T57" s="16">
        <v>1122</v>
      </c>
      <c r="U57" s="16">
        <v>1127</v>
      </c>
      <c r="V57" s="16">
        <v>8493</v>
      </c>
      <c r="W57" s="16">
        <v>2450</v>
      </c>
      <c r="Y57" s="16">
        <v>1753</v>
      </c>
      <c r="Z57" s="16">
        <v>3663</v>
      </c>
      <c r="AA57" s="16">
        <v>4363</v>
      </c>
      <c r="AB57" s="16">
        <v>2196</v>
      </c>
      <c r="AC57" s="16">
        <v>576</v>
      </c>
    </row>
    <row r="58" spans="3:29">
      <c r="C58">
        <v>1994</v>
      </c>
      <c r="D58" s="16">
        <v>12946</v>
      </c>
      <c r="E58" s="16">
        <v>18168</v>
      </c>
      <c r="F58" s="16">
        <v>47444</v>
      </c>
      <c r="G58" s="16">
        <v>9197</v>
      </c>
      <c r="I58" s="16">
        <v>22125</v>
      </c>
      <c r="J58" s="16">
        <v>7519</v>
      </c>
      <c r="K58" s="16">
        <v>12193</v>
      </c>
      <c r="L58" s="16">
        <v>54230</v>
      </c>
      <c r="N58" s="16">
        <v>42679</v>
      </c>
      <c r="O58" s="16">
        <v>17203</v>
      </c>
      <c r="P58" s="16">
        <v>2012</v>
      </c>
      <c r="Q58" s="16">
        <v>19574</v>
      </c>
      <c r="S58" s="16">
        <v>6085</v>
      </c>
      <c r="T58" s="16">
        <v>984</v>
      </c>
      <c r="U58" s="16">
        <v>813</v>
      </c>
      <c r="V58" s="16">
        <v>7449</v>
      </c>
      <c r="W58" s="16">
        <v>3421</v>
      </c>
      <c r="Y58" s="16">
        <v>3152</v>
      </c>
      <c r="Z58" s="16">
        <v>7156</v>
      </c>
      <c r="AA58" s="16">
        <v>8412</v>
      </c>
      <c r="AB58" s="16">
        <v>3621</v>
      </c>
      <c r="AC58" s="16">
        <v>1065</v>
      </c>
    </row>
    <row r="59" spans="3:29">
      <c r="C59">
        <v>1995</v>
      </c>
      <c r="D59" s="16">
        <v>214</v>
      </c>
      <c r="E59" s="16">
        <v>47654</v>
      </c>
      <c r="F59" s="16">
        <v>51968</v>
      </c>
      <c r="G59" s="16">
        <v>40451</v>
      </c>
      <c r="I59" s="16">
        <v>27172</v>
      </c>
      <c r="J59" s="16">
        <v>9030</v>
      </c>
      <c r="K59" s="16">
        <v>14635</v>
      </c>
      <c r="L59" s="16">
        <v>40793</v>
      </c>
      <c r="N59" s="16">
        <v>45254</v>
      </c>
      <c r="O59" s="16">
        <v>14039</v>
      </c>
      <c r="P59" s="16">
        <v>1415</v>
      </c>
      <c r="Q59" s="16">
        <v>13541</v>
      </c>
      <c r="S59" s="16">
        <v>5842</v>
      </c>
      <c r="T59" s="16">
        <v>1295</v>
      </c>
      <c r="U59" s="16">
        <v>678</v>
      </c>
      <c r="V59" s="16">
        <v>5657</v>
      </c>
      <c r="W59" s="16">
        <v>4287</v>
      </c>
      <c r="Y59" s="16">
        <v>1806</v>
      </c>
      <c r="Z59" s="16">
        <v>6442</v>
      </c>
      <c r="AA59" s="16">
        <v>4967</v>
      </c>
      <c r="AB59" s="16">
        <v>2691</v>
      </c>
      <c r="AC59" s="16">
        <v>965</v>
      </c>
    </row>
    <row r="60" spans="3:29">
      <c r="C60">
        <v>1996</v>
      </c>
      <c r="D60" s="16">
        <v>6004</v>
      </c>
      <c r="E60" s="16">
        <v>21649</v>
      </c>
      <c r="F60" s="16">
        <v>83036</v>
      </c>
      <c r="G60" s="16">
        <v>29415</v>
      </c>
      <c r="I60" s="16">
        <v>30601</v>
      </c>
      <c r="J60" s="16">
        <v>8348</v>
      </c>
      <c r="K60" s="16">
        <v>21449</v>
      </c>
      <c r="L60" s="16">
        <v>38735</v>
      </c>
      <c r="N60" s="16">
        <v>27302</v>
      </c>
      <c r="O60" s="16">
        <v>14385</v>
      </c>
      <c r="P60" s="16">
        <v>2053</v>
      </c>
      <c r="Q60" s="16">
        <v>19195</v>
      </c>
      <c r="S60" s="16">
        <v>4443</v>
      </c>
      <c r="T60" s="16">
        <v>893</v>
      </c>
      <c r="U60" s="16">
        <v>1086</v>
      </c>
      <c r="V60" s="16">
        <v>6257</v>
      </c>
      <c r="W60" s="16">
        <v>4650</v>
      </c>
      <c r="Y60" s="16">
        <v>3632</v>
      </c>
      <c r="Z60" s="16">
        <v>4163</v>
      </c>
      <c r="AA60" s="16">
        <v>4418</v>
      </c>
      <c r="AB60" s="16">
        <v>2009</v>
      </c>
      <c r="AC60" s="16">
        <v>1160</v>
      </c>
    </row>
    <row r="61" spans="3:29">
      <c r="C61">
        <v>1997</v>
      </c>
      <c r="D61" s="16">
        <v>317</v>
      </c>
      <c r="E61" s="16">
        <v>33490</v>
      </c>
      <c r="F61" s="16">
        <v>64980</v>
      </c>
      <c r="G61" s="16">
        <v>25172</v>
      </c>
      <c r="I61" s="16">
        <v>14439</v>
      </c>
      <c r="J61" s="16">
        <v>12516</v>
      </c>
      <c r="K61" s="16">
        <v>17658</v>
      </c>
      <c r="L61" s="16">
        <v>28157</v>
      </c>
      <c r="N61" s="16">
        <v>18705</v>
      </c>
      <c r="O61" s="16">
        <v>15937</v>
      </c>
      <c r="P61" s="16">
        <v>1781</v>
      </c>
      <c r="Q61" s="16">
        <v>19306</v>
      </c>
      <c r="S61" s="16">
        <v>5563</v>
      </c>
      <c r="T61" s="16">
        <v>877</v>
      </c>
      <c r="U61" s="16">
        <v>1331</v>
      </c>
      <c r="V61" s="16">
        <v>7229</v>
      </c>
      <c r="W61" s="16">
        <v>4440</v>
      </c>
      <c r="Y61" s="16">
        <v>855</v>
      </c>
      <c r="Z61" s="16">
        <v>1793</v>
      </c>
      <c r="AA61" s="16">
        <v>2801</v>
      </c>
      <c r="AB61" s="16">
        <v>2428</v>
      </c>
      <c r="AC61" s="16">
        <v>778</v>
      </c>
    </row>
    <row r="62" spans="3:29">
      <c r="C62">
        <v>1998</v>
      </c>
      <c r="D62" s="16">
        <v>6162</v>
      </c>
      <c r="E62" s="16">
        <v>37955</v>
      </c>
      <c r="F62" s="16">
        <v>63489</v>
      </c>
      <c r="G62" s="16">
        <v>13506</v>
      </c>
      <c r="I62" s="16">
        <v>15331</v>
      </c>
      <c r="J62" s="16">
        <v>10820</v>
      </c>
      <c r="K62" s="16">
        <v>25591</v>
      </c>
      <c r="L62" s="16">
        <v>66657</v>
      </c>
      <c r="N62" s="16">
        <v>22280</v>
      </c>
      <c r="O62" s="16">
        <v>15080</v>
      </c>
      <c r="P62" s="16">
        <v>1503</v>
      </c>
      <c r="Q62" s="16">
        <v>30516</v>
      </c>
      <c r="S62" s="16">
        <v>3848</v>
      </c>
      <c r="T62" s="16">
        <v>888</v>
      </c>
      <c r="U62" s="16">
        <v>589</v>
      </c>
      <c r="V62" s="16">
        <v>8902</v>
      </c>
      <c r="W62" s="16">
        <v>3666</v>
      </c>
      <c r="Y62" s="16">
        <v>1417</v>
      </c>
      <c r="Z62" s="16">
        <v>2591</v>
      </c>
      <c r="AA62" s="16">
        <v>4531</v>
      </c>
      <c r="AB62" s="16">
        <v>6008</v>
      </c>
      <c r="AC62" s="16">
        <v>1655</v>
      </c>
    </row>
    <row r="63" spans="3:29">
      <c r="C63">
        <v>1999</v>
      </c>
      <c r="D63" s="16">
        <v>161</v>
      </c>
      <c r="E63" s="16">
        <v>32435</v>
      </c>
      <c r="F63" s="16">
        <v>102468</v>
      </c>
      <c r="G63" s="16">
        <v>22293</v>
      </c>
      <c r="I63" s="16">
        <v>16689</v>
      </c>
      <c r="J63" s="16">
        <v>11322</v>
      </c>
      <c r="K63" s="16">
        <v>24769</v>
      </c>
      <c r="L63" s="16">
        <v>35645</v>
      </c>
      <c r="N63" s="16">
        <v>40503</v>
      </c>
      <c r="O63" s="16">
        <v>16442</v>
      </c>
      <c r="P63" s="16">
        <v>1685</v>
      </c>
      <c r="Q63" s="16">
        <v>13382</v>
      </c>
      <c r="S63" s="16">
        <v>3213</v>
      </c>
      <c r="T63" s="16">
        <v>962</v>
      </c>
      <c r="U63" s="16">
        <v>445</v>
      </c>
      <c r="V63" s="16">
        <v>4418</v>
      </c>
      <c r="W63" s="16">
        <v>5221</v>
      </c>
      <c r="Y63" s="16">
        <v>218</v>
      </c>
      <c r="Z63" s="16">
        <v>2292</v>
      </c>
      <c r="AA63" s="16">
        <v>4234</v>
      </c>
      <c r="AB63" s="16">
        <v>4704</v>
      </c>
      <c r="AC63" s="16">
        <v>907</v>
      </c>
    </row>
    <row r="64" spans="3:29">
      <c r="C64">
        <v>2000</v>
      </c>
      <c r="D64" s="16">
        <v>3310</v>
      </c>
      <c r="E64" s="16">
        <v>30689</v>
      </c>
      <c r="F64" s="16">
        <v>47317</v>
      </c>
      <c r="G64" s="16">
        <v>25344</v>
      </c>
      <c r="I64" s="16">
        <v>10734</v>
      </c>
      <c r="J64" s="16">
        <v>12565</v>
      </c>
      <c r="K64" s="16">
        <v>30923</v>
      </c>
      <c r="L64" s="16">
        <v>25485</v>
      </c>
      <c r="N64" s="16">
        <v>30237</v>
      </c>
      <c r="O64" s="16">
        <v>22912</v>
      </c>
      <c r="P64" s="16">
        <v>1152</v>
      </c>
      <c r="Q64" s="16">
        <v>23502</v>
      </c>
      <c r="S64" s="16">
        <v>1908</v>
      </c>
      <c r="T64" s="16">
        <v>514</v>
      </c>
      <c r="U64" s="16">
        <v>631</v>
      </c>
      <c r="V64" s="16">
        <v>5327</v>
      </c>
      <c r="W64" s="16">
        <v>5155</v>
      </c>
      <c r="Y64" s="16">
        <v>997</v>
      </c>
      <c r="Z64" s="16">
        <v>4653</v>
      </c>
      <c r="AA64" s="16">
        <v>2695</v>
      </c>
      <c r="AB64" s="16">
        <v>5068</v>
      </c>
      <c r="AC64" s="16">
        <v>1393</v>
      </c>
    </row>
    <row r="65" spans="3:29">
      <c r="C65">
        <v>2001</v>
      </c>
      <c r="D65" s="16">
        <v>206</v>
      </c>
      <c r="E65" s="16">
        <v>29307</v>
      </c>
      <c r="F65" s="16">
        <v>72274</v>
      </c>
      <c r="G65" s="16">
        <v>36304</v>
      </c>
      <c r="I65" s="16">
        <v>19206</v>
      </c>
      <c r="J65" s="16">
        <v>12869</v>
      </c>
      <c r="K65" s="16">
        <v>14182</v>
      </c>
      <c r="L65" s="16">
        <v>40441</v>
      </c>
      <c r="N65" s="16">
        <v>30350</v>
      </c>
      <c r="O65" s="16">
        <v>19551</v>
      </c>
      <c r="P65" s="16">
        <v>1506</v>
      </c>
      <c r="Q65" s="16">
        <v>27273</v>
      </c>
      <c r="S65" s="16">
        <v>5005</v>
      </c>
      <c r="T65" s="16">
        <v>716</v>
      </c>
      <c r="U65" s="16">
        <v>1082</v>
      </c>
      <c r="V65" s="16">
        <v>6339</v>
      </c>
      <c r="W65" s="16">
        <v>13644</v>
      </c>
      <c r="Y65" s="16">
        <v>624</v>
      </c>
      <c r="Z65" s="16">
        <v>3917</v>
      </c>
      <c r="AA65" s="16">
        <v>4308</v>
      </c>
      <c r="AB65" s="16">
        <v>6483</v>
      </c>
      <c r="AC65" s="16">
        <v>4325</v>
      </c>
    </row>
    <row r="66" spans="3:29">
      <c r="C66">
        <v>2002</v>
      </c>
      <c r="D66" s="16">
        <v>4360</v>
      </c>
      <c r="E66" s="16">
        <v>32069</v>
      </c>
      <c r="F66" s="16">
        <v>80724</v>
      </c>
      <c r="G66" s="16">
        <v>17890</v>
      </c>
      <c r="I66" s="16">
        <v>18643</v>
      </c>
      <c r="J66" s="16">
        <v>9694</v>
      </c>
      <c r="K66" s="16">
        <v>13484</v>
      </c>
      <c r="L66" s="16">
        <v>39799</v>
      </c>
      <c r="N66" s="16">
        <v>18101</v>
      </c>
      <c r="O66" s="16">
        <v>17977</v>
      </c>
      <c r="P66" s="16">
        <v>1481</v>
      </c>
      <c r="Q66" s="16">
        <v>46661</v>
      </c>
      <c r="S66" s="16">
        <v>3968</v>
      </c>
      <c r="T66" s="16">
        <v>730</v>
      </c>
      <c r="U66" s="16">
        <v>966</v>
      </c>
      <c r="V66" s="16">
        <v>7731</v>
      </c>
      <c r="W66" s="16">
        <v>11246</v>
      </c>
      <c r="Y66" s="16">
        <v>538</v>
      </c>
      <c r="Z66" s="16">
        <v>4854</v>
      </c>
      <c r="AA66" s="16">
        <v>4737</v>
      </c>
      <c r="AB66" s="16">
        <v>7278</v>
      </c>
      <c r="AC66" s="16">
        <v>3228</v>
      </c>
    </row>
    <row r="67" spans="3:29">
      <c r="C67">
        <v>2003</v>
      </c>
      <c r="D67" s="16">
        <v>988</v>
      </c>
      <c r="E67" s="16">
        <v>45123</v>
      </c>
      <c r="F67" s="16">
        <v>70246</v>
      </c>
      <c r="G67" s="16">
        <v>53763</v>
      </c>
      <c r="I67" s="16">
        <v>20783</v>
      </c>
      <c r="J67" s="16">
        <v>12610</v>
      </c>
      <c r="K67" s="16">
        <v>9581</v>
      </c>
      <c r="L67" s="16">
        <v>27539</v>
      </c>
      <c r="N67" s="16">
        <v>28877</v>
      </c>
      <c r="O67" s="16">
        <v>27467</v>
      </c>
      <c r="P67" s="16">
        <v>2330</v>
      </c>
      <c r="Q67" s="16">
        <v>20450</v>
      </c>
      <c r="S67" s="16">
        <v>4847</v>
      </c>
      <c r="T67" s="16">
        <v>801</v>
      </c>
      <c r="U67" s="16">
        <v>772</v>
      </c>
      <c r="V67" s="16">
        <v>9483</v>
      </c>
      <c r="W67" s="16">
        <v>10103</v>
      </c>
      <c r="Y67" s="16">
        <v>1066</v>
      </c>
      <c r="Z67" s="16">
        <v>3004</v>
      </c>
      <c r="AA67" s="16">
        <v>3405</v>
      </c>
      <c r="AB67" s="16">
        <v>5334</v>
      </c>
      <c r="AC67" s="16">
        <v>3633</v>
      </c>
    </row>
    <row r="68" spans="3:29">
      <c r="C68">
        <v>2004</v>
      </c>
      <c r="D68" s="16">
        <v>11560</v>
      </c>
      <c r="E68" s="16">
        <v>51922</v>
      </c>
      <c r="F68" s="16">
        <v>65992</v>
      </c>
      <c r="G68" s="16">
        <v>15108</v>
      </c>
      <c r="I68" s="16">
        <v>18381</v>
      </c>
      <c r="J68" s="16">
        <v>10765</v>
      </c>
      <c r="K68" s="16">
        <v>15355</v>
      </c>
      <c r="L68" s="16">
        <v>41470</v>
      </c>
      <c r="N68" s="16">
        <v>42169</v>
      </c>
      <c r="O68" s="16">
        <v>18073</v>
      </c>
      <c r="P68" s="16">
        <v>1713</v>
      </c>
      <c r="Q68" s="16">
        <v>20425</v>
      </c>
      <c r="S68" s="16">
        <v>5524</v>
      </c>
      <c r="T68" s="16">
        <v>852</v>
      </c>
      <c r="U68" s="16">
        <v>1011</v>
      </c>
      <c r="V68" s="16">
        <v>8941</v>
      </c>
      <c r="W68" s="16">
        <v>7122</v>
      </c>
      <c r="Y68" s="16">
        <v>1428</v>
      </c>
      <c r="Z68" s="16">
        <v>4692</v>
      </c>
      <c r="AA68" s="16">
        <v>4217</v>
      </c>
      <c r="AB68" s="16">
        <v>6181</v>
      </c>
      <c r="AC68" s="16">
        <v>3634</v>
      </c>
    </row>
    <row r="69" spans="3:29">
      <c r="C69">
        <v>2005</v>
      </c>
      <c r="D69" s="16">
        <v>4007</v>
      </c>
      <c r="E69" s="16">
        <v>51245</v>
      </c>
      <c r="F69" s="16">
        <v>79550</v>
      </c>
      <c r="G69" s="16">
        <v>67627</v>
      </c>
      <c r="I69" s="16">
        <v>31700</v>
      </c>
      <c r="J69" s="16">
        <v>10025</v>
      </c>
      <c r="K69" s="16">
        <v>25755</v>
      </c>
      <c r="L69" s="16">
        <v>33633</v>
      </c>
      <c r="N69" s="16">
        <v>38563</v>
      </c>
      <c r="O69" s="16">
        <v>17283</v>
      </c>
      <c r="P69" s="16">
        <v>1667</v>
      </c>
      <c r="Q69" s="16">
        <v>22162</v>
      </c>
      <c r="S69" s="16">
        <v>4919</v>
      </c>
      <c r="T69" s="16">
        <v>762</v>
      </c>
      <c r="U69" s="16">
        <v>648</v>
      </c>
      <c r="V69" s="16">
        <v>5682</v>
      </c>
      <c r="W69" s="16">
        <v>5381</v>
      </c>
      <c r="Y69" s="16">
        <v>636</v>
      </c>
      <c r="Z69" s="16">
        <v>3231</v>
      </c>
      <c r="AA69" s="16">
        <v>3562</v>
      </c>
      <c r="AB69" s="16">
        <v>4208</v>
      </c>
      <c r="AC69" s="16">
        <v>2047</v>
      </c>
    </row>
    <row r="70" spans="3:29">
      <c r="C70">
        <v>2006</v>
      </c>
      <c r="D70" s="16">
        <v>5854</v>
      </c>
      <c r="E70" s="16">
        <v>27732</v>
      </c>
      <c r="F70" s="16">
        <v>46937</v>
      </c>
      <c r="G70" s="16">
        <v>6332</v>
      </c>
      <c r="I70" s="16">
        <v>20612</v>
      </c>
      <c r="J70" s="16">
        <v>12353</v>
      </c>
      <c r="K70" s="16">
        <v>18398</v>
      </c>
      <c r="L70" s="16">
        <v>34283</v>
      </c>
      <c r="N70" s="16">
        <v>28482</v>
      </c>
      <c r="O70" s="16">
        <v>16752</v>
      </c>
      <c r="P70" s="16">
        <v>1903</v>
      </c>
      <c r="Q70" s="16">
        <v>29753</v>
      </c>
      <c r="S70" s="16">
        <v>4085</v>
      </c>
      <c r="T70" s="16">
        <v>616</v>
      </c>
      <c r="U70" s="16">
        <v>617</v>
      </c>
      <c r="V70" s="16">
        <v>7671</v>
      </c>
      <c r="W70" s="16">
        <v>5256</v>
      </c>
      <c r="Y70" s="16">
        <v>891</v>
      </c>
      <c r="Z70" s="16">
        <v>4672</v>
      </c>
      <c r="AA70" s="16">
        <v>2777</v>
      </c>
      <c r="AB70" s="16">
        <v>4015</v>
      </c>
      <c r="AC70" s="16">
        <v>1344</v>
      </c>
    </row>
    <row r="71" spans="3:29">
      <c r="C71">
        <v>2007</v>
      </c>
      <c r="D71" s="16">
        <v>2868</v>
      </c>
      <c r="E71" s="16">
        <v>38338</v>
      </c>
      <c r="F71" s="16">
        <v>71991</v>
      </c>
      <c r="G71" s="16">
        <v>35380</v>
      </c>
      <c r="I71" s="16">
        <v>20000</v>
      </c>
      <c r="J71" s="16">
        <v>10657</v>
      </c>
      <c r="K71" s="16">
        <v>8535</v>
      </c>
      <c r="L71" s="16">
        <v>25403</v>
      </c>
      <c r="N71" s="16">
        <v>27661</v>
      </c>
      <c r="O71" s="16">
        <v>12983</v>
      </c>
      <c r="P71" s="16">
        <v>1564</v>
      </c>
      <c r="Q71" s="16">
        <v>9256</v>
      </c>
      <c r="S71" s="16">
        <v>2450</v>
      </c>
      <c r="T71" s="16">
        <v>641</v>
      </c>
      <c r="U71" s="16">
        <v>315</v>
      </c>
      <c r="V71" s="16">
        <v>5094</v>
      </c>
      <c r="W71" s="16">
        <v>2616</v>
      </c>
      <c r="Y71" s="16">
        <v>744</v>
      </c>
      <c r="Z71" s="16">
        <v>2887</v>
      </c>
      <c r="AA71" s="16">
        <v>2493</v>
      </c>
      <c r="AB71" s="16">
        <v>2965</v>
      </c>
      <c r="AC71" s="16">
        <v>1414</v>
      </c>
    </row>
    <row r="72" spans="3:29">
      <c r="C72">
        <v>2008</v>
      </c>
      <c r="D72" s="16">
        <v>5427</v>
      </c>
      <c r="E72" s="16">
        <v>21903</v>
      </c>
      <c r="F72" s="16">
        <v>39888</v>
      </c>
      <c r="G72" s="16">
        <v>6875</v>
      </c>
      <c r="I72" s="16">
        <v>19255</v>
      </c>
      <c r="J72" s="16">
        <v>6759</v>
      </c>
      <c r="K72" s="16">
        <v>7019</v>
      </c>
      <c r="L72" s="16">
        <v>20238</v>
      </c>
      <c r="N72" s="16">
        <v>29117</v>
      </c>
      <c r="O72" s="16">
        <v>10209</v>
      </c>
      <c r="P72" s="16">
        <v>931</v>
      </c>
      <c r="Q72" s="16">
        <v>11760</v>
      </c>
      <c r="S72" s="16">
        <v>1908</v>
      </c>
      <c r="T72" s="16">
        <v>417</v>
      </c>
      <c r="U72" s="16">
        <v>421</v>
      </c>
      <c r="V72" s="16">
        <v>4827</v>
      </c>
      <c r="W72" s="16">
        <v>4347</v>
      </c>
      <c r="Y72" s="16">
        <v>1143</v>
      </c>
      <c r="Z72" s="16">
        <v>4257</v>
      </c>
      <c r="AA72" s="16">
        <v>3683</v>
      </c>
      <c r="AB72" s="16">
        <v>3658</v>
      </c>
      <c r="AC72" s="16">
        <v>1805</v>
      </c>
    </row>
    <row r="73" spans="3:29">
      <c r="C73">
        <v>2009</v>
      </c>
      <c r="D73" s="16">
        <v>1232</v>
      </c>
      <c r="E73" s="16">
        <v>23836</v>
      </c>
      <c r="F73" s="16">
        <v>46516</v>
      </c>
      <c r="G73" s="16">
        <v>44392</v>
      </c>
      <c r="I73" s="16">
        <v>17395</v>
      </c>
      <c r="J73" s="16">
        <v>7460</v>
      </c>
      <c r="K73" s="16">
        <v>6219</v>
      </c>
      <c r="L73" s="16">
        <v>23219</v>
      </c>
      <c r="N73" s="16">
        <v>27278</v>
      </c>
      <c r="O73" s="16">
        <v>12366</v>
      </c>
      <c r="P73" s="16">
        <v>1481</v>
      </c>
      <c r="Q73" s="16">
        <v>9633</v>
      </c>
      <c r="S73" s="16">
        <v>1868</v>
      </c>
      <c r="T73" s="16">
        <v>259</v>
      </c>
      <c r="U73" s="16">
        <v>350</v>
      </c>
      <c r="V73" s="16">
        <v>5750</v>
      </c>
      <c r="W73" s="16">
        <v>2453</v>
      </c>
      <c r="Y73" s="16">
        <v>666</v>
      </c>
      <c r="Z73" s="16">
        <v>3227</v>
      </c>
      <c r="AA73" s="16">
        <v>3256</v>
      </c>
      <c r="AB73" s="16">
        <v>7086</v>
      </c>
      <c r="AC73" s="16">
        <v>2480</v>
      </c>
    </row>
    <row r="74" spans="3:29">
      <c r="C74">
        <v>2010</v>
      </c>
      <c r="D74" s="16">
        <v>5390</v>
      </c>
      <c r="E74" s="16">
        <v>18444</v>
      </c>
      <c r="F74" s="16">
        <v>54972</v>
      </c>
      <c r="G74" s="16">
        <v>13491</v>
      </c>
      <c r="I74" s="16">
        <v>23153</v>
      </c>
      <c r="J74" s="16">
        <v>5403</v>
      </c>
      <c r="K74" s="16">
        <v>8431</v>
      </c>
      <c r="L74" s="16">
        <v>17516</v>
      </c>
      <c r="N74" s="16">
        <v>22684</v>
      </c>
      <c r="O74" s="16">
        <v>15062</v>
      </c>
      <c r="P74" s="16">
        <v>1392</v>
      </c>
      <c r="Q74" s="16">
        <v>56382</v>
      </c>
      <c r="S74" s="16">
        <v>1172</v>
      </c>
      <c r="T74" s="16">
        <v>386</v>
      </c>
      <c r="U74" s="16">
        <v>447</v>
      </c>
      <c r="V74" s="16">
        <v>5933</v>
      </c>
      <c r="W74" s="16">
        <v>2432</v>
      </c>
      <c r="Y74" s="16">
        <v>547</v>
      </c>
      <c r="Z74" s="16">
        <v>3072</v>
      </c>
      <c r="AA74" s="16">
        <v>3777</v>
      </c>
      <c r="AB74" s="16">
        <v>4750</v>
      </c>
      <c r="AC74" s="16">
        <v>2434</v>
      </c>
    </row>
    <row r="75" spans="3:29">
      <c r="C75">
        <v>2011</v>
      </c>
      <c r="D75" s="16">
        <v>1464</v>
      </c>
      <c r="E75" s="16">
        <v>25677</v>
      </c>
      <c r="F75" s="16">
        <v>74271</v>
      </c>
      <c r="G75" s="16">
        <v>45427</v>
      </c>
      <c r="I75" s="16">
        <v>29547</v>
      </c>
      <c r="J75" s="16">
        <v>10334</v>
      </c>
      <c r="K75" s="16">
        <v>7245</v>
      </c>
      <c r="L75" s="16">
        <v>34085</v>
      </c>
      <c r="N75" s="16">
        <v>19612</v>
      </c>
      <c r="O75" s="16">
        <v>18994</v>
      </c>
      <c r="P75" s="16">
        <v>1726</v>
      </c>
      <c r="Q75" s="16">
        <v>22145</v>
      </c>
      <c r="S75" s="16">
        <v>1372</v>
      </c>
      <c r="T75" s="16">
        <v>413</v>
      </c>
      <c r="U75" s="16">
        <v>323</v>
      </c>
      <c r="V75" s="16">
        <v>5425</v>
      </c>
      <c r="W75" s="16">
        <v>4173</v>
      </c>
      <c r="Y75" s="16">
        <v>328</v>
      </c>
      <c r="Z75" s="16">
        <v>1971</v>
      </c>
      <c r="AA75" s="16">
        <v>2679</v>
      </c>
      <c r="AB75" s="16">
        <v>4653</v>
      </c>
      <c r="AC75" s="16">
        <v>2677</v>
      </c>
    </row>
    <row r="76" spans="3:29">
      <c r="C76">
        <v>2012</v>
      </c>
      <c r="D76" s="16">
        <v>4369</v>
      </c>
      <c r="E76" s="16">
        <v>16033</v>
      </c>
      <c r="F76" s="16">
        <v>45334</v>
      </c>
      <c r="G76" s="16">
        <v>14458</v>
      </c>
      <c r="I76" s="16">
        <v>29548</v>
      </c>
      <c r="J76" s="16">
        <v>8488</v>
      </c>
      <c r="K76" s="16">
        <v>9371</v>
      </c>
      <c r="L76" s="16">
        <v>25834</v>
      </c>
      <c r="N76" s="16">
        <v>20091</v>
      </c>
      <c r="O76" s="16">
        <v>19289</v>
      </c>
      <c r="P76" s="16">
        <v>1906</v>
      </c>
      <c r="Q76" s="16">
        <v>14043</v>
      </c>
      <c r="S76" s="16">
        <v>1535</v>
      </c>
      <c r="T76" s="16">
        <v>308</v>
      </c>
      <c r="U76" s="16">
        <v>291</v>
      </c>
      <c r="V76" s="16">
        <v>4249</v>
      </c>
      <c r="W76" s="16">
        <v>4524</v>
      </c>
      <c r="Y76" s="16">
        <v>750</v>
      </c>
      <c r="Z76" s="16">
        <v>1540</v>
      </c>
      <c r="AA76" s="16">
        <v>2587</v>
      </c>
      <c r="AB76" s="16">
        <v>3936</v>
      </c>
      <c r="AC76" s="16">
        <v>1872</v>
      </c>
    </row>
    <row r="77" spans="3:29">
      <c r="C77">
        <v>2013</v>
      </c>
      <c r="D77" s="16">
        <v>1428</v>
      </c>
      <c r="E77" s="16">
        <v>37784</v>
      </c>
      <c r="F77" s="16">
        <v>93344</v>
      </c>
      <c r="G77" s="16">
        <v>52819</v>
      </c>
      <c r="I77" s="16">
        <v>28495</v>
      </c>
      <c r="J77" s="16">
        <v>9414</v>
      </c>
      <c r="K77" s="16">
        <v>8661</v>
      </c>
      <c r="L77" s="16">
        <v>20619</v>
      </c>
      <c r="N77" s="16">
        <v>22159</v>
      </c>
      <c r="O77" s="16">
        <v>19353</v>
      </c>
      <c r="P77" s="16">
        <v>1607</v>
      </c>
      <c r="Q77" s="16">
        <v>15283</v>
      </c>
      <c r="S77" s="16">
        <v>1275</v>
      </c>
      <c r="T77" s="16">
        <v>428</v>
      </c>
      <c r="U77" s="16">
        <v>323</v>
      </c>
      <c r="V77" s="16">
        <v>4287</v>
      </c>
      <c r="W77" s="16">
        <v>8150</v>
      </c>
      <c r="Y77" s="16">
        <v>857</v>
      </c>
      <c r="Z77" s="16">
        <v>3925</v>
      </c>
      <c r="AA77" s="16">
        <v>4884</v>
      </c>
      <c r="AB77" s="16">
        <v>4277</v>
      </c>
      <c r="AC77" s="16">
        <v>1773</v>
      </c>
    </row>
    <row r="78" spans="3:29">
      <c r="C78">
        <v>2014</v>
      </c>
      <c r="D78" s="16">
        <v>4746</v>
      </c>
      <c r="E78" s="16">
        <v>15925</v>
      </c>
      <c r="F78" s="16">
        <v>56754</v>
      </c>
      <c r="G78" s="16">
        <v>27234</v>
      </c>
      <c r="I78" s="16">
        <v>28089</v>
      </c>
      <c r="J78" s="16">
        <v>6210</v>
      </c>
      <c r="K78" s="16">
        <v>12937</v>
      </c>
      <c r="L78" s="16">
        <v>25476</v>
      </c>
      <c r="N78" s="16">
        <v>30113</v>
      </c>
      <c r="O78" s="16">
        <v>18452</v>
      </c>
      <c r="P78" s="16">
        <v>1547</v>
      </c>
      <c r="Q78" s="16">
        <v>37780</v>
      </c>
      <c r="S78" s="16">
        <v>1448</v>
      </c>
      <c r="T78" s="16">
        <v>296</v>
      </c>
      <c r="U78" s="16">
        <v>383</v>
      </c>
      <c r="V78" s="16">
        <v>4912</v>
      </c>
      <c r="W78" s="16">
        <v>5847</v>
      </c>
      <c r="Y78" s="16">
        <v>1065</v>
      </c>
      <c r="Z78" s="16">
        <v>4385</v>
      </c>
      <c r="AA78" s="16">
        <v>5500</v>
      </c>
      <c r="AB78" s="16">
        <v>3644</v>
      </c>
      <c r="AC78" s="16">
        <v>2277</v>
      </c>
    </row>
    <row r="79" spans="3:29">
      <c r="C79">
        <v>2015</v>
      </c>
      <c r="D79" s="16">
        <v>1594</v>
      </c>
      <c r="E79" s="16">
        <v>61611</v>
      </c>
      <c r="F79" s="16">
        <v>50047</v>
      </c>
      <c r="G79" s="16">
        <v>53491</v>
      </c>
      <c r="I79" s="16">
        <v>22296</v>
      </c>
      <c r="J79" s="16">
        <v>10381</v>
      </c>
      <c r="K79" s="16">
        <v>14222</v>
      </c>
      <c r="L79" s="16">
        <v>20212</v>
      </c>
      <c r="N79" s="16">
        <v>48564</v>
      </c>
      <c r="O79" s="16">
        <v>21718</v>
      </c>
      <c r="P79" s="16">
        <v>1540</v>
      </c>
      <c r="Q79" s="16">
        <v>6403</v>
      </c>
      <c r="S79" s="16">
        <v>1606</v>
      </c>
      <c r="T79" s="16">
        <v>622</v>
      </c>
      <c r="U79" s="16">
        <v>377</v>
      </c>
      <c r="V79" s="16">
        <v>4274</v>
      </c>
      <c r="W79" s="16">
        <v>4481</v>
      </c>
      <c r="Y79" s="16">
        <v>584</v>
      </c>
      <c r="Z79" s="16">
        <v>2893</v>
      </c>
      <c r="AA79" s="16">
        <v>2925</v>
      </c>
      <c r="AB79" s="16">
        <v>4209</v>
      </c>
      <c r="AC79" s="16">
        <v>482</v>
      </c>
    </row>
    <row r="83" spans="3:46">
      <c r="D83" t="s">
        <v>16</v>
      </c>
      <c r="S83" t="s">
        <v>15</v>
      </c>
    </row>
    <row r="84" spans="3:46" ht="18.75">
      <c r="C84" s="14" t="s">
        <v>14</v>
      </c>
      <c r="AQ84" s="18">
        <f>AR84+AS84</f>
        <v>89374.990310764668</v>
      </c>
      <c r="AR84" s="18">
        <f>AR86/0.35</f>
        <v>46081.572877436251</v>
      </c>
      <c r="AS84" s="18">
        <f>AS86/0.35</f>
        <v>43293.417433328417</v>
      </c>
      <c r="AT84" s="23" t="s">
        <v>39</v>
      </c>
    </row>
    <row r="85" spans="3:46">
      <c r="AJ85" s="18">
        <f>AVERAGE(AJ136:AJ151)</f>
        <v>307896.70324679237</v>
      </c>
      <c r="AK85" t="s">
        <v>29</v>
      </c>
      <c r="AT85" s="24" t="s">
        <v>38</v>
      </c>
    </row>
    <row r="86" spans="3:46">
      <c r="D86" t="s">
        <v>0</v>
      </c>
      <c r="I86" t="s">
        <v>1</v>
      </c>
      <c r="N86" t="s">
        <v>2</v>
      </c>
      <c r="S86" t="s">
        <v>8</v>
      </c>
      <c r="Y86" t="s">
        <v>12</v>
      </c>
      <c r="AE86" t="s">
        <v>22</v>
      </c>
      <c r="AJ86" t="s">
        <v>22</v>
      </c>
      <c r="AL86" t="s">
        <v>31</v>
      </c>
      <c r="AR86" s="22">
        <f>AVERAGE(AR137:AR152)</f>
        <v>16128.550507102686</v>
      </c>
      <c r="AS86" s="22">
        <f>AVERAGE(AS137:AS152)</f>
        <v>15152.696101664946</v>
      </c>
      <c r="AT86" t="s">
        <v>35</v>
      </c>
    </row>
    <row r="87" spans="3:46">
      <c r="C87" t="s">
        <v>3</v>
      </c>
      <c r="D87" t="s">
        <v>4</v>
      </c>
      <c r="E87" t="s">
        <v>5</v>
      </c>
      <c r="F87" t="s">
        <v>6</v>
      </c>
      <c r="G87" t="s">
        <v>7</v>
      </c>
      <c r="I87" t="s">
        <v>4</v>
      </c>
      <c r="J87" t="s">
        <v>5</v>
      </c>
      <c r="K87" t="s">
        <v>6</v>
      </c>
      <c r="L87" t="s">
        <v>7</v>
      </c>
      <c r="N87" t="s">
        <v>4</v>
      </c>
      <c r="O87" t="s">
        <v>5</v>
      </c>
      <c r="P87" t="s">
        <v>6</v>
      </c>
      <c r="Q87" t="s">
        <v>7</v>
      </c>
      <c r="S87" t="s">
        <v>9</v>
      </c>
      <c r="T87" t="s">
        <v>5</v>
      </c>
      <c r="U87" t="s">
        <v>6</v>
      </c>
      <c r="V87" t="s">
        <v>10</v>
      </c>
      <c r="W87" t="s">
        <v>11</v>
      </c>
      <c r="Y87" t="s">
        <v>13</v>
      </c>
      <c r="Z87" t="s">
        <v>5</v>
      </c>
      <c r="AA87" t="s">
        <v>6</v>
      </c>
      <c r="AB87" t="s">
        <v>10</v>
      </c>
      <c r="AC87" t="s">
        <v>11</v>
      </c>
      <c r="AE87" t="s">
        <v>4</v>
      </c>
      <c r="AF87" t="s">
        <v>5</v>
      </c>
      <c r="AG87" t="s">
        <v>6</v>
      </c>
      <c r="AH87" t="s">
        <v>7</v>
      </c>
      <c r="AJ87" t="s">
        <v>23</v>
      </c>
      <c r="AL87" t="s">
        <v>24</v>
      </c>
      <c r="AM87" t="s">
        <v>25</v>
      </c>
      <c r="AN87" t="s">
        <v>26</v>
      </c>
      <c r="AO87" t="s">
        <v>27</v>
      </c>
      <c r="AP87" t="s">
        <v>28</v>
      </c>
      <c r="AR87" t="s">
        <v>27</v>
      </c>
      <c r="AS87" t="s">
        <v>28</v>
      </c>
    </row>
    <row r="88" spans="3:46">
      <c r="C88">
        <v>1952</v>
      </c>
      <c r="D88" s="17">
        <f>1000*'salmon escapement'!D88*'Avg wt'!D16</f>
        <v>6305.0676021971958</v>
      </c>
      <c r="E88" s="17">
        <f>1000*'salmon escapement'!E88*'Avg wt'!E16</f>
        <v>11263.593933724758</v>
      </c>
      <c r="F88" s="17">
        <f>1000*'salmon escapement'!F88*'Avg wt'!F16</f>
        <v>17684.386007915127</v>
      </c>
      <c r="G88" s="17">
        <f>1000*'salmon escapement'!G88*'Avg wt'!G16</f>
        <v>7566.5527418509373</v>
      </c>
      <c r="I88" s="17">
        <f>1000*'salmon escapement'!I88*'Avg wt'!I16</f>
        <v>11955.268524482337</v>
      </c>
      <c r="J88" s="17">
        <f>1000*'salmon escapement'!J88*'Avg wt'!J16</f>
        <v>7366.8781883886586</v>
      </c>
      <c r="K88" s="17">
        <f>1000*'salmon escapement'!K88*'Avg wt'!K16</f>
        <v>10112.407288285895</v>
      </c>
      <c r="L88" s="17">
        <f>1000*'salmon escapement'!L88*'Avg wt'!L16</f>
        <v>16995.553806159529</v>
      </c>
      <c r="N88" s="17">
        <f>1000*'salmon escapement'!N88*'Avg wt'!N16</f>
        <v>30855.807230165414</v>
      </c>
      <c r="O88" s="17">
        <f>1000*'salmon escapement'!O88*'Avg wt'!O16</f>
        <v>5790.6986174894237</v>
      </c>
      <c r="P88" s="17">
        <f>1000*'salmon escapement'!P88*'Avg wt'!P16</f>
        <v>1752.7696151991279</v>
      </c>
      <c r="Q88" s="17">
        <f>1000*'salmon escapement'!Q88*'Avg wt'!Q16</f>
        <v>17075.182001446297</v>
      </c>
    </row>
    <row r="89" spans="3:46">
      <c r="C89">
        <v>1953</v>
      </c>
      <c r="D89" s="17">
        <f>1000*'salmon escapement'!D89*'Avg wt'!D17</f>
        <v>431.60334393389707</v>
      </c>
      <c r="E89" s="17">
        <f>1000*'salmon escapement'!E89*'Avg wt'!E17</f>
        <v>11406.835984382305</v>
      </c>
      <c r="F89" s="17">
        <f>1000*'salmon escapement'!F89*'Avg wt'!F17</f>
        <v>11389.549868229185</v>
      </c>
      <c r="G89" s="17">
        <f>1000*'salmon escapement'!G89*'Avg wt'!G17</f>
        <v>20908.520094399464</v>
      </c>
      <c r="I89" s="17">
        <f>1000*'salmon escapement'!I89*'Avg wt'!I17</f>
        <v>12083.880523815073</v>
      </c>
      <c r="J89" s="17">
        <f>1000*'salmon escapement'!J89*'Avg wt'!J17</f>
        <v>7297.3275000676867</v>
      </c>
      <c r="K89" s="17">
        <f>1000*'salmon escapement'!K89*'Avg wt'!K17</f>
        <v>9558.2603883288175</v>
      </c>
      <c r="L89" s="17">
        <f>1000*'salmon escapement'!L89*'Avg wt'!L17</f>
        <v>12293.587008880533</v>
      </c>
      <c r="N89" s="17">
        <f>1000*'salmon escapement'!N89*'Avg wt'!N17</f>
        <v>13264.697646238697</v>
      </c>
      <c r="O89" s="17">
        <f>1000*'salmon escapement'!O89*'Avg wt'!O17</f>
        <v>4798.3300310162531</v>
      </c>
      <c r="P89" s="17">
        <f>1000*'salmon escapement'!P89*'Avg wt'!P17</f>
        <v>1752.7696151991279</v>
      </c>
      <c r="Q89" s="17">
        <f>1000*'salmon escapement'!Q89*'Avg wt'!Q17</f>
        <v>15969.913532803306</v>
      </c>
    </row>
    <row r="90" spans="3:46">
      <c r="C90">
        <v>1954</v>
      </c>
      <c r="D90" s="17">
        <f>1000*'salmon escapement'!D90*'Avg wt'!D18</f>
        <v>6184.7212338472609</v>
      </c>
      <c r="E90" s="17">
        <f>1000*'salmon escapement'!E90*'Avg wt'!E18</f>
        <v>17183.151072518034</v>
      </c>
      <c r="F90" s="17">
        <f>1000*'salmon escapement'!F90*'Avg wt'!F18</f>
        <v>16616.218869666754</v>
      </c>
      <c r="G90" s="17">
        <f>1000*'salmon escapement'!G90*'Avg wt'!G18</f>
        <v>13660.678130138462</v>
      </c>
      <c r="I90" s="17">
        <f>1000*'salmon escapement'!I90*'Avg wt'!I18</f>
        <v>12587.001611048312</v>
      </c>
      <c r="J90" s="17">
        <f>1000*'salmon escapement'!J90*'Avg wt'!J18</f>
        <v>10158.168592232749</v>
      </c>
      <c r="K90" s="17">
        <f>1000*'salmon escapement'!K90*'Avg wt'!K18</f>
        <v>10164.857782374364</v>
      </c>
      <c r="L90" s="17">
        <f>1000*'salmon escapement'!L90*'Avg wt'!L18</f>
        <v>13680.690721227282</v>
      </c>
      <c r="N90" s="17">
        <f>1000*'salmon escapement'!N90*'Avg wt'!N18</f>
        <v>10671.949639376619</v>
      </c>
      <c r="O90" s="17">
        <f>1000*'salmon escapement'!O90*'Avg wt'!O18</f>
        <v>6334.7085473778925</v>
      </c>
      <c r="P90" s="17">
        <f>1000*'salmon escapement'!P90*'Avg wt'!P18</f>
        <v>1765.4126946374618</v>
      </c>
      <c r="Q90" s="17">
        <f>1000*'salmon escapement'!Q90*'Avg wt'!Q18</f>
        <v>23569.100566236863</v>
      </c>
    </row>
    <row r="91" spans="3:46">
      <c r="C91">
        <v>1955</v>
      </c>
      <c r="D91" s="17">
        <f>1000*'salmon escapement'!D91*'Avg wt'!D19</f>
        <v>458.51217815496972</v>
      </c>
      <c r="E91" s="17">
        <f>1000*'salmon escapement'!E91*'Avg wt'!E19</f>
        <v>16757.291362907206</v>
      </c>
      <c r="F91" s="17">
        <f>1000*'salmon escapement'!F91*'Avg wt'!F19</f>
        <v>17128.975378512241</v>
      </c>
      <c r="G91" s="17">
        <f>1000*'salmon escapement'!G91*'Avg wt'!G19</f>
        <v>13356.304800491054</v>
      </c>
      <c r="I91" s="17">
        <f>1000*'salmon escapement'!I91*'Avg wt'!I19</f>
        <v>11402.111446048979</v>
      </c>
      <c r="J91" s="17">
        <f>1000*'salmon escapement'!J91*'Avg wt'!J19</f>
        <v>7876.1099958210689</v>
      </c>
      <c r="K91" s="17">
        <f>1000*'salmon escapement'!K91*'Avg wt'!K19</f>
        <v>6963.3041412507464</v>
      </c>
      <c r="L91" s="17">
        <f>1000*'salmon escapement'!L91*'Avg wt'!L19</f>
        <v>9511.0916905822924</v>
      </c>
      <c r="N91" s="17">
        <f>1000*'salmon escapement'!N91*'Avg wt'!N19</f>
        <v>5186.4960921720631</v>
      </c>
      <c r="O91" s="17">
        <f>1000*'salmon escapement'!O91*'Avg wt'!O19</f>
        <v>5849.9985672143357</v>
      </c>
      <c r="P91" s="17">
        <f>1000*'salmon escapement'!P91*'Avg wt'!P19</f>
        <v>1737.0772349887411</v>
      </c>
      <c r="Q91" s="17">
        <f>1000*'salmon escapement'!Q91*'Avg wt'!Q19</f>
        <v>12147.226777856431</v>
      </c>
    </row>
    <row r="92" spans="3:46">
      <c r="C92">
        <v>1956</v>
      </c>
      <c r="D92" s="17">
        <f>1000*'salmon escapement'!D92*'Avg wt'!D20</f>
        <v>6074.2444744149198</v>
      </c>
      <c r="E92" s="17">
        <f>1000*'salmon escapement'!E92*'Avg wt'!E20</f>
        <v>12974.815735210372</v>
      </c>
      <c r="F92" s="17">
        <f>1000*'salmon escapement'!F92*'Avg wt'!F20</f>
        <v>22027.462278768649</v>
      </c>
      <c r="G92" s="17">
        <f>1000*'salmon escapement'!G92*'Avg wt'!G20</f>
        <v>8075.9972917131136</v>
      </c>
      <c r="I92" s="17">
        <f>1000*'salmon escapement'!I92*'Avg wt'!I20</f>
        <v>12419.191419580848</v>
      </c>
      <c r="J92" s="17">
        <f>1000*'salmon escapement'!J92*'Avg wt'!J20</f>
        <v>8811.6947802360155</v>
      </c>
      <c r="K92" s="17">
        <f>1000*'salmon escapement'!K92*'Avg wt'!K20</f>
        <v>8665.6688492776611</v>
      </c>
      <c r="L92" s="17">
        <f>1000*'salmon escapement'!L92*'Avg wt'!L20</f>
        <v>9823.0176031572828</v>
      </c>
      <c r="N92" s="17">
        <f>1000*'salmon escapement'!N92*'Avg wt'!N20</f>
        <v>32451.688486909785</v>
      </c>
      <c r="O92" s="17">
        <f>1000*'salmon escapement'!O92*'Avg wt'!O20</f>
        <v>6908.5341601888567</v>
      </c>
      <c r="P92" s="17">
        <f>1000*'salmon escapement'!P92*'Avg wt'!P20</f>
        <v>1738.2563888038658</v>
      </c>
      <c r="Q92" s="17">
        <f>1000*'salmon escapement'!Q92*'Avg wt'!Q20</f>
        <v>13555.246952069903</v>
      </c>
    </row>
    <row r="93" spans="3:46">
      <c r="C93">
        <v>1957</v>
      </c>
      <c r="D93" s="17">
        <f>1000*'salmon escapement'!D93*'Avg wt'!D21</f>
        <v>455.24306113945033</v>
      </c>
      <c r="E93" s="17">
        <f>1000*'salmon escapement'!E93*'Avg wt'!E21</f>
        <v>7759.4728131239317</v>
      </c>
      <c r="F93" s="17">
        <f>1000*'salmon escapement'!F93*'Avg wt'!F21</f>
        <v>14015.31636137727</v>
      </c>
      <c r="G93" s="17">
        <f>1000*'salmon escapement'!G93*'Avg wt'!G21</f>
        <v>7934.2419544151107</v>
      </c>
      <c r="I93" s="17">
        <f>1000*'salmon escapement'!I93*'Avg wt'!I21</f>
        <v>12027.52643885512</v>
      </c>
      <c r="J93" s="17">
        <f>1000*'salmon escapement'!J93*'Avg wt'!J21</f>
        <v>10094.842667352525</v>
      </c>
      <c r="K93" s="17">
        <f>1000*'salmon escapement'!K93*'Avg wt'!K21</f>
        <v>9434.8151185844144</v>
      </c>
      <c r="L93" s="17">
        <f>1000*'salmon escapement'!L93*'Avg wt'!L21</f>
        <v>19067.213620753202</v>
      </c>
      <c r="N93" s="17">
        <f>1000*'salmon escapement'!N93*'Avg wt'!N21</f>
        <v>16612.858023266897</v>
      </c>
      <c r="O93" s="17">
        <f>1000*'salmon escapement'!O93*'Avg wt'!O21</f>
        <v>6257.4651429117957</v>
      </c>
      <c r="P93" s="17">
        <f>1000*'salmon escapement'!P93*'Avg wt'!P21</f>
        <v>1725.8876365341043</v>
      </c>
      <c r="Q93" s="17">
        <f>1000*'salmon escapement'!Q93*'Avg wt'!Q21</f>
        <v>7985.5011115880643</v>
      </c>
    </row>
    <row r="94" spans="3:46">
      <c r="C94">
        <v>1958</v>
      </c>
      <c r="D94" s="17">
        <f>1000*'salmon escapement'!D94*'Avg wt'!D22</f>
        <v>4424.1335819315709</v>
      </c>
      <c r="E94" s="17">
        <f>1000*'salmon escapement'!E94*'Avg wt'!E22</f>
        <v>10918.17254685298</v>
      </c>
      <c r="F94" s="17">
        <f>1000*'salmon escapement'!F94*'Avg wt'!F22</f>
        <v>17724.504925717887</v>
      </c>
      <c r="G94" s="17">
        <f>1000*'salmon escapement'!G94*'Avg wt'!G22</f>
        <v>7378.4898622384935</v>
      </c>
      <c r="I94" s="17">
        <f>1000*'salmon escapement'!I94*'Avg wt'!I22</f>
        <v>12159.804449680443</v>
      </c>
      <c r="J94" s="17">
        <f>1000*'salmon escapement'!J94*'Avg wt'!J22</f>
        <v>7888.5551062374461</v>
      </c>
      <c r="K94" s="17">
        <f>1000*'salmon escapement'!K94*'Avg wt'!K22</f>
        <v>8765.8053366190888</v>
      </c>
      <c r="L94" s="17">
        <f>1000*'salmon escapement'!L94*'Avg wt'!L22</f>
        <v>15545.374869855952</v>
      </c>
      <c r="N94" s="17">
        <f>1000*'salmon escapement'!N94*'Avg wt'!N22</f>
        <v>8655.3188706856454</v>
      </c>
      <c r="O94" s="17">
        <f>1000*'salmon escapement'!O94*'Avg wt'!O22</f>
        <v>5811.733765533696</v>
      </c>
      <c r="P94" s="17">
        <f>1000*'salmon escapement'!P94*'Avg wt'!P22</f>
        <v>1754.211528342887</v>
      </c>
      <c r="Q94" s="17">
        <f>1000*'salmon escapement'!Q94*'Avg wt'!Q22</f>
        <v>17351.338074319774</v>
      </c>
    </row>
    <row r="95" spans="3:46">
      <c r="C95">
        <v>1959</v>
      </c>
      <c r="D95" s="17">
        <f>1000*'salmon escapement'!D95*'Avg wt'!D23</f>
        <v>444.07970807140555</v>
      </c>
      <c r="E95" s="17">
        <f>1000*'salmon escapement'!E95*'Avg wt'!E23</f>
        <v>12131.492722455918</v>
      </c>
      <c r="F95" s="17">
        <f>1000*'salmon escapement'!F95*'Avg wt'!F23</f>
        <v>15303.706737863737</v>
      </c>
      <c r="G95" s="17">
        <f>1000*'salmon escapement'!G95*'Avg wt'!G23</f>
        <v>6460.3442131574338</v>
      </c>
      <c r="I95" s="17">
        <f>1000*'salmon escapement'!I95*'Avg wt'!I23</f>
        <v>12766.085285546122</v>
      </c>
      <c r="J95" s="17">
        <f>1000*'salmon escapement'!J95*'Avg wt'!J23</f>
        <v>8793.0658178365829</v>
      </c>
      <c r="K95" s="17">
        <f>1000*'salmon escapement'!K95*'Avg wt'!K23</f>
        <v>6526.2206532603514</v>
      </c>
      <c r="L95" s="17">
        <f>1000*'salmon escapement'!L95*'Avg wt'!L23</f>
        <v>17366.699228665817</v>
      </c>
      <c r="N95" s="17">
        <f>1000*'salmon escapement'!N95*'Avg wt'!N23</f>
        <v>21587.955370563326</v>
      </c>
      <c r="O95" s="17">
        <f>1000*'salmon escapement'!O95*'Avg wt'!O23</f>
        <v>6125.3387259268084</v>
      </c>
      <c r="P95" s="17">
        <f>1000*'salmon escapement'!P95*'Avg wt'!P23</f>
        <v>1770.5498198743096</v>
      </c>
      <c r="Q95" s="17">
        <f>1000*'salmon escapement'!Q95*'Avg wt'!Q23</f>
        <v>19391.139675872066</v>
      </c>
    </row>
    <row r="96" spans="3:46">
      <c r="C96">
        <v>1960</v>
      </c>
      <c r="D96" s="17">
        <f>1000*'salmon escapement'!D96*'Avg wt'!D24</f>
        <v>6576.2070939447995</v>
      </c>
      <c r="E96" s="17">
        <f>1000*'salmon escapement'!E96*'Avg wt'!E24</f>
        <v>14279.271832419385</v>
      </c>
      <c r="F96" s="17">
        <f>1000*'salmon escapement'!F96*'Avg wt'!F24</f>
        <v>7178.437981344282</v>
      </c>
      <c r="G96" s="17">
        <f>1000*'salmon escapement'!G96*'Avg wt'!G24</f>
        <v>9734.4268704694623</v>
      </c>
      <c r="I96" s="17">
        <f>1000*'salmon escapement'!I96*'Avg wt'!I24</f>
        <v>13302.886650250035</v>
      </c>
      <c r="J96" s="17">
        <f>1000*'salmon escapement'!J96*'Avg wt'!J24</f>
        <v>7746.7654637175319</v>
      </c>
      <c r="K96" s="17">
        <f>1000*'salmon escapement'!K96*'Avg wt'!K24</f>
        <v>4399.8848905083769</v>
      </c>
      <c r="L96" s="17">
        <f>1000*'salmon escapement'!L96*'Avg wt'!L24</f>
        <v>13782.959335052412</v>
      </c>
      <c r="N96" s="17">
        <f>1000*'salmon escapement'!N96*'Avg wt'!N24</f>
        <v>50490.170909007269</v>
      </c>
      <c r="O96" s="17">
        <f>1000*'salmon escapement'!O96*'Avg wt'!O24</f>
        <v>6388.1762645934823</v>
      </c>
      <c r="P96" s="17">
        <f>1000*'salmon escapement'!P96*'Avg wt'!P24</f>
        <v>1619.7774732599694</v>
      </c>
      <c r="Q96" s="17">
        <f>1000*'salmon escapement'!Q96*'Avg wt'!Q24</f>
        <v>14717.000465751515</v>
      </c>
    </row>
    <row r="97" spans="3:45">
      <c r="C97">
        <v>1961</v>
      </c>
      <c r="D97" s="17">
        <f>1000*'salmon escapement'!D97*'Avg wt'!D25</f>
        <v>458.84620376381952</v>
      </c>
      <c r="E97" s="17">
        <f>1000*'salmon escapement'!E97*'Avg wt'!E25</f>
        <v>21664.9770338907</v>
      </c>
      <c r="F97" s="17">
        <f>1000*'salmon escapement'!F97*'Avg wt'!F25</f>
        <v>7644.4954800000005</v>
      </c>
      <c r="G97" s="17">
        <f>1000*'salmon escapement'!G97*'Avg wt'!G25</f>
        <v>33195.849450568821</v>
      </c>
      <c r="I97" s="17">
        <f>1000*'salmon escapement'!I97*'Avg wt'!I25</f>
        <v>11261.107383788276</v>
      </c>
      <c r="J97" s="17">
        <f>1000*'salmon escapement'!J97*'Avg wt'!J25</f>
        <v>6626.6733844707624</v>
      </c>
      <c r="K97" s="17">
        <f>1000*'salmon escapement'!K97*'Avg wt'!K25</f>
        <v>5165.6473587136725</v>
      </c>
      <c r="L97" s="17">
        <f>1000*'salmon escapement'!L97*'Avg wt'!L25</f>
        <v>13688.619160692584</v>
      </c>
      <c r="N97" s="17">
        <f>1000*'salmon escapement'!N97*'Avg wt'!N25</f>
        <v>18910.37677039851</v>
      </c>
      <c r="O97" s="17">
        <f>1000*'salmon escapement'!O97*'Avg wt'!O25</f>
        <v>6868.0219340987187</v>
      </c>
      <c r="P97" s="17">
        <f>1000*'salmon escapement'!P97*'Avg wt'!P25</f>
        <v>1956.542890952127</v>
      </c>
      <c r="Q97" s="17">
        <f>1000*'salmon escapement'!Q97*'Avg wt'!Q25</f>
        <v>18473.648779988547</v>
      </c>
    </row>
    <row r="98" spans="3:45">
      <c r="C98">
        <v>1962</v>
      </c>
      <c r="D98" s="17">
        <f>1000*'salmon escapement'!D98*'Avg wt'!D26</f>
        <v>3153.2609946018401</v>
      </c>
      <c r="E98" s="17">
        <f>1000*'salmon escapement'!E98*'Avg wt'!E26</f>
        <v>16617.33850715193</v>
      </c>
      <c r="F98" s="17">
        <f>1000*'salmon escapement'!F98*'Avg wt'!F26</f>
        <v>11532.337649999999</v>
      </c>
      <c r="G98" s="17">
        <f>1000*'salmon escapement'!G98*'Avg wt'!G26</f>
        <v>27641.045000205235</v>
      </c>
      <c r="I98" s="17">
        <f>1000*'salmon escapement'!I98*'Avg wt'!I26</f>
        <v>11793.801804430384</v>
      </c>
      <c r="J98" s="17">
        <f>1000*'salmon escapement'!J98*'Avg wt'!J26</f>
        <v>9956.6478570139734</v>
      </c>
      <c r="K98" s="17">
        <f>1000*'salmon escapement'!K98*'Avg wt'!K26</f>
        <v>5580.4267828300372</v>
      </c>
      <c r="L98" s="17">
        <f>1000*'salmon escapement'!L98*'Avg wt'!L26</f>
        <v>15842.116928110314</v>
      </c>
      <c r="N98" s="17">
        <f>1000*'salmon escapement'!N98*'Avg wt'!N26</f>
        <v>16614.672130000003</v>
      </c>
      <c r="O98" s="17">
        <f>1000*'salmon escapement'!O98*'Avg wt'!O26</f>
        <v>7812.938096404906</v>
      </c>
      <c r="P98" s="17">
        <f>1000*'salmon escapement'!P98*'Avg wt'!P26</f>
        <v>1807.1080702218571</v>
      </c>
      <c r="Q98" s="17">
        <f>1000*'salmon escapement'!Q98*'Avg wt'!Q26</f>
        <v>17290.133077315455</v>
      </c>
    </row>
    <row r="99" spans="3:45">
      <c r="C99">
        <v>1963</v>
      </c>
      <c r="D99" s="17">
        <f>1000*'salmon escapement'!D99*'Avg wt'!D27</f>
        <v>373.62049459293365</v>
      </c>
      <c r="E99" s="17">
        <f>1000*'salmon escapement'!E99*'Avg wt'!E27</f>
        <v>15417.111954036151</v>
      </c>
      <c r="F99" s="17">
        <f>1000*'salmon escapement'!F99*'Avg wt'!F27</f>
        <v>15774.578039999997</v>
      </c>
      <c r="G99" s="17">
        <f>1000*'salmon escapement'!G99*'Avg wt'!G27</f>
        <v>18931.364344377296</v>
      </c>
      <c r="I99" s="17">
        <f>1000*'salmon escapement'!I99*'Avg wt'!I27</f>
        <v>8401.7240707593191</v>
      </c>
      <c r="J99" s="17">
        <f>1000*'salmon escapement'!J99*'Avg wt'!J27</f>
        <v>8376.8645781160976</v>
      </c>
      <c r="K99" s="17">
        <f>1000*'salmon escapement'!K99*'Avg wt'!K27</f>
        <v>4455.9933556850601</v>
      </c>
      <c r="L99" s="17">
        <f>1000*'salmon escapement'!L99*'Avg wt'!L27</f>
        <v>16488.767597954953</v>
      </c>
      <c r="N99" s="17">
        <f>1000*'salmon escapement'!N99*'Avg wt'!N27</f>
        <v>11059.722531635731</v>
      </c>
      <c r="O99" s="17">
        <f>1000*'salmon escapement'!O99*'Avg wt'!O27</f>
        <v>6802.043769687948</v>
      </c>
      <c r="P99" s="17">
        <f>1000*'salmon escapement'!P99*'Avg wt'!P27</f>
        <v>1642.9931310576897</v>
      </c>
      <c r="Q99" s="17">
        <f>1000*'salmon escapement'!Q99*'Avg wt'!Q27</f>
        <v>21519.739807814571</v>
      </c>
    </row>
    <row r="100" spans="3:45">
      <c r="C100">
        <v>1964</v>
      </c>
      <c r="D100" s="17">
        <f>1000*'salmon escapement'!D100*'Avg wt'!D28</f>
        <v>2921.4519471171607</v>
      </c>
      <c r="E100" s="17">
        <f>1000*'salmon escapement'!E100*'Avg wt'!E28</f>
        <v>24018.314680920772</v>
      </c>
      <c r="F100" s="17">
        <f>1000*'salmon escapement'!F100*'Avg wt'!F28</f>
        <v>13451.765679999999</v>
      </c>
      <c r="G100" s="17">
        <f>1000*'salmon escapement'!G100*'Avg wt'!G28</f>
        <v>15714.456275146158</v>
      </c>
      <c r="I100" s="17">
        <f>1000*'salmon escapement'!I100*'Avg wt'!I28</f>
        <v>11660.383498399349</v>
      </c>
      <c r="J100" s="17">
        <f>1000*'salmon escapement'!J100*'Avg wt'!J28</f>
        <v>12669.834762546543</v>
      </c>
      <c r="K100" s="17">
        <f>1000*'salmon escapement'!K100*'Avg wt'!K28</f>
        <v>5090.2936262712219</v>
      </c>
      <c r="L100" s="17">
        <f>1000*'salmon escapement'!L100*'Avg wt'!L28</f>
        <v>22355.00510752495</v>
      </c>
      <c r="N100" s="17">
        <f>1000*'salmon escapement'!N100*'Avg wt'!N28</f>
        <v>12616.738669500253</v>
      </c>
      <c r="O100" s="17">
        <f>1000*'salmon escapement'!O100*'Avg wt'!O28</f>
        <v>6860.066910502409</v>
      </c>
      <c r="P100" s="17">
        <f>1000*'salmon escapement'!P100*'Avg wt'!P28</f>
        <v>1767.2174499403116</v>
      </c>
      <c r="Q100" s="17">
        <f>1000*'salmon escapement'!Q100*'Avg wt'!Q28</f>
        <v>15992.431406025706</v>
      </c>
    </row>
    <row r="101" spans="3:45">
      <c r="C101">
        <v>1965</v>
      </c>
      <c r="D101" s="17">
        <f>1000*'salmon escapement'!D101*'Avg wt'!D29</f>
        <v>164.20993827213113</v>
      </c>
      <c r="E101" s="17">
        <f>1000*'salmon escapement'!E101*'Avg wt'!E29</f>
        <v>9908.4440394165722</v>
      </c>
      <c r="F101" s="17">
        <f>1000*'salmon escapement'!F101*'Avg wt'!F29</f>
        <v>12150.50484</v>
      </c>
      <c r="G101" s="17">
        <f>1000*'salmon escapement'!G101*'Avg wt'!G29</f>
        <v>40877.957608312674</v>
      </c>
      <c r="I101" s="17">
        <f>1000*'salmon escapement'!I101*'Avg wt'!I29</f>
        <v>10012.803867500801</v>
      </c>
      <c r="J101" s="17">
        <f>1000*'salmon escapement'!J101*'Avg wt'!J29</f>
        <v>5506.75384462284</v>
      </c>
      <c r="K101" s="17">
        <f>1000*'salmon escapement'!K101*'Avg wt'!K29</f>
        <v>5488.7984196898933</v>
      </c>
      <c r="L101" s="17">
        <f>1000*'salmon escapement'!L101*'Avg wt'!L29</f>
        <v>10228.047700725576</v>
      </c>
      <c r="N101" s="17">
        <f>1000*'salmon escapement'!N101*'Avg wt'!N29</f>
        <v>60762.371133004272</v>
      </c>
      <c r="O101" s="17">
        <f>1000*'salmon escapement'!O101*'Avg wt'!O29</f>
        <v>7800.4846746587436</v>
      </c>
      <c r="P101" s="17">
        <f>1000*'salmon escapement'!P101*'Avg wt'!P29</f>
        <v>1774.3351198817766</v>
      </c>
      <c r="Q101" s="17">
        <f>1000*'salmon escapement'!Q101*'Avg wt'!Q29</f>
        <v>7952.2764809422197</v>
      </c>
    </row>
    <row r="102" spans="3:45">
      <c r="C102">
        <v>1966</v>
      </c>
      <c r="D102" s="17">
        <f>1000*'salmon escapement'!D102*'Avg wt'!D30</f>
        <v>4545.4910206603599</v>
      </c>
      <c r="E102" s="17">
        <f>1000*'salmon escapement'!E102*'Avg wt'!E30</f>
        <v>19901.296528986022</v>
      </c>
      <c r="F102" s="17">
        <f>1000*'salmon escapement'!F102*'Avg wt'!F30</f>
        <v>18926.923999999999</v>
      </c>
      <c r="G102" s="17">
        <f>1000*'salmon escapement'!G102*'Avg wt'!G30</f>
        <v>16142.924007445403</v>
      </c>
      <c r="I102" s="17">
        <f>1000*'salmon escapement'!I102*'Avg wt'!I30</f>
        <v>10825.184310089346</v>
      </c>
      <c r="J102" s="17">
        <f>1000*'salmon escapement'!J102*'Avg wt'!J30</f>
        <v>8312.5238593082668</v>
      </c>
      <c r="K102" s="17">
        <f>1000*'salmon escapement'!K102*'Avg wt'!K30</f>
        <v>6787.9858309787405</v>
      </c>
      <c r="L102" s="17">
        <f>1000*'salmon escapement'!L102*'Avg wt'!L30</f>
        <v>23271.387731749539</v>
      </c>
      <c r="N102" s="17">
        <f>1000*'salmon escapement'!N102*'Avg wt'!N30</f>
        <v>25761.48878877037</v>
      </c>
      <c r="O102" s="17">
        <f>1000*'salmon escapement'!O102*'Avg wt'!O30</f>
        <v>9236.3669112448024</v>
      </c>
      <c r="P102" s="17">
        <f>1000*'salmon escapement'!P102*'Avg wt'!P30</f>
        <v>1992.7981829744479</v>
      </c>
      <c r="Q102" s="17">
        <f>1000*'salmon escapement'!Q102*'Avg wt'!Q30</f>
        <v>14741.561055438258</v>
      </c>
    </row>
    <row r="103" spans="3:45">
      <c r="C103">
        <v>1967</v>
      </c>
      <c r="D103" s="17">
        <f>1000*'salmon escapement'!D103*'Avg wt'!D31</f>
        <v>341.24971724441122</v>
      </c>
      <c r="E103" s="17">
        <f>1000*'salmon escapement'!E103*'Avg wt'!E31</f>
        <v>8856.2729350625505</v>
      </c>
      <c r="F103" s="17">
        <f>1000*'salmon escapement'!F103*'Avg wt'!F31</f>
        <v>6383.22732</v>
      </c>
      <c r="G103" s="17">
        <f>1000*'salmon escapement'!G103*'Avg wt'!G31</f>
        <v>38482.348793123536</v>
      </c>
      <c r="I103" s="17">
        <f>1000*'salmon escapement'!I103*'Avg wt'!I31</f>
        <v>9661.0749764452903</v>
      </c>
      <c r="J103" s="17">
        <f>1000*'salmon escapement'!J103*'Avg wt'!J31</f>
        <v>5508.1415874040658</v>
      </c>
      <c r="K103" s="17">
        <f>1000*'salmon escapement'!K103*'Avg wt'!K31</f>
        <v>9798.3276062879922</v>
      </c>
      <c r="L103" s="17">
        <f>1000*'salmon escapement'!L103*'Avg wt'!L31</f>
        <v>15455.24954804731</v>
      </c>
      <c r="N103" s="17">
        <f>1000*'salmon escapement'!N103*'Avg wt'!N31</f>
        <v>19641.133309147721</v>
      </c>
      <c r="O103" s="17">
        <f>1000*'salmon escapement'!O103*'Avg wt'!O31</f>
        <v>7732.1511521639022</v>
      </c>
      <c r="P103" s="17">
        <f>1000*'salmon escapement'!P103*'Avg wt'!P31</f>
        <v>1841.9105146334523</v>
      </c>
      <c r="Q103" s="17">
        <f>1000*'salmon escapement'!Q103*'Avg wt'!Q31</f>
        <v>10751.330548070375</v>
      </c>
    </row>
    <row r="104" spans="3:45">
      <c r="C104">
        <v>1968</v>
      </c>
      <c r="D104" s="17">
        <f>1000*'salmon escapement'!D104*'Avg wt'!D32</f>
        <v>9743.4875498486745</v>
      </c>
      <c r="E104" s="17">
        <f>1000*'salmon escapement'!E104*'Avg wt'!E32</f>
        <v>16804.34914116529</v>
      </c>
      <c r="F104" s="17">
        <f>1000*'salmon escapement'!F104*'Avg wt'!F32</f>
        <v>12424.325999999994</v>
      </c>
      <c r="G104" s="17">
        <f>1000*'salmon escapement'!G104*'Avg wt'!G32</f>
        <v>21309.300602553667</v>
      </c>
      <c r="I104" s="17">
        <f>1000*'salmon escapement'!I104*'Avg wt'!I32</f>
        <v>10176.997251996472</v>
      </c>
      <c r="J104" s="17">
        <f>1000*'salmon escapement'!J104*'Avg wt'!J32</f>
        <v>8335.0472833133226</v>
      </c>
      <c r="K104" s="17">
        <f>1000*'salmon escapement'!K104*'Avg wt'!K32</f>
        <v>6209.5802845209437</v>
      </c>
      <c r="L104" s="17">
        <f>1000*'salmon escapement'!L104*'Avg wt'!L32</f>
        <v>30896.55069240079</v>
      </c>
      <c r="N104" s="17">
        <f>1000*'salmon escapement'!N104*'Avg wt'!N32</f>
        <v>12572.857184255143</v>
      </c>
      <c r="O104" s="17">
        <f>1000*'salmon escapement'!O104*'Avg wt'!O32</f>
        <v>9536.1688296130051</v>
      </c>
      <c r="P104" s="17">
        <f>1000*'salmon escapement'!P104*'Avg wt'!P32</f>
        <v>2125.9614931745473</v>
      </c>
      <c r="Q104" s="17">
        <f>1000*'salmon escapement'!Q104*'Avg wt'!Q32</f>
        <v>30522.780693417197</v>
      </c>
    </row>
    <row r="105" spans="3:45">
      <c r="C105">
        <v>1969</v>
      </c>
      <c r="D105" s="17">
        <f>1000*'salmon escapement'!D105*'Avg wt'!D33</f>
        <v>737.30284354853939</v>
      </c>
      <c r="E105" s="17">
        <f>1000*'salmon escapement'!E105*'Avg wt'!E33</f>
        <v>13021.849874485009</v>
      </c>
      <c r="F105" s="17">
        <f>1000*'salmon escapement'!F105*'Avg wt'!F33</f>
        <v>12534.2919</v>
      </c>
      <c r="G105" s="17">
        <f>1000*'salmon escapement'!G105*'Avg wt'!G33</f>
        <v>30255.071894460078</v>
      </c>
      <c r="I105" s="17">
        <f>1000*'salmon escapement'!I105*'Avg wt'!I33</f>
        <v>8967.4061318341737</v>
      </c>
      <c r="J105" s="17">
        <f>1000*'salmon escapement'!J105*'Avg wt'!J33</f>
        <v>3623.9297848142392</v>
      </c>
      <c r="K105" s="17">
        <f>1000*'salmon escapement'!K105*'Avg wt'!K33</f>
        <v>3694.2986983313094</v>
      </c>
      <c r="L105" s="17">
        <f>1000*'salmon escapement'!L105*'Avg wt'!L33</f>
        <v>17292.594177868898</v>
      </c>
      <c r="N105" s="17">
        <f>1000*'salmon escapement'!N105*'Avg wt'!N33</f>
        <v>32965.593807484373</v>
      </c>
      <c r="O105" s="17">
        <f>1000*'salmon escapement'!O105*'Avg wt'!O33</f>
        <v>8275.4232465552122</v>
      </c>
      <c r="P105" s="17">
        <f>1000*'salmon escapement'!P105*'Avg wt'!P33</f>
        <v>1684.7677413869758</v>
      </c>
      <c r="Q105" s="17">
        <f>1000*'salmon escapement'!Q105*'Avg wt'!Q33</f>
        <v>8517.6571292490498</v>
      </c>
    </row>
    <row r="106" spans="3:45">
      <c r="C106">
        <v>1970</v>
      </c>
      <c r="D106" s="17">
        <f>1000*'salmon escapement'!D106*'Avg wt'!D34</f>
        <v>2168.0373027207215</v>
      </c>
      <c r="E106" s="17">
        <f>1000*'salmon escapement'!E106*'Avg wt'!E34</f>
        <v>15046.877465384996</v>
      </c>
      <c r="F106" s="17">
        <f>1000*'salmon escapement'!F106*'Avg wt'!F34</f>
        <v>13003.078439999997</v>
      </c>
      <c r="G106" s="17">
        <f>1000*'salmon escapement'!G106*'Avg wt'!G34</f>
        <v>14186.973171405494</v>
      </c>
      <c r="I106" s="17">
        <f>1000*'salmon escapement'!I106*'Avg wt'!I34</f>
        <v>12274.587126836863</v>
      </c>
      <c r="J106" s="17">
        <f>1000*'salmon escapement'!J106*'Avg wt'!J34</f>
        <v>5967.8610747986377</v>
      </c>
      <c r="K106" s="17">
        <f>1000*'salmon escapement'!K106*'Avg wt'!K34</f>
        <v>8168.8386552476486</v>
      </c>
      <c r="L106" s="17">
        <f>1000*'salmon escapement'!L106*'Avg wt'!L34</f>
        <v>28745.884957085826</v>
      </c>
      <c r="N106" s="17">
        <f>1000*'salmon escapement'!N106*'Avg wt'!N34</f>
        <v>44000.911867709874</v>
      </c>
      <c r="O106" s="17">
        <f>1000*'salmon escapement'!O106*'Avg wt'!O34</f>
        <v>10585.085899380278</v>
      </c>
      <c r="P106" s="17">
        <f>1000*'salmon escapement'!P106*'Avg wt'!P34</f>
        <v>1886.1574391296401</v>
      </c>
      <c r="Q106" s="17">
        <f>1000*'salmon escapement'!Q106*'Avg wt'!Q34</f>
        <v>16739.233777993915</v>
      </c>
    </row>
    <row r="107" spans="3:45">
      <c r="C107">
        <v>1971</v>
      </c>
      <c r="D107" s="17">
        <f>1000*'salmon escapement'!D107*'Avg wt'!D35</f>
        <v>149.93456712473531</v>
      </c>
      <c r="E107" s="17">
        <f>1000*'salmon escapement'!E107*'Avg wt'!E35</f>
        <v>10846.975705432553</v>
      </c>
      <c r="F107" s="17">
        <f>1000*'salmon escapement'!F107*'Avg wt'!F35</f>
        <v>15821.715839999997</v>
      </c>
      <c r="G107" s="17">
        <f>1000*'salmon escapement'!G107*'Avg wt'!G35</f>
        <v>9878.6248352422226</v>
      </c>
      <c r="I107" s="17">
        <f>1000*'salmon escapement'!I107*'Avg wt'!I35</f>
        <v>10761.308565041876</v>
      </c>
      <c r="J107" s="17">
        <f>1000*'salmon escapement'!J107*'Avg wt'!J35</f>
        <v>6164.8110097820154</v>
      </c>
      <c r="K107" s="17">
        <f>1000*'salmon escapement'!K107*'Avg wt'!K35</f>
        <v>9010.5803849482381</v>
      </c>
      <c r="L107" s="17">
        <f>1000*'salmon escapement'!L107*'Avg wt'!L35</f>
        <v>13358.798514290314</v>
      </c>
      <c r="N107" s="17">
        <f>1000*'salmon escapement'!N107*'Avg wt'!N35</f>
        <v>20513.539192102176</v>
      </c>
      <c r="O107" s="17">
        <f>1000*'salmon escapement'!O107*'Avg wt'!O35</f>
        <v>10155.979766751403</v>
      </c>
      <c r="P107" s="17">
        <f>1000*'salmon escapement'!P107*'Avg wt'!P35</f>
        <v>2066.5075472071048</v>
      </c>
      <c r="Q107" s="17">
        <f>1000*'salmon escapement'!Q107*'Avg wt'!Q35</f>
        <v>62254.119995687179</v>
      </c>
    </row>
    <row r="108" spans="3:45">
      <c r="C108">
        <v>1972</v>
      </c>
      <c r="D108" s="17">
        <f>1000*'salmon escapement'!D108*'Avg wt'!D36</f>
        <v>578.26448329157961</v>
      </c>
      <c r="E108" s="17">
        <f>1000*'salmon escapement'!E108*'Avg wt'!E36</f>
        <v>8457.0911295389669</v>
      </c>
      <c r="F108" s="17">
        <f>1000*'salmon escapement'!F108*'Avg wt'!F36</f>
        <v>11943.09318</v>
      </c>
      <c r="G108" s="17">
        <f>1000*'salmon escapement'!G108*'Avg wt'!G36</f>
        <v>14019.64057481804</v>
      </c>
      <c r="I108" s="17">
        <f>1000*'salmon escapement'!I108*'Avg wt'!I36</f>
        <v>11075.991751566318</v>
      </c>
      <c r="J108" s="17">
        <f>1000*'salmon escapement'!J108*'Avg wt'!J36</f>
        <v>7613.3443559038606</v>
      </c>
      <c r="K108" s="17">
        <f>1000*'salmon escapement'!K108*'Avg wt'!K36</f>
        <v>10142.922209719833</v>
      </c>
      <c r="L108" s="17">
        <f>1000*'salmon escapement'!L108*'Avg wt'!L36</f>
        <v>34723.701643895183</v>
      </c>
      <c r="N108" s="17">
        <f>1000*'salmon escapement'!N108*'Avg wt'!N36</f>
        <v>9250.4837523169263</v>
      </c>
      <c r="O108" s="17">
        <f>1000*'salmon escapement'!O108*'Avg wt'!O36</f>
        <v>7977.7637798084534</v>
      </c>
      <c r="P108" s="17">
        <f>1000*'salmon escapement'!P108*'Avg wt'!P36</f>
        <v>1851.5370573170039</v>
      </c>
      <c r="Q108" s="17">
        <f>1000*'salmon escapement'!Q108*'Avg wt'!Q36</f>
        <v>15088.224912261972</v>
      </c>
    </row>
    <row r="109" spans="3:45">
      <c r="C109">
        <v>1973</v>
      </c>
      <c r="D109" s="17">
        <f>1000*'salmon escapement'!D109*'Avg wt'!D37</f>
        <v>448.75157481089826</v>
      </c>
      <c r="E109" s="17">
        <f>1000*'salmon escapement'!E109*'Avg wt'!E37</f>
        <v>9644.4814073189027</v>
      </c>
      <c r="F109" s="17">
        <f>1000*'salmon escapement'!F109*'Avg wt'!F37</f>
        <v>13194.450650000001</v>
      </c>
      <c r="G109" s="17">
        <f>1000*'salmon escapement'!G109*'Avg wt'!G37</f>
        <v>9967.7012732943076</v>
      </c>
      <c r="I109" s="17">
        <f>1000*'salmon escapement'!I109*'Avg wt'!I37</f>
        <v>13130.443200751541</v>
      </c>
      <c r="J109" s="17">
        <f>1000*'salmon escapement'!J109*'Avg wt'!J37</f>
        <v>11478.679668357581</v>
      </c>
      <c r="K109" s="17">
        <f>1000*'salmon escapement'!K109*'Avg wt'!K37</f>
        <v>11732.467582578915</v>
      </c>
      <c r="L109" s="17">
        <f>1000*'salmon escapement'!L109*'Avg wt'!L37</f>
        <v>34032.593236338776</v>
      </c>
      <c r="N109" s="17">
        <f>1000*'salmon escapement'!N109*'Avg wt'!N37</f>
        <v>6596.1035520591549</v>
      </c>
      <c r="O109" s="17">
        <f>1000*'salmon escapement'!O109*'Avg wt'!O37</f>
        <v>9619.2504263701794</v>
      </c>
      <c r="P109" s="17">
        <f>1000*'salmon escapement'!P109*'Avg wt'!P37</f>
        <v>2060.1458796893962</v>
      </c>
      <c r="Q109" s="17">
        <f>1000*'salmon escapement'!Q109*'Avg wt'!Q37</f>
        <v>22134.176178096215</v>
      </c>
    </row>
    <row r="110" spans="3:45">
      <c r="C110">
        <v>1974</v>
      </c>
      <c r="D110" s="17">
        <f>1000*'salmon escapement'!D110*'Avg wt'!D38</f>
        <v>5189.2584256087639</v>
      </c>
      <c r="E110" s="17">
        <f>1000*'salmon escapement'!E110*'Avg wt'!E38</f>
        <v>12642.952800991616</v>
      </c>
      <c r="F110" s="17">
        <f>1000*'salmon escapement'!F110*'Avg wt'!F38</f>
        <v>13195.50727</v>
      </c>
      <c r="G110" s="17">
        <f>1000*'salmon escapement'!G110*'Avg wt'!G38</f>
        <v>14222.036037257336</v>
      </c>
      <c r="I110" s="17">
        <f>1000*'salmon escapement'!I110*'Avg wt'!I38</f>
        <v>14072.1247945258</v>
      </c>
      <c r="J110" s="17">
        <f>1000*'salmon escapement'!J110*'Avg wt'!J38</f>
        <v>7249.0807702779921</v>
      </c>
      <c r="K110" s="17">
        <f>1000*'salmon escapement'!K110*'Avg wt'!K38</f>
        <v>11521.677121173347</v>
      </c>
      <c r="L110" s="17">
        <f>1000*'salmon escapement'!L110*'Avg wt'!L38</f>
        <v>21442.686628801061</v>
      </c>
      <c r="N110" s="17">
        <f>1000*'salmon escapement'!N110*'Avg wt'!N38</f>
        <v>25706.552327800113</v>
      </c>
      <c r="O110" s="17">
        <f>1000*'salmon escapement'!O110*'Avg wt'!O38</f>
        <v>8669.2328824306715</v>
      </c>
      <c r="P110" s="17">
        <f>1000*'salmon escapement'!P110*'Avg wt'!P38</f>
        <v>1916.99698170546</v>
      </c>
      <c r="Q110" s="17">
        <f>1000*'salmon escapement'!Q110*'Avg wt'!Q38</f>
        <v>22605.08262409415</v>
      </c>
    </row>
    <row r="111" spans="3:45">
      <c r="C111">
        <v>1975</v>
      </c>
      <c r="D111" s="17">
        <f>1000*'salmon escapement'!D111*'Avg wt'!D39</f>
        <v>336.64300499152466</v>
      </c>
      <c r="E111" s="17">
        <f>1000*'salmon escapement'!E111*'Avg wt'!E39</f>
        <v>13946.014777450182</v>
      </c>
      <c r="F111" s="17">
        <f>1000*'salmon escapement'!F111*'Avg wt'!F39</f>
        <v>15612.37808</v>
      </c>
      <c r="G111" s="17">
        <f>1000*'salmon escapement'!G111*'Avg wt'!G39</f>
        <v>29036.661480221548</v>
      </c>
      <c r="I111" s="17">
        <f>1000*'salmon escapement'!I111*'Avg wt'!I39</f>
        <v>19385.889591394469</v>
      </c>
      <c r="J111" s="17">
        <f>1000*'salmon escapement'!J111*'Avg wt'!J39</f>
        <v>7416.1001344337164</v>
      </c>
      <c r="K111" s="17">
        <f>1000*'salmon escapement'!K111*'Avg wt'!K39</f>
        <v>7457.2315082948335</v>
      </c>
      <c r="L111" s="17">
        <f>1000*'salmon escapement'!L111*'Avg wt'!L39</f>
        <v>11626.56470079387</v>
      </c>
      <c r="N111" s="17">
        <f>1000*'salmon escapement'!N111*'Avg wt'!N39</f>
        <v>50713.257972639127</v>
      </c>
      <c r="O111" s="17">
        <f>1000*'salmon escapement'!O111*'Avg wt'!O39</f>
        <v>7443.544480933263</v>
      </c>
      <c r="P111" s="17">
        <f>1000*'salmon escapement'!P111*'Avg wt'!P39</f>
        <v>1656.4248106876289</v>
      </c>
      <c r="Q111" s="17">
        <f>1000*'salmon escapement'!Q111*'Avg wt'!Q39</f>
        <v>10749.140738025881</v>
      </c>
    </row>
    <row r="112" spans="3:45">
      <c r="C112">
        <v>1976</v>
      </c>
      <c r="D112" s="17">
        <f>1000*'salmon escapement'!D112*'Avg wt'!D40</f>
        <v>4573.7533317489633</v>
      </c>
      <c r="E112" s="17">
        <f>1000*'salmon escapement'!E112*'Avg wt'!E40</f>
        <v>19577.549393249807</v>
      </c>
      <c r="F112" s="17">
        <f>1000*'salmon escapement'!F112*'Avg wt'!F40</f>
        <v>45809.827859999998</v>
      </c>
      <c r="G112" s="17">
        <f>1000*'salmon escapement'!G112*'Avg wt'!G40</f>
        <v>16569.755014888939</v>
      </c>
      <c r="I112" s="17">
        <f>1000*'salmon escapement'!I112*'Avg wt'!I40</f>
        <v>13578.865122790461</v>
      </c>
      <c r="J112" s="17">
        <f>1000*'salmon escapement'!J112*'Avg wt'!J40</f>
        <v>5555.5908120412851</v>
      </c>
      <c r="K112" s="17">
        <f>1000*'salmon escapement'!K112*'Avg wt'!K40</f>
        <v>24484.887634268784</v>
      </c>
      <c r="L112" s="17">
        <f>1000*'salmon escapement'!L112*'Avg wt'!L40</f>
        <v>22897.105549121246</v>
      </c>
      <c r="N112" s="17">
        <f>1000*'salmon escapement'!N112*'Avg wt'!N40</f>
        <v>18428.004256434011</v>
      </c>
      <c r="O112" s="17">
        <f>1000*'salmon escapement'!O112*'Avg wt'!O40</f>
        <v>11306.575126888009</v>
      </c>
      <c r="P112" s="17">
        <f>1000*'salmon escapement'!P112*'Avg wt'!P40</f>
        <v>1914.2585124579473</v>
      </c>
      <c r="Q112" s="17">
        <f>1000*'salmon escapement'!Q112*'Avg wt'!Q40</f>
        <v>8223.362052015138</v>
      </c>
      <c r="S112" s="17">
        <f>1000*'salmon escapement'!S112*'Avg wt'!S40</f>
        <v>3757.0539091715245</v>
      </c>
      <c r="T112" s="17">
        <f>1000*'salmon escapement'!T112*'Avg wt'!T40</f>
        <v>651.5763943085899</v>
      </c>
      <c r="U112" s="17">
        <f>1000*'salmon escapement'!U112*'Avg wt'!U40</f>
        <v>280.86156000000005</v>
      </c>
      <c r="V112" s="17">
        <f>1000*'salmon escapement'!V112*'Avg wt'!V40</f>
        <v>2245.1321388466426</v>
      </c>
      <c r="W112" s="17">
        <f>1000*'salmon escapement'!W112*'Avg wt'!W40</f>
        <v>4188.9007850726439</v>
      </c>
      <c r="Y112" s="17">
        <f>1000*'salmon escapement'!Y112*'Avg wt'!Y40</f>
        <v>331.93193333333335</v>
      </c>
      <c r="Z112" s="17">
        <f>1000*'salmon escapement'!Z112*'Avg wt'!Z40</f>
        <v>1115.1026933333333</v>
      </c>
      <c r="AA112" s="17">
        <f>1000*'salmon escapement'!AA112*'Avg wt'!AA40</f>
        <v>1235.4930000000002</v>
      </c>
      <c r="AB112" s="17">
        <f>1000*'salmon escapement'!AB112*'Avg wt'!AB40</f>
        <v>3719.4589199549823</v>
      </c>
      <c r="AC112" s="17">
        <f>1000*'salmon escapement'!AC112*'Avg wt'!AC40</f>
        <v>715.70481952847899</v>
      </c>
      <c r="AE112" s="18">
        <f>SUM(D112,I112,N112,S112,Y112)</f>
        <v>40669.608553478291</v>
      </c>
      <c r="AF112" s="18">
        <f>SUM(E112,J112,O112,T112,Z112)</f>
        <v>38206.394419821023</v>
      </c>
      <c r="AG112" s="18">
        <f>SUM(F112,K112,P112,U112,AA112)</f>
        <v>73725.328566726734</v>
      </c>
      <c r="AH112" s="18">
        <f>SUM(G112,L112,Q112,V112,AB112,W112,AC112)</f>
        <v>58559.419279428075</v>
      </c>
      <c r="AJ112" s="18">
        <f>SUM(AE112:AH112)</f>
        <v>211160.75081945414</v>
      </c>
      <c r="AL112" s="21">
        <f>SUM(D112:G112)/$AJ112</f>
        <v>0.40978678691038101</v>
      </c>
      <c r="AM112" s="21">
        <f>SUM(I112:L112)/$AJ112</f>
        <v>0.31500384830083511</v>
      </c>
      <c r="AN112" s="21">
        <f>SUM(N112:Q112)/$AJ112</f>
        <v>0.18882391634365081</v>
      </c>
      <c r="AO112" s="21">
        <f>SUM(S112:W112)/$AJ112</f>
        <v>5.2677994107485415E-2</v>
      </c>
      <c r="AP112" s="21">
        <f>SUM(Y112:AC112)/$AJ112</f>
        <v>3.3707454337647574E-2</v>
      </c>
      <c r="AR112" s="16">
        <f>SUM(S112:W112)</f>
        <v>11123.524787399401</v>
      </c>
      <c r="AS112" s="16">
        <f>SUM(Y112:AC112)</f>
        <v>7117.6913661501276</v>
      </c>
    </row>
    <row r="113" spans="3:45">
      <c r="C113">
        <v>1977</v>
      </c>
      <c r="D113" s="17">
        <f>1000*'salmon escapement'!D113*'Avg wt'!D41</f>
        <v>483.07408232928702</v>
      </c>
      <c r="E113" s="17">
        <f>1000*'salmon escapement'!E113*'Avg wt'!E41</f>
        <v>22980.330040447574</v>
      </c>
      <c r="F113" s="17">
        <f>1000*'salmon escapement'!F113*'Avg wt'!F41</f>
        <v>24286.212739097973</v>
      </c>
      <c r="G113" s="17">
        <f>1000*'salmon escapement'!G113*'Avg wt'!G41</f>
        <v>18172.374127542163</v>
      </c>
      <c r="I113" s="17">
        <f>1000*'salmon escapement'!I113*'Avg wt'!I41</f>
        <v>17565.922260408246</v>
      </c>
      <c r="J113" s="17">
        <f>1000*'salmon escapement'!J113*'Avg wt'!J41</f>
        <v>20483.883034541908</v>
      </c>
      <c r="K113" s="17">
        <f>1000*'salmon escapement'!K113*'Avg wt'!K41</f>
        <v>3360.8630114461398</v>
      </c>
      <c r="L113" s="17">
        <f>1000*'salmon escapement'!L113*'Avg wt'!L41</f>
        <v>26124.248295020483</v>
      </c>
      <c r="N113" s="17">
        <f>1000*'salmon escapement'!N113*'Avg wt'!N41</f>
        <v>16533.080316567321</v>
      </c>
      <c r="O113" s="17">
        <f>1000*'salmon escapement'!O113*'Avg wt'!O41</f>
        <v>13814.57968399769</v>
      </c>
      <c r="P113" s="17">
        <f>1000*'salmon escapement'!P113*'Avg wt'!P41</f>
        <v>2059.412300261406</v>
      </c>
      <c r="Q113" s="17">
        <f>1000*'salmon escapement'!Q113*'Avg wt'!Q41</f>
        <v>18959.684729684675</v>
      </c>
      <c r="S113" s="17">
        <f>1000*'salmon escapement'!S113*'Avg wt'!S41</f>
        <v>5079.4341602537743</v>
      </c>
      <c r="T113" s="17">
        <f>1000*'salmon escapement'!T113*'Avg wt'!T41</f>
        <v>560.76146872113486</v>
      </c>
      <c r="U113" s="17">
        <f>1000*'salmon escapement'!U113*'Avg wt'!U41</f>
        <v>517.46676003214384</v>
      </c>
      <c r="V113" s="17">
        <f>1000*'salmon escapement'!V113*'Avg wt'!V41</f>
        <v>2629.5121141218006</v>
      </c>
      <c r="W113" s="17">
        <f>1000*'salmon escapement'!W113*'Avg wt'!W41</f>
        <v>3384.3320714456931</v>
      </c>
      <c r="Y113" s="17">
        <f>1000*'salmon escapement'!Y113*'Avg wt'!Y41</f>
        <v>968.11847954277425</v>
      </c>
      <c r="Z113" s="17">
        <f>1000*'salmon escapement'!Z113*'Avg wt'!Z41</f>
        <v>1195.0832126437124</v>
      </c>
      <c r="AA113" s="17">
        <f>1000*'salmon escapement'!AA113*'Avg wt'!AA41</f>
        <v>1696.9875331230844</v>
      </c>
      <c r="AB113" s="17">
        <f>1000*'salmon escapement'!AB113*'Avg wt'!AB41</f>
        <v>5200.5247918454779</v>
      </c>
      <c r="AC113" s="17">
        <f>1000*'salmon escapement'!AC113*'Avg wt'!AC41</f>
        <v>743.19807025214993</v>
      </c>
      <c r="AE113" s="18">
        <f t="shared" ref="AE113:AE151" si="0">SUM(D113,I113,N113,S113,Y113)</f>
        <v>40629.629299101405</v>
      </c>
      <c r="AF113" s="18">
        <f t="shared" ref="AF113:AF151" si="1">SUM(E113,J113,O113,T113,Z113)</f>
        <v>59034.637440352017</v>
      </c>
      <c r="AG113" s="18">
        <f t="shared" ref="AG113:AG151" si="2">SUM(F113,K113,P113,U113,AA113)</f>
        <v>31920.942343960749</v>
      </c>
      <c r="AH113" s="18">
        <f t="shared" ref="AH113:AH151" si="3">SUM(G113,L113,Q113,V113,AB113,W113,AC113)</f>
        <v>75213.874199912461</v>
      </c>
      <c r="AJ113" s="18">
        <f t="shared" ref="AJ113:AJ151" si="4">SUM(AE113:AH113)</f>
        <v>206799.08328332665</v>
      </c>
      <c r="AL113" s="21">
        <f t="shared" ref="AL113:AL151" si="5">SUM(D113:G113)/$AJ113</f>
        <v>0.31877312966179872</v>
      </c>
      <c r="AM113" s="21">
        <f t="shared" ref="AM113:AM151" si="6">SUM(I113:L113)/$AJ113</f>
        <v>0.32657261110239094</v>
      </c>
      <c r="AN113" s="21">
        <f t="shared" ref="AN113:AN151" si="7">SUM(N113:Q113)/$AJ113</f>
        <v>0.24838967472663154</v>
      </c>
      <c r="AO113" s="21">
        <f t="shared" ref="AO113:AO151" si="8">SUM(S113:W113)/$AJ113</f>
        <v>5.8856675674422022E-2</v>
      </c>
      <c r="AP113" s="21">
        <f t="shared" ref="AP113:AP151" si="9">SUM(Y113:AC113)/$AJ113</f>
        <v>4.7407908834756658E-2</v>
      </c>
      <c r="AR113" s="16">
        <f t="shared" ref="AR113:AR151" si="10">SUM(S113:W113)</f>
        <v>12171.506574574545</v>
      </c>
      <c r="AS113" s="16">
        <f t="shared" ref="AS113:AS151" si="11">SUM(Y113:AC113)</f>
        <v>9803.9120874071996</v>
      </c>
    </row>
    <row r="114" spans="3:45">
      <c r="C114">
        <v>1978</v>
      </c>
      <c r="D114" s="17">
        <f>1000*'salmon escapement'!D114*'Avg wt'!D42</f>
        <v>19369.201329455609</v>
      </c>
      <c r="E114" s="17">
        <f>1000*'salmon escapement'!E114*'Avg wt'!E42</f>
        <v>26228.394773574386</v>
      </c>
      <c r="F114" s="17">
        <f>1000*'salmon escapement'!F114*'Avg wt'!F42</f>
        <v>27354.490791913715</v>
      </c>
      <c r="G114" s="17">
        <f>1000*'salmon escapement'!G114*'Avg wt'!G42</f>
        <v>13054.697427310666</v>
      </c>
      <c r="I114" s="17">
        <f>1000*'salmon escapement'!I114*'Avg wt'!I42</f>
        <v>18091.362222093201</v>
      </c>
      <c r="J114" s="17">
        <f>1000*'salmon escapement'!J114*'Avg wt'!J42</f>
        <v>9351.6856391462079</v>
      </c>
      <c r="K114" s="17">
        <f>1000*'salmon escapement'!K114*'Avg wt'!K42</f>
        <v>3955.394033567612</v>
      </c>
      <c r="L114" s="17">
        <f>1000*'salmon escapement'!L114*'Avg wt'!L42</f>
        <v>29558.791397748719</v>
      </c>
      <c r="N114" s="17">
        <f>1000*'salmon escapement'!N114*'Avg wt'!N42</f>
        <v>32723.720901047116</v>
      </c>
      <c r="O114" s="17">
        <f>1000*'salmon escapement'!O114*'Avg wt'!O42</f>
        <v>9481.0394374237603</v>
      </c>
      <c r="P114" s="17">
        <f>1000*'salmon escapement'!P114*'Avg wt'!P42</f>
        <v>1953.5323694482813</v>
      </c>
      <c r="Q114" s="17">
        <f>1000*'salmon escapement'!Q114*'Avg wt'!Q42</f>
        <v>18628.780749289424</v>
      </c>
      <c r="S114" s="17">
        <f>1000*'salmon escapement'!S114*'Avg wt'!S42</f>
        <v>5586.5604879232542</v>
      </c>
      <c r="T114" s="17">
        <f>1000*'salmon escapement'!T114*'Avg wt'!T42</f>
        <v>824.2667163663607</v>
      </c>
      <c r="U114" s="17">
        <f>1000*'salmon escapement'!U114*'Avg wt'!U42</f>
        <v>399.63337871242129</v>
      </c>
      <c r="V114" s="17">
        <f>1000*'salmon escapement'!V114*'Avg wt'!V42</f>
        <v>3061.671417296548</v>
      </c>
      <c r="W114" s="17">
        <f>1000*'salmon escapement'!W114*'Avg wt'!W42</f>
        <v>4415.2476903432262</v>
      </c>
      <c r="Y114" s="17">
        <f>1000*'salmon escapement'!Y114*'Avg wt'!Y42</f>
        <v>807.18376727448663</v>
      </c>
      <c r="Z114" s="17">
        <f>1000*'salmon escapement'!Z114*'Avg wt'!Z42</f>
        <v>1760.650620133659</v>
      </c>
      <c r="AA114" s="17">
        <f>1000*'salmon escapement'!AA114*'Avg wt'!AA42</f>
        <v>2347.7975472260955</v>
      </c>
      <c r="AB114" s="17">
        <f>1000*'salmon escapement'!AB114*'Avg wt'!AB42</f>
        <v>4196.1523208652734</v>
      </c>
      <c r="AC114" s="17">
        <f>1000*'salmon escapement'!AC114*'Avg wt'!AC42</f>
        <v>649.03755827886721</v>
      </c>
      <c r="AE114" s="18">
        <f t="shared" si="0"/>
        <v>76578.028707793666</v>
      </c>
      <c r="AF114" s="18">
        <f t="shared" si="1"/>
        <v>47646.037186644367</v>
      </c>
      <c r="AG114" s="18">
        <f t="shared" si="2"/>
        <v>36010.848120868126</v>
      </c>
      <c r="AH114" s="18">
        <f t="shared" si="3"/>
        <v>73564.378561132733</v>
      </c>
      <c r="AJ114" s="18">
        <f t="shared" si="4"/>
        <v>233799.29257643889</v>
      </c>
      <c r="AL114" s="21">
        <f t="shared" si="5"/>
        <v>0.36786588776411766</v>
      </c>
      <c r="AM114" s="21">
        <f t="shared" si="6"/>
        <v>0.26072462675491731</v>
      </c>
      <c r="AN114" s="21">
        <f t="shared" si="7"/>
        <v>0.26855116953222097</v>
      </c>
      <c r="AO114" s="21">
        <f t="shared" si="8"/>
        <v>6.1109593331941589E-2</v>
      </c>
      <c r="AP114" s="21">
        <f t="shared" si="9"/>
        <v>4.1748722616802431E-2</v>
      </c>
      <c r="AR114" s="16">
        <f t="shared" si="10"/>
        <v>14287.37969064181</v>
      </c>
      <c r="AS114" s="16">
        <f t="shared" si="11"/>
        <v>9760.8218137783824</v>
      </c>
    </row>
    <row r="115" spans="3:45">
      <c r="C115">
        <v>1979</v>
      </c>
      <c r="D115" s="17">
        <f>1000*'salmon escapement'!D115*'Avg wt'!D43</f>
        <v>1355.2294676819827</v>
      </c>
      <c r="E115" s="17">
        <f>1000*'salmon escapement'!E115*'Avg wt'!E43</f>
        <v>26590.890796100717</v>
      </c>
      <c r="F115" s="17">
        <f>1000*'salmon escapement'!F115*'Avg wt'!F43</f>
        <v>39581.050547057748</v>
      </c>
      <c r="G115" s="17">
        <f>1000*'salmon escapement'!G115*'Avg wt'!G43</f>
        <v>10262.954372515134</v>
      </c>
      <c r="I115" s="17">
        <f>1000*'salmon escapement'!I115*'Avg wt'!I43</f>
        <v>15028.325964360349</v>
      </c>
      <c r="J115" s="17">
        <f>1000*'salmon escapement'!J115*'Avg wt'!J43</f>
        <v>12222.435296376154</v>
      </c>
      <c r="K115" s="17">
        <f>1000*'salmon escapement'!K115*'Avg wt'!K43</f>
        <v>8541.5978456026933</v>
      </c>
      <c r="L115" s="17">
        <f>1000*'salmon escapement'!L115*'Avg wt'!L43</f>
        <v>16205.248191818026</v>
      </c>
      <c r="N115" s="17">
        <f>1000*'salmon escapement'!N115*'Avg wt'!N43</f>
        <v>55841.209669987809</v>
      </c>
      <c r="O115" s="17">
        <f>1000*'salmon escapement'!O115*'Avg wt'!O43</f>
        <v>9198.1932597464547</v>
      </c>
      <c r="P115" s="17">
        <f>1000*'salmon escapement'!P115*'Avg wt'!P43</f>
        <v>1898.3486072655794</v>
      </c>
      <c r="Q115" s="17">
        <f>1000*'salmon escapement'!Q115*'Avg wt'!Q43</f>
        <v>18795.737055441132</v>
      </c>
      <c r="S115" s="17">
        <f>1000*'salmon escapement'!S115*'Avg wt'!S43</f>
        <v>4210.9550612630665</v>
      </c>
      <c r="T115" s="17">
        <f>1000*'salmon escapement'!T115*'Avg wt'!T43</f>
        <v>594.83854286172993</v>
      </c>
      <c r="U115" s="17">
        <f>1000*'salmon escapement'!U115*'Avg wt'!U43</f>
        <v>488.67619133520645</v>
      </c>
      <c r="V115" s="17">
        <f>1000*'salmon escapement'!V115*'Avg wt'!V43</f>
        <v>2702.2367085568671</v>
      </c>
      <c r="W115" s="17">
        <f>1000*'salmon escapement'!W115*'Avg wt'!W43</f>
        <v>3964.3103160010087</v>
      </c>
      <c r="Y115" s="17">
        <f>1000*'salmon escapement'!Y115*'Avg wt'!Y43</f>
        <v>1488.7286847541552</v>
      </c>
      <c r="Z115" s="17">
        <f>1000*'salmon escapement'!Z115*'Avg wt'!Z43</f>
        <v>3031.7026244542681</v>
      </c>
      <c r="AA115" s="17">
        <f>1000*'salmon escapement'!AA115*'Avg wt'!AA43</f>
        <v>1824.4738559290447</v>
      </c>
      <c r="AB115" s="17">
        <f>1000*'salmon escapement'!AB115*'Avg wt'!AB43</f>
        <v>3941.4147815599167</v>
      </c>
      <c r="AC115" s="17">
        <f>1000*'salmon escapement'!AC115*'Avg wt'!AC43</f>
        <v>972.32259162372861</v>
      </c>
      <c r="AE115" s="18">
        <f t="shared" si="0"/>
        <v>77924.448848047366</v>
      </c>
      <c r="AF115" s="18">
        <f t="shared" si="1"/>
        <v>51638.060519539322</v>
      </c>
      <c r="AG115" s="18">
        <f t="shared" si="2"/>
        <v>52334.147047190272</v>
      </c>
      <c r="AH115" s="18">
        <f t="shared" si="3"/>
        <v>56844.224017515808</v>
      </c>
      <c r="AJ115" s="18">
        <f t="shared" si="4"/>
        <v>238740.88043229279</v>
      </c>
      <c r="AL115" s="21">
        <f t="shared" si="5"/>
        <v>0.32583495982129024</v>
      </c>
      <c r="AM115" s="21">
        <f t="shared" si="6"/>
        <v>0.21779934464514053</v>
      </c>
      <c r="AN115" s="21">
        <f t="shared" si="7"/>
        <v>0.3591068627928391</v>
      </c>
      <c r="AO115" s="21">
        <f t="shared" si="8"/>
        <v>5.0100413462327159E-2</v>
      </c>
      <c r="AP115" s="21">
        <f t="shared" si="9"/>
        <v>4.7158419278402877E-2</v>
      </c>
      <c r="AR115" s="16">
        <f t="shared" si="10"/>
        <v>11961.01682001788</v>
      </c>
      <c r="AS115" s="16">
        <f t="shared" si="11"/>
        <v>11258.642538321112</v>
      </c>
    </row>
    <row r="116" spans="3:45">
      <c r="C116">
        <v>1980</v>
      </c>
      <c r="D116" s="17">
        <f>1000*'salmon escapement'!D116*'Avg wt'!D44</f>
        <v>10658.769657519566</v>
      </c>
      <c r="E116" s="17">
        <f>1000*'salmon escapement'!E116*'Avg wt'!E44</f>
        <v>20851.872921030943</v>
      </c>
      <c r="F116" s="17">
        <f>1000*'salmon escapement'!F116*'Avg wt'!F44</f>
        <v>31087.823851862246</v>
      </c>
      <c r="G116" s="17">
        <f>1000*'salmon escapement'!G116*'Avg wt'!G44</f>
        <v>12626.317947838435</v>
      </c>
      <c r="I116" s="17">
        <f>1000*'salmon escapement'!I116*'Avg wt'!I44</f>
        <v>20927.166011666639</v>
      </c>
      <c r="J116" s="17">
        <f>1000*'salmon escapement'!J116*'Avg wt'!J44</f>
        <v>7516.527254598981</v>
      </c>
      <c r="K116" s="17">
        <f>1000*'salmon escapement'!K116*'Avg wt'!K44</f>
        <v>10588.570256146675</v>
      </c>
      <c r="L116" s="17">
        <f>1000*'salmon escapement'!L116*'Avg wt'!L44</f>
        <v>19890.607654562536</v>
      </c>
      <c r="N116" s="17">
        <f>1000*'salmon escapement'!N116*'Avg wt'!N44</f>
        <v>103096.60656241265</v>
      </c>
      <c r="O116" s="17">
        <f>1000*'salmon escapement'!O116*'Avg wt'!O44</f>
        <v>9657.8585897397625</v>
      </c>
      <c r="P116" s="17">
        <f>1000*'salmon escapement'!P116*'Avg wt'!P44</f>
        <v>1957.2283091283696</v>
      </c>
      <c r="Q116" s="17">
        <f>1000*'salmon escapement'!Q116*'Avg wt'!Q44</f>
        <v>11870.292132471621</v>
      </c>
      <c r="S116" s="17">
        <f>1000*'salmon escapement'!S116*'Avg wt'!S44</f>
        <v>6296.9246384200751</v>
      </c>
      <c r="T116" s="17">
        <f>1000*'salmon escapement'!T116*'Avg wt'!T44</f>
        <v>492.20395094201172</v>
      </c>
      <c r="U116" s="17">
        <f>1000*'salmon escapement'!U116*'Avg wt'!U44</f>
        <v>776.13163260097542</v>
      </c>
      <c r="V116" s="17">
        <f>1000*'salmon escapement'!V116*'Avg wt'!V44</f>
        <v>2695.2135610960545</v>
      </c>
      <c r="W116" s="17">
        <f>1000*'salmon escapement'!W116*'Avg wt'!W44</f>
        <v>3091.9495603956766</v>
      </c>
      <c r="Y116" s="17">
        <f>1000*'salmon escapement'!Y116*'Avg wt'!Y44</f>
        <v>1514.6865644561374</v>
      </c>
      <c r="Z116" s="17">
        <f>1000*'salmon escapement'!Z116*'Avg wt'!Z44</f>
        <v>2840.4037534543559</v>
      </c>
      <c r="AA116" s="17">
        <f>1000*'salmon escapement'!AA116*'Avg wt'!AA44</f>
        <v>1667.9479071193068</v>
      </c>
      <c r="AB116" s="17">
        <f>1000*'salmon escapement'!AB116*'Avg wt'!AB44</f>
        <v>3262.9911497205048</v>
      </c>
      <c r="AC116" s="17">
        <f>1000*'salmon escapement'!AC116*'Avg wt'!AC44</f>
        <v>700.19688108043511</v>
      </c>
      <c r="AE116" s="18">
        <f>SUM(D116,I116,N116,S116,Y116)</f>
        <v>142494.1534344751</v>
      </c>
      <c r="AF116" s="18">
        <f t="shared" si="1"/>
        <v>41358.866469766057</v>
      </c>
      <c r="AG116" s="18">
        <f t="shared" si="2"/>
        <v>46077.701956857571</v>
      </c>
      <c r="AH116" s="18">
        <f t="shared" si="3"/>
        <v>54137.56888716526</v>
      </c>
      <c r="AJ116" s="18">
        <f t="shared" si="4"/>
        <v>284068.290748264</v>
      </c>
      <c r="AL116" s="21">
        <f t="shared" si="5"/>
        <v>0.26481232445938147</v>
      </c>
      <c r="AM116" s="21">
        <f t="shared" si="6"/>
        <v>0.20742502101084975</v>
      </c>
      <c r="AN116" s="21">
        <f t="shared" si="7"/>
        <v>0.44560406675564851</v>
      </c>
      <c r="AO116" s="21">
        <f t="shared" si="8"/>
        <v>4.7004272487728878E-2</v>
      </c>
      <c r="AP116" s="21">
        <f t="shared" si="9"/>
        <v>3.5154315286391284E-2</v>
      </c>
      <c r="AR116" s="16">
        <f t="shared" si="10"/>
        <v>13352.423343454793</v>
      </c>
      <c r="AS116" s="16">
        <f t="shared" si="11"/>
        <v>9986.2262558307411</v>
      </c>
    </row>
    <row r="117" spans="3:45">
      <c r="C117">
        <v>1981</v>
      </c>
      <c r="D117" s="17">
        <f>1000*'salmon escapement'!D117*'Avg wt'!D45</f>
        <v>1660.8684925455402</v>
      </c>
      <c r="E117" s="17">
        <f>1000*'salmon escapement'!E117*'Avg wt'!E45</f>
        <v>25178.925012308908</v>
      </c>
      <c r="F117" s="17">
        <f>1000*'salmon escapement'!F117*'Avg wt'!F45</f>
        <v>38908.089853970319</v>
      </c>
      <c r="G117" s="17">
        <f>1000*'salmon escapement'!G117*'Avg wt'!G45</f>
        <v>14988.224953286068</v>
      </c>
      <c r="I117" s="17">
        <f>1000*'salmon escapement'!I117*'Avg wt'!I45</f>
        <v>21642.936043934144</v>
      </c>
      <c r="J117" s="17">
        <f>1000*'salmon escapement'!J117*'Avg wt'!J45</f>
        <v>13600.259579040803</v>
      </c>
      <c r="K117" s="17">
        <f>1000*'salmon escapement'!K117*'Avg wt'!K45</f>
        <v>4525.0767160346177</v>
      </c>
      <c r="L117" s="17">
        <f>1000*'salmon escapement'!L117*'Avg wt'!L45</f>
        <v>28964.886676545702</v>
      </c>
      <c r="N117" s="17">
        <f>1000*'salmon escapement'!N117*'Avg wt'!N45</f>
        <v>30123.104443668326</v>
      </c>
      <c r="O117" s="17">
        <f>1000*'salmon escapement'!O117*'Avg wt'!O45</f>
        <v>11559.79856944054</v>
      </c>
      <c r="P117" s="17">
        <f>1000*'salmon escapement'!P117*'Avg wt'!P45</f>
        <v>2219.0169788017301</v>
      </c>
      <c r="Q117" s="17">
        <f>1000*'salmon escapement'!Q117*'Avg wt'!Q45</f>
        <v>21672.139464451979</v>
      </c>
      <c r="S117" s="17">
        <f>1000*'salmon escapement'!S117*'Avg wt'!S45</f>
        <v>5851.2225309271607</v>
      </c>
      <c r="T117" s="17">
        <f>1000*'salmon escapement'!T117*'Avg wt'!T45</f>
        <v>651.81167047492738</v>
      </c>
      <c r="U117" s="17">
        <f>1000*'salmon escapement'!U117*'Avg wt'!U45</f>
        <v>891.00646795017155</v>
      </c>
      <c r="V117" s="17">
        <f>1000*'salmon escapement'!V117*'Avg wt'!V45</f>
        <v>2468.4290672819234</v>
      </c>
      <c r="W117" s="17">
        <f>1000*'salmon escapement'!W117*'Avg wt'!W45</f>
        <v>3598.0646823257466</v>
      </c>
      <c r="Y117" s="17">
        <f>1000*'salmon escapement'!Y117*'Avg wt'!Y45</f>
        <v>1383.8173474982802</v>
      </c>
      <c r="Z117" s="17">
        <f>1000*'salmon escapement'!Z117*'Avg wt'!Z45</f>
        <v>3431.2375183719669</v>
      </c>
      <c r="AA117" s="17">
        <f>1000*'salmon escapement'!AA117*'Avg wt'!AA45</f>
        <v>2183.7679198814876</v>
      </c>
      <c r="AB117" s="17">
        <f>1000*'salmon escapement'!AB117*'Avg wt'!AB45</f>
        <v>2905.5702688522515</v>
      </c>
      <c r="AC117" s="17">
        <f>1000*'salmon escapement'!AC117*'Avg wt'!AC45</f>
        <v>523.3696507297434</v>
      </c>
      <c r="AE117" s="18">
        <f t="shared" si="0"/>
        <v>60661.948858573458</v>
      </c>
      <c r="AF117" s="18">
        <f t="shared" si="1"/>
        <v>54422.032349637142</v>
      </c>
      <c r="AG117" s="18">
        <f t="shared" si="2"/>
        <v>48726.957936638326</v>
      </c>
      <c r="AH117" s="18">
        <f t="shared" si="3"/>
        <v>75120.684763473415</v>
      </c>
      <c r="AJ117" s="18">
        <f t="shared" si="4"/>
        <v>238931.62390832236</v>
      </c>
      <c r="AL117" s="21">
        <f t="shared" si="5"/>
        <v>0.33790465653508112</v>
      </c>
      <c r="AM117" s="21">
        <f t="shared" si="6"/>
        <v>0.28766873924536696</v>
      </c>
      <c r="AN117" s="21">
        <f t="shared" si="7"/>
        <v>0.27444696680889435</v>
      </c>
      <c r="AO117" s="21">
        <f t="shared" si="8"/>
        <v>5.6336345096472923E-2</v>
      </c>
      <c r="AP117" s="21">
        <f t="shared" si="9"/>
        <v>4.3643292314184595E-2</v>
      </c>
      <c r="AR117" s="16">
        <f t="shared" si="10"/>
        <v>13460.534418959929</v>
      </c>
      <c r="AS117" s="16">
        <f t="shared" si="11"/>
        <v>10427.762705333729</v>
      </c>
    </row>
    <row r="118" spans="3:45">
      <c r="C118">
        <v>1982</v>
      </c>
      <c r="D118" s="17">
        <f>1000*'salmon escapement'!D118*'Avg wt'!D46</f>
        <v>7315.0981559372131</v>
      </c>
      <c r="E118" s="17">
        <f>1000*'salmon escapement'!E118*'Avg wt'!E46</f>
        <v>20966.688154733514</v>
      </c>
      <c r="F118" s="17">
        <f>1000*'salmon escapement'!F118*'Avg wt'!F46</f>
        <v>26845.496997877461</v>
      </c>
      <c r="G118" s="17">
        <f>1000*'salmon escapement'!G118*'Avg wt'!G46</f>
        <v>8137.3348555538923</v>
      </c>
      <c r="I118" s="17">
        <f>1000*'salmon escapement'!I118*'Avg wt'!I46</f>
        <v>14662.63643276999</v>
      </c>
      <c r="J118" s="17">
        <f>1000*'salmon escapement'!J118*'Avg wt'!J46</f>
        <v>12203.789932792752</v>
      </c>
      <c r="K118" s="17">
        <f>1000*'salmon escapement'!K118*'Avg wt'!K46</f>
        <v>5211.8414370315559</v>
      </c>
      <c r="L118" s="17">
        <f>1000*'salmon escapement'!L118*'Avg wt'!L46</f>
        <v>29044.024105589127</v>
      </c>
      <c r="N118" s="17">
        <f>1000*'salmon escapement'!N118*'Avg wt'!N46</f>
        <v>24292.242062415226</v>
      </c>
      <c r="O118" s="17">
        <f>1000*'salmon escapement'!O118*'Avg wt'!O46</f>
        <v>13695.65718873458</v>
      </c>
      <c r="P118" s="17">
        <f>1000*'salmon escapement'!P118*'Avg wt'!P46</f>
        <v>2286.9777893593728</v>
      </c>
      <c r="Q118" s="17">
        <f>1000*'salmon escapement'!Q118*'Avg wt'!Q46</f>
        <v>35936.698253229915</v>
      </c>
      <c r="S118" s="17">
        <f>1000*'salmon escapement'!S118*'Avg wt'!S46</f>
        <v>4255.6021666316165</v>
      </c>
      <c r="T118" s="17">
        <f>1000*'salmon escapement'!T118*'Avg wt'!T46</f>
        <v>1233.9362948106366</v>
      </c>
      <c r="U118" s="17">
        <f>1000*'salmon escapement'!U118*'Avg wt'!U46</f>
        <v>736.24130060361313</v>
      </c>
      <c r="V118" s="17">
        <f>1000*'salmon escapement'!V118*'Avg wt'!V46</f>
        <v>2881.4830072240352</v>
      </c>
      <c r="W118" s="17">
        <f>1000*'salmon escapement'!W118*'Avg wt'!W46</f>
        <v>3797.762603853545</v>
      </c>
      <c r="Y118" s="17">
        <f>1000*'salmon escapement'!Y118*'Avg wt'!Y46</f>
        <v>2917.0948622577034</v>
      </c>
      <c r="Z118" s="17">
        <f>1000*'salmon escapement'!Z118*'Avg wt'!Z46</f>
        <v>6487.1589686116085</v>
      </c>
      <c r="AA118" s="17">
        <f>1000*'salmon escapement'!AA118*'Avg wt'!AA46</f>
        <v>3051.6503223237578</v>
      </c>
      <c r="AB118" s="17">
        <f>1000*'salmon escapement'!AB118*'Avg wt'!AB46</f>
        <v>3308.6993794626787</v>
      </c>
      <c r="AC118" s="17">
        <f>1000*'salmon escapement'!AC118*'Avg wt'!AC46</f>
        <v>878.98659277108436</v>
      </c>
      <c r="AE118" s="18">
        <f t="shared" si="0"/>
        <v>53442.673680011751</v>
      </c>
      <c r="AF118" s="18">
        <f t="shared" si="1"/>
        <v>54587.230539683085</v>
      </c>
      <c r="AG118" s="18">
        <f t="shared" si="2"/>
        <v>38132.207847195765</v>
      </c>
      <c r="AH118" s="18">
        <f t="shared" si="3"/>
        <v>83984.988797684258</v>
      </c>
      <c r="AJ118" s="18">
        <f t="shared" si="4"/>
        <v>230147.10086457487</v>
      </c>
      <c r="AL118" s="21">
        <f t="shared" si="5"/>
        <v>0.2748877475598912</v>
      </c>
      <c r="AM118" s="21">
        <f t="shared" si="6"/>
        <v>0.26557923901092079</v>
      </c>
      <c r="AN118" s="21">
        <f t="shared" si="7"/>
        <v>0.33114288647322204</v>
      </c>
      <c r="AO118" s="21">
        <f t="shared" si="8"/>
        <v>5.6072943455051961E-2</v>
      </c>
      <c r="AP118" s="21">
        <f t="shared" si="9"/>
        <v>7.231718350091404E-2</v>
      </c>
      <c r="AR118" s="16">
        <f t="shared" si="10"/>
        <v>12905.025373123446</v>
      </c>
      <c r="AS118" s="16">
        <f t="shared" si="11"/>
        <v>16643.590125426832</v>
      </c>
    </row>
    <row r="119" spans="3:45">
      <c r="C119">
        <v>1983</v>
      </c>
      <c r="D119" s="17">
        <f>1000*'salmon escapement'!D119*'Avg wt'!D47</f>
        <v>726.78300377861342</v>
      </c>
      <c r="E119" s="17">
        <f>1000*'salmon escapement'!E119*'Avg wt'!E47</f>
        <v>17290.458410519674</v>
      </c>
      <c r="F119" s="17">
        <f>1000*'salmon escapement'!F119*'Avg wt'!F47</f>
        <v>34149.835618084624</v>
      </c>
      <c r="G119" s="17">
        <f>1000*'salmon escapement'!G119*'Avg wt'!G47</f>
        <v>29748.838394110702</v>
      </c>
      <c r="I119" s="17">
        <f>1000*'salmon escapement'!I119*'Avg wt'!I47</f>
        <v>13511.521007978516</v>
      </c>
      <c r="J119" s="17">
        <f>1000*'salmon escapement'!J119*'Avg wt'!J47</f>
        <v>10723.746728146958</v>
      </c>
      <c r="K119" s="17">
        <f>1000*'salmon escapement'!K119*'Avg wt'!K47</f>
        <v>3370.9932484568499</v>
      </c>
      <c r="L119" s="17">
        <f>1000*'salmon escapement'!L119*'Avg wt'!L47</f>
        <v>21712.383797239421</v>
      </c>
      <c r="N119" s="17">
        <f>1000*'salmon escapement'!N119*'Avg wt'!N47</f>
        <v>32474.301831419471</v>
      </c>
      <c r="O119" s="17">
        <f>1000*'salmon escapement'!O119*'Avg wt'!O47</f>
        <v>11536.57298891018</v>
      </c>
      <c r="P119" s="17">
        <f>1000*'salmon escapement'!P119*'Avg wt'!P47</f>
        <v>2034.4817865675898</v>
      </c>
      <c r="Q119" s="17">
        <f>1000*'salmon escapement'!Q119*'Avg wt'!Q47</f>
        <v>20135.09471825503</v>
      </c>
      <c r="S119" s="17">
        <f>1000*'salmon escapement'!S119*'Avg wt'!S47</f>
        <v>4737.5011345153443</v>
      </c>
      <c r="T119" s="17">
        <f>1000*'salmon escapement'!T119*'Avg wt'!T47</f>
        <v>1471.0794116471093</v>
      </c>
      <c r="U119" s="17">
        <f>1000*'salmon escapement'!U119*'Avg wt'!U47</f>
        <v>374.09196084310003</v>
      </c>
      <c r="V119" s="17">
        <f>1000*'salmon escapement'!V119*'Avg wt'!V47</f>
        <v>2583.2443734730405</v>
      </c>
      <c r="W119" s="17">
        <f>1000*'salmon escapement'!W119*'Avg wt'!W47</f>
        <v>2484.0664597179411</v>
      </c>
      <c r="Y119" s="17">
        <f>1000*'salmon escapement'!Y119*'Avg wt'!Y47</f>
        <v>789.09269098599327</v>
      </c>
      <c r="Z119" s="17">
        <f>1000*'salmon escapement'!Z119*'Avg wt'!Z47</f>
        <v>3132.8118744946132</v>
      </c>
      <c r="AA119" s="17">
        <f>1000*'salmon escapement'!AA119*'Avg wt'!AA47</f>
        <v>2781.4435074299945</v>
      </c>
      <c r="AB119" s="17">
        <f>1000*'salmon escapement'!AB119*'Avg wt'!AB47</f>
        <v>2889.6927647042698</v>
      </c>
      <c r="AC119" s="17">
        <f>1000*'salmon escapement'!AC119*'Avg wt'!AC47</f>
        <v>723.24140398293036</v>
      </c>
      <c r="AE119" s="18">
        <f t="shared" si="0"/>
        <v>52239.199668677938</v>
      </c>
      <c r="AF119" s="18">
        <f t="shared" si="1"/>
        <v>44154.669413718533</v>
      </c>
      <c r="AG119" s="18">
        <f t="shared" si="2"/>
        <v>42710.846121382157</v>
      </c>
      <c r="AH119" s="18">
        <f t="shared" si="3"/>
        <v>80276.561911483339</v>
      </c>
      <c r="AJ119" s="18">
        <f t="shared" si="4"/>
        <v>219381.277115262</v>
      </c>
      <c r="AL119" s="21">
        <f t="shared" si="5"/>
        <v>0.37339519809366112</v>
      </c>
      <c r="AM119" s="21">
        <f t="shared" si="6"/>
        <v>0.22480790261745962</v>
      </c>
      <c r="AN119" s="21">
        <f t="shared" si="7"/>
        <v>0.30166863916277298</v>
      </c>
      <c r="AO119" s="21">
        <f t="shared" si="8"/>
        <v>5.3103817670254898E-2</v>
      </c>
      <c r="AP119" s="21">
        <f t="shared" si="9"/>
        <v>4.7024442455851287E-2</v>
      </c>
      <c r="AR119" s="16">
        <f t="shared" si="10"/>
        <v>11649.983340196537</v>
      </c>
      <c r="AS119" s="16">
        <f t="shared" si="11"/>
        <v>10316.282241597803</v>
      </c>
    </row>
    <row r="120" spans="3:45">
      <c r="C120">
        <v>1984</v>
      </c>
      <c r="D120" s="17">
        <f>1000*'salmon escapement'!D120*'Avg wt'!D48</f>
        <v>7347.9182638618022</v>
      </c>
      <c r="E120" s="17">
        <f>1000*'salmon escapement'!E120*'Avg wt'!E48</f>
        <v>35192.271921144602</v>
      </c>
      <c r="F120" s="17">
        <f>1000*'salmon escapement'!F120*'Avg wt'!F48</f>
        <v>44358.642833031859</v>
      </c>
      <c r="G120" s="17">
        <f>1000*'salmon escapement'!G120*'Avg wt'!G48</f>
        <v>13490.958746311808</v>
      </c>
      <c r="I120" s="17">
        <f>1000*'salmon escapement'!I120*'Avg wt'!I48</f>
        <v>20747.369505311784</v>
      </c>
      <c r="J120" s="17">
        <f>1000*'salmon escapement'!J120*'Avg wt'!J48</f>
        <v>12219.737251024686</v>
      </c>
      <c r="K120" s="17">
        <f>1000*'salmon escapement'!K120*'Avg wt'!K48</f>
        <v>15225.94615958435</v>
      </c>
      <c r="L120" s="17">
        <f>1000*'salmon escapement'!L120*'Avg wt'!L48</f>
        <v>22871.061854095591</v>
      </c>
      <c r="N120" s="17">
        <f>1000*'salmon escapement'!N120*'Avg wt'!N48</f>
        <v>43251.292777092844</v>
      </c>
      <c r="O120" s="17">
        <f>1000*'salmon escapement'!O120*'Avg wt'!O48</f>
        <v>13111.657740164932</v>
      </c>
      <c r="P120" s="17">
        <f>1000*'salmon escapement'!P120*'Avg wt'!P48</f>
        <v>2203.3800247252029</v>
      </c>
      <c r="Q120" s="17">
        <f>1000*'salmon escapement'!Q120*'Avg wt'!Q48</f>
        <v>15277.649098148488</v>
      </c>
      <c r="S120" s="17">
        <f>1000*'salmon escapement'!S120*'Avg wt'!S48</f>
        <v>3220.8747156976751</v>
      </c>
      <c r="T120" s="17">
        <f>1000*'salmon escapement'!T120*'Avg wt'!T48</f>
        <v>1005.0849075862213</v>
      </c>
      <c r="U120" s="17">
        <f>1000*'salmon escapement'!U120*'Avg wt'!U48</f>
        <v>555.01544184662623</v>
      </c>
      <c r="V120" s="17">
        <f>1000*'salmon escapement'!V120*'Avg wt'!V48</f>
        <v>3913.6058926214246</v>
      </c>
      <c r="W120" s="17">
        <f>1000*'salmon escapement'!W120*'Avg wt'!W48</f>
        <v>2949.4869691641152</v>
      </c>
      <c r="Y120" s="17">
        <f>1000*'salmon escapement'!Y120*'Avg wt'!Y48</f>
        <v>3622.0422831091046</v>
      </c>
      <c r="Z120" s="17">
        <f>1000*'salmon escapement'!Z120*'Avg wt'!Z48</f>
        <v>4956.2827634318119</v>
      </c>
      <c r="AA120" s="17">
        <f>1000*'salmon escapement'!AA120*'Avg wt'!AA48</f>
        <v>3183.8553584777574</v>
      </c>
      <c r="AB120" s="17">
        <f>1000*'salmon escapement'!AB120*'Avg wt'!AB48</f>
        <v>4205.6300734938532</v>
      </c>
      <c r="AC120" s="17">
        <f>1000*'salmon escapement'!AC120*'Avg wt'!AC48</f>
        <v>1185.7352375713124</v>
      </c>
      <c r="AE120" s="18">
        <f t="shared" si="0"/>
        <v>78189.497545073202</v>
      </c>
      <c r="AF120" s="18">
        <f t="shared" si="1"/>
        <v>66485.034583352259</v>
      </c>
      <c r="AG120" s="18">
        <f t="shared" si="2"/>
        <v>65526.839817665787</v>
      </c>
      <c r="AH120" s="18">
        <f t="shared" si="3"/>
        <v>63894.127871406592</v>
      </c>
      <c r="AJ120" s="18">
        <f t="shared" si="4"/>
        <v>274095.49981749785</v>
      </c>
      <c r="AL120" s="21">
        <f t="shared" si="5"/>
        <v>0.36625844580152911</v>
      </c>
      <c r="AM120" s="21">
        <f t="shared" si="6"/>
        <v>0.2592677180666349</v>
      </c>
      <c r="AN120" s="21">
        <f t="shared" si="7"/>
        <v>0.26940967542079058</v>
      </c>
      <c r="AO120" s="21">
        <f t="shared" si="8"/>
        <v>4.2481791691833977E-2</v>
      </c>
      <c r="AP120" s="21">
        <f t="shared" si="9"/>
        <v>6.2582369019211381E-2</v>
      </c>
      <c r="AR120" s="16">
        <f t="shared" si="10"/>
        <v>11644.067926916061</v>
      </c>
      <c r="AS120" s="16">
        <f t="shared" si="11"/>
        <v>17153.545716083838</v>
      </c>
    </row>
    <row r="121" spans="3:45">
      <c r="C121">
        <v>1985</v>
      </c>
      <c r="D121" s="17">
        <f>1000*'salmon escapement'!D121*'Avg wt'!D49</f>
        <v>319.11792205656866</v>
      </c>
      <c r="E121" s="17">
        <f>1000*'salmon escapement'!E121*'Avg wt'!E49</f>
        <v>23647.577803630251</v>
      </c>
      <c r="F121" s="17">
        <f>1000*'salmon escapement'!F121*'Avg wt'!F49</f>
        <v>66308.437975351204</v>
      </c>
      <c r="G121" s="17">
        <f>1000*'salmon escapement'!G121*'Avg wt'!G49</f>
        <v>32804.720177326519</v>
      </c>
      <c r="I121" s="17">
        <f>1000*'salmon escapement'!I121*'Avg wt'!I49</f>
        <v>18033.568960554931</v>
      </c>
      <c r="J121" s="17">
        <f>1000*'salmon escapement'!J121*'Avg wt'!J49</f>
        <v>14739.60169508826</v>
      </c>
      <c r="K121" s="17">
        <f>1000*'salmon escapement'!K121*'Avg wt'!K49</f>
        <v>10411.449154272934</v>
      </c>
      <c r="L121" s="17">
        <f>1000*'salmon escapement'!L121*'Avg wt'!L49</f>
        <v>31973.238475957762</v>
      </c>
      <c r="N121" s="17">
        <f>1000*'salmon escapement'!N121*'Avg wt'!N49</f>
        <v>36718.948825874999</v>
      </c>
      <c r="O121" s="17">
        <f>1000*'salmon escapement'!O121*'Avg wt'!O49</f>
        <v>14223.621959359098</v>
      </c>
      <c r="P121" s="17">
        <f>1000*'salmon escapement'!P121*'Avg wt'!P49</f>
        <v>2497.3836862490039</v>
      </c>
      <c r="Q121" s="17">
        <f>1000*'salmon escapement'!Q121*'Avg wt'!Q49</f>
        <v>22572.400851483602</v>
      </c>
      <c r="S121" s="17">
        <f>1000*'salmon escapement'!S121*'Avg wt'!S49</f>
        <v>3953.9624043068893</v>
      </c>
      <c r="T121" s="17">
        <f>1000*'salmon escapement'!T121*'Avg wt'!T49</f>
        <v>804.66159186954883</v>
      </c>
      <c r="U121" s="17">
        <f>1000*'salmon escapement'!U121*'Avg wt'!U49</f>
        <v>578.66333379120704</v>
      </c>
      <c r="V121" s="17">
        <f>1000*'salmon escapement'!V121*'Avg wt'!V49</f>
        <v>6150.4383461728339</v>
      </c>
      <c r="W121" s="17">
        <f>1000*'salmon escapement'!W121*'Avg wt'!W49</f>
        <v>5238.7428542815487</v>
      </c>
      <c r="Y121" s="17">
        <f>1000*'salmon escapement'!Y121*'Avg wt'!Y49</f>
        <v>1779.5363896417869</v>
      </c>
      <c r="Z121" s="17">
        <f>1000*'salmon escapement'!Z121*'Avg wt'!Z49</f>
        <v>6804.795598678762</v>
      </c>
      <c r="AA121" s="17">
        <f>1000*'salmon escapement'!AA121*'Avg wt'!AA49</f>
        <v>3962.0700000000006</v>
      </c>
      <c r="AB121" s="17">
        <f>1000*'salmon escapement'!AB121*'Avg wt'!AB49</f>
        <v>3735.6878019366127</v>
      </c>
      <c r="AC121" s="17">
        <f>1000*'salmon escapement'!AC121*'Avg wt'!AC49</f>
        <v>869.46743106104384</v>
      </c>
      <c r="AE121" s="18">
        <f t="shared" si="0"/>
        <v>60805.134502435176</v>
      </c>
      <c r="AF121" s="18">
        <f t="shared" si="1"/>
        <v>60220.258648625917</v>
      </c>
      <c r="AG121" s="18">
        <f t="shared" si="2"/>
        <v>83758.004149664353</v>
      </c>
      <c r="AH121" s="18">
        <f t="shared" si="3"/>
        <v>103344.69593821991</v>
      </c>
      <c r="AJ121" s="18">
        <f t="shared" si="4"/>
        <v>308128.09323894535</v>
      </c>
      <c r="AL121" s="21">
        <f t="shared" si="5"/>
        <v>0.39944379165362021</v>
      </c>
      <c r="AM121" s="21">
        <f t="shared" si="6"/>
        <v>0.24391757822481613</v>
      </c>
      <c r="AN121" s="21">
        <f t="shared" si="7"/>
        <v>0.24669076592124006</v>
      </c>
      <c r="AO121" s="21">
        <f t="shared" si="8"/>
        <v>5.4284139932190743E-2</v>
      </c>
      <c r="AP121" s="21">
        <f t="shared" si="9"/>
        <v>5.5663724268132923E-2</v>
      </c>
      <c r="AR121" s="16">
        <f t="shared" si="10"/>
        <v>16726.468530422026</v>
      </c>
      <c r="AS121" s="16">
        <f t="shared" si="11"/>
        <v>17151.557221318206</v>
      </c>
    </row>
    <row r="122" spans="3:45">
      <c r="C122">
        <v>1986</v>
      </c>
      <c r="D122" s="17">
        <f>1000*'salmon escapement'!D122*'Avg wt'!D50</f>
        <v>1692.4972205209351</v>
      </c>
      <c r="E122" s="17">
        <f>1000*'salmon escapement'!E122*'Avg wt'!E50</f>
        <v>19544.343803771142</v>
      </c>
      <c r="F122" s="17">
        <f>1000*'salmon escapement'!F122*'Avg wt'!F50</f>
        <v>58810.761712437386</v>
      </c>
      <c r="G122" s="17">
        <f>1000*'salmon escapement'!G122*'Avg wt'!G50</f>
        <v>26681.956136208239</v>
      </c>
      <c r="I122" s="17">
        <f>1000*'salmon escapement'!I122*'Avg wt'!I50</f>
        <v>17078.46396408727</v>
      </c>
      <c r="J122" s="17">
        <f>1000*'salmon escapement'!J122*'Avg wt'!J50</f>
        <v>11667.404234258951</v>
      </c>
      <c r="K122" s="17">
        <f>1000*'salmon escapement'!K122*'Avg wt'!K50</f>
        <v>8792.9614950358355</v>
      </c>
      <c r="L122" s="17">
        <f>1000*'salmon escapement'!L122*'Avg wt'!L50</f>
        <v>38849.569496871292</v>
      </c>
      <c r="N122" s="17">
        <f>1000*'salmon escapement'!N122*'Avg wt'!N50</f>
        <v>24367.626112704023</v>
      </c>
      <c r="O122" s="17">
        <f>1000*'salmon escapement'!O122*'Avg wt'!O50</f>
        <v>12416.016948107843</v>
      </c>
      <c r="P122" s="17">
        <f>1000*'salmon escapement'!P122*'Avg wt'!P50</f>
        <v>1769.2365781577</v>
      </c>
      <c r="Q122" s="17">
        <f>1000*'salmon escapement'!Q122*'Avg wt'!Q50</f>
        <v>22557.686462809736</v>
      </c>
      <c r="S122" s="17">
        <f>1000*'salmon escapement'!S122*'Avg wt'!S50</f>
        <v>2749.8564393481165</v>
      </c>
      <c r="T122" s="17">
        <f>1000*'salmon escapement'!T122*'Avg wt'!T50</f>
        <v>948.98470916687984</v>
      </c>
      <c r="U122" s="17">
        <f>1000*'salmon escapement'!U122*'Avg wt'!U50</f>
        <v>758.56086529394611</v>
      </c>
      <c r="V122" s="17">
        <f>1000*'salmon escapement'!V122*'Avg wt'!V50</f>
        <v>5110.7561827720365</v>
      </c>
      <c r="W122" s="17">
        <f>1000*'salmon escapement'!W122*'Avg wt'!W50</f>
        <v>5678.7116672142529</v>
      </c>
      <c r="Y122" s="17">
        <f>1000*'salmon escapement'!Y122*'Avg wt'!Y50</f>
        <v>2260.8014227722115</v>
      </c>
      <c r="Z122" s="17">
        <f>1000*'salmon escapement'!Z122*'Avg wt'!Z50</f>
        <v>4411.2989061352309</v>
      </c>
      <c r="AA122" s="17">
        <f>1000*'salmon escapement'!AA122*'Avg wt'!AA50</f>
        <v>5025.6197142857136</v>
      </c>
      <c r="AB122" s="17">
        <f>1000*'salmon escapement'!AB122*'Avg wt'!AB50</f>
        <v>3725.4211117892219</v>
      </c>
      <c r="AC122" s="17">
        <f>1000*'salmon escapement'!AC122*'Avg wt'!AC50</f>
        <v>1135.6957714403802</v>
      </c>
      <c r="AE122" s="18">
        <f t="shared" si="0"/>
        <v>48149.245159432554</v>
      </c>
      <c r="AF122" s="18">
        <f t="shared" si="1"/>
        <v>48988.048601440038</v>
      </c>
      <c r="AG122" s="18">
        <f t="shared" si="2"/>
        <v>75157.140365210566</v>
      </c>
      <c r="AH122" s="18">
        <f t="shared" si="3"/>
        <v>103739.79682910517</v>
      </c>
      <c r="AJ122" s="18">
        <f t="shared" si="4"/>
        <v>276034.23095518834</v>
      </c>
      <c r="AL122" s="21">
        <f t="shared" si="5"/>
        <v>0.38665334550577629</v>
      </c>
      <c r="AM122" s="21">
        <f t="shared" si="6"/>
        <v>0.27673524014003287</v>
      </c>
      <c r="AN122" s="21">
        <f t="shared" si="7"/>
        <v>0.22138763692572624</v>
      </c>
      <c r="AO122" s="21">
        <f t="shared" si="8"/>
        <v>5.5235431529759883E-2</v>
      </c>
      <c r="AP122" s="21">
        <f t="shared" si="9"/>
        <v>5.998834589870463E-2</v>
      </c>
      <c r="AR122" s="16">
        <f t="shared" si="10"/>
        <v>15246.869863795231</v>
      </c>
      <c r="AS122" s="16">
        <f t="shared" si="11"/>
        <v>16558.836926422759</v>
      </c>
    </row>
    <row r="123" spans="3:45">
      <c r="C123">
        <v>1987</v>
      </c>
      <c r="D123" s="17">
        <f>1000*'salmon escapement'!D123*'Avg wt'!D51</f>
        <v>292.55285573207635</v>
      </c>
      <c r="E123" s="17">
        <f>1000*'salmon escapement'!E123*'Avg wt'!E51</f>
        <v>22137.991554972021</v>
      </c>
      <c r="F123" s="17">
        <f>1000*'salmon escapement'!F123*'Avg wt'!F51</f>
        <v>36945.120555818816</v>
      </c>
      <c r="G123" s="17">
        <f>1000*'salmon escapement'!G123*'Avg wt'!G51</f>
        <v>48764.159556923638</v>
      </c>
      <c r="I123" s="17">
        <f>1000*'salmon escapement'!I123*'Avg wt'!I51</f>
        <v>16984.935141230806</v>
      </c>
      <c r="J123" s="17">
        <f>1000*'salmon escapement'!J123*'Avg wt'!J51</f>
        <v>9530.2395330906238</v>
      </c>
      <c r="K123" s="17">
        <f>1000*'salmon escapement'!K123*'Avg wt'!K51</f>
        <v>14417.744905252992</v>
      </c>
      <c r="L123" s="17">
        <f>1000*'salmon escapement'!L123*'Avg wt'!L51</f>
        <v>26787.286620620809</v>
      </c>
      <c r="N123" s="17">
        <f>1000*'salmon escapement'!N123*'Avg wt'!N51</f>
        <v>35001.571210066999</v>
      </c>
      <c r="O123" s="17">
        <f>1000*'salmon escapement'!O123*'Avg wt'!O51</f>
        <v>13713.521212911928</v>
      </c>
      <c r="P123" s="17">
        <f>1000*'salmon escapement'!P123*'Avg wt'!P51</f>
        <v>2028.0683384749057</v>
      </c>
      <c r="Q123" s="17">
        <f>1000*'salmon escapement'!Q123*'Avg wt'!Q51</f>
        <v>19859.49065598095</v>
      </c>
      <c r="S123" s="17">
        <f>1000*'salmon escapement'!S123*'Avg wt'!S51</f>
        <v>3382.6121391004003</v>
      </c>
      <c r="T123" s="17">
        <f>1000*'salmon escapement'!T123*'Avg wt'!T51</f>
        <v>1086.7668185199946</v>
      </c>
      <c r="U123" s="17">
        <f>1000*'salmon escapement'!U123*'Avg wt'!U51</f>
        <v>735.90500477475075</v>
      </c>
      <c r="V123" s="17">
        <f>1000*'salmon escapement'!V123*'Avg wt'!V51</f>
        <v>5068.6807187491886</v>
      </c>
      <c r="W123" s="17">
        <f>1000*'salmon escapement'!W123*'Avg wt'!W51</f>
        <v>6286.0307210437932</v>
      </c>
      <c r="Y123" s="17">
        <f>1000*'salmon escapement'!Y123*'Avg wt'!Y51</f>
        <v>1616.8674309302271</v>
      </c>
      <c r="Z123" s="17">
        <f>1000*'salmon escapement'!Z123*'Avg wt'!Z51</f>
        <v>3046.8570447824004</v>
      </c>
      <c r="AA123" s="17">
        <f>1000*'salmon escapement'!AA123*'Avg wt'!AA51</f>
        <v>2109.1200000000003</v>
      </c>
      <c r="AB123" s="17">
        <f>1000*'salmon escapement'!AB123*'Avg wt'!AB51</f>
        <v>2856.0609699542074</v>
      </c>
      <c r="AC123" s="17">
        <f>1000*'salmon escapement'!AC123*'Avg wt'!AC51</f>
        <v>825.72969284994974</v>
      </c>
      <c r="AE123" s="18">
        <f t="shared" si="0"/>
        <v>57278.538777060508</v>
      </c>
      <c r="AF123" s="18">
        <f t="shared" si="1"/>
        <v>49515.376164276975</v>
      </c>
      <c r="AG123" s="18">
        <f t="shared" si="2"/>
        <v>56235.958804321468</v>
      </c>
      <c r="AH123" s="18">
        <f t="shared" si="3"/>
        <v>110447.43893612255</v>
      </c>
      <c r="AJ123" s="18">
        <f t="shared" si="4"/>
        <v>273477.31268178148</v>
      </c>
      <c r="AL123" s="21">
        <f t="shared" si="5"/>
        <v>0.39542521265476299</v>
      </c>
      <c r="AM123" s="21">
        <f t="shared" si="6"/>
        <v>0.24762641381881115</v>
      </c>
      <c r="AN123" s="21">
        <f t="shared" si="7"/>
        <v>0.25816639312814993</v>
      </c>
      <c r="AO123" s="21">
        <f t="shared" si="8"/>
        <v>6.0553452276523423E-2</v>
      </c>
      <c r="AP123" s="21">
        <f t="shared" si="9"/>
        <v>3.8228528121752495E-2</v>
      </c>
      <c r="AR123" s="16">
        <f t="shared" si="10"/>
        <v>16559.995402188128</v>
      </c>
      <c r="AS123" s="16">
        <f t="shared" si="11"/>
        <v>10454.635138516784</v>
      </c>
    </row>
    <row r="124" spans="3:45">
      <c r="C124">
        <v>1988</v>
      </c>
      <c r="D124" s="17">
        <f>1000*'salmon escapement'!D124*'Avg wt'!D52</f>
        <v>9043.9626946971584</v>
      </c>
      <c r="E124" s="17">
        <f>1000*'salmon escapement'!E124*'Avg wt'!E52</f>
        <v>26831.934068583403</v>
      </c>
      <c r="F124" s="17">
        <f>1000*'salmon escapement'!F124*'Avg wt'!F52</f>
        <v>19886.31160444098</v>
      </c>
      <c r="G124" s="17">
        <f>1000*'salmon escapement'!G124*'Avg wt'!G52</f>
        <v>18501.503874786118</v>
      </c>
      <c r="I124" s="17">
        <f>1000*'salmon escapement'!I124*'Avg wt'!I52</f>
        <v>22836.149495257603</v>
      </c>
      <c r="J124" s="17">
        <f>1000*'salmon escapement'!J124*'Avg wt'!J52</f>
        <v>14305.325162721478</v>
      </c>
      <c r="K124" s="17">
        <f>1000*'salmon escapement'!K124*'Avg wt'!K52</f>
        <v>13058.025959892</v>
      </c>
      <c r="L124" s="17">
        <f>1000*'salmon escapement'!L124*'Avg wt'!L52</f>
        <v>29819.157892020514</v>
      </c>
      <c r="N124" s="17">
        <f>1000*'salmon escapement'!N124*'Avg wt'!N52</f>
        <v>26485.567221027784</v>
      </c>
      <c r="O124" s="17">
        <f>1000*'salmon escapement'!O124*'Avg wt'!O52</f>
        <v>12009.822111923379</v>
      </c>
      <c r="P124" s="17">
        <f>1000*'salmon escapement'!P124*'Avg wt'!P52</f>
        <v>1450.6242499202526</v>
      </c>
      <c r="Q124" s="17">
        <f>1000*'salmon escapement'!Q124*'Avg wt'!Q52</f>
        <v>15723.005618433504</v>
      </c>
      <c r="S124" s="17">
        <f>1000*'salmon escapement'!S124*'Avg wt'!S52</f>
        <v>2696.5700702903673</v>
      </c>
      <c r="T124" s="17">
        <f>1000*'salmon escapement'!T124*'Avg wt'!T52</f>
        <v>1115.938937827771</v>
      </c>
      <c r="U124" s="17">
        <f>1000*'salmon escapement'!U124*'Avg wt'!U52</f>
        <v>918.48003371869368</v>
      </c>
      <c r="V124" s="17">
        <f>1000*'salmon escapement'!V124*'Avg wt'!V52</f>
        <v>6968.9993240446202</v>
      </c>
      <c r="W124" s="17">
        <f>1000*'salmon escapement'!W124*'Avg wt'!W52</f>
        <v>5889.7822301956967</v>
      </c>
      <c r="Y124" s="17">
        <f>1000*'salmon escapement'!Y124*'Avg wt'!Y52</f>
        <v>2545.3677105701563</v>
      </c>
      <c r="Z124" s="17">
        <f>1000*'salmon escapement'!Z124*'Avg wt'!Z52</f>
        <v>6691.9995858461125</v>
      </c>
      <c r="AA124" s="17">
        <f>1000*'salmon escapement'!AA124*'Avg wt'!AA52</f>
        <v>1714.7687142857144</v>
      </c>
      <c r="AB124" s="17">
        <f>1000*'salmon escapement'!AB124*'Avg wt'!AB52</f>
        <v>2864.5668654383217</v>
      </c>
      <c r="AC124" s="17">
        <f>1000*'salmon escapement'!AC124*'Avg wt'!AC52</f>
        <v>866.29716687099824</v>
      </c>
      <c r="AE124" s="18">
        <f t="shared" si="0"/>
        <v>63607.61719184307</v>
      </c>
      <c r="AF124" s="18">
        <f t="shared" si="1"/>
        <v>60955.019866902141</v>
      </c>
      <c r="AG124" s="18">
        <f t="shared" si="2"/>
        <v>37028.210562257642</v>
      </c>
      <c r="AH124" s="18">
        <f t="shared" si="3"/>
        <v>80633.312971789768</v>
      </c>
      <c r="AJ124" s="18">
        <f t="shared" si="4"/>
        <v>242224.16059279261</v>
      </c>
      <c r="AL124" s="21">
        <f t="shared" si="5"/>
        <v>0.30659085394604269</v>
      </c>
      <c r="AM124" s="21">
        <f t="shared" si="6"/>
        <v>0.33034961629782422</v>
      </c>
      <c r="AN124" s="21">
        <f t="shared" si="7"/>
        <v>0.22982438690288665</v>
      </c>
      <c r="AO124" s="21">
        <f t="shared" si="8"/>
        <v>7.2617737855009551E-2</v>
      </c>
      <c r="AP124" s="21">
        <f t="shared" si="9"/>
        <v>6.0617404998236979E-2</v>
      </c>
      <c r="AR124" s="16">
        <f t="shared" si="10"/>
        <v>17589.770596077149</v>
      </c>
      <c r="AS124" s="16">
        <f t="shared" si="11"/>
        <v>14683.000043011303</v>
      </c>
    </row>
    <row r="125" spans="3:45">
      <c r="C125">
        <v>1989</v>
      </c>
      <c r="D125" s="17">
        <f>1000*'salmon escapement'!D125*'Avg wt'!D53</f>
        <v>305.49360983024013</v>
      </c>
      <c r="E125" s="17">
        <f>1000*'salmon escapement'!E125*'Avg wt'!E53</f>
        <v>41972.105105710165</v>
      </c>
      <c r="F125" s="17">
        <f>1000*'salmon escapement'!F125*'Avg wt'!F53</f>
        <v>47359.711189400834</v>
      </c>
      <c r="G125" s="17">
        <f>1000*'salmon escapement'!G125*'Avg wt'!G53</f>
        <v>10080.368400226036</v>
      </c>
      <c r="I125" s="17">
        <f>1000*'salmon escapement'!I125*'Avg wt'!I53</f>
        <v>17143.057278564767</v>
      </c>
      <c r="J125" s="17">
        <f>1000*'salmon escapement'!J125*'Avg wt'!J53</f>
        <v>10060.679126386281</v>
      </c>
      <c r="K125" s="17">
        <f>1000*'salmon escapement'!K125*'Avg wt'!K53</f>
        <v>3903.1315950568624</v>
      </c>
      <c r="L125" s="17">
        <f>1000*'salmon escapement'!L125*'Avg wt'!L53</f>
        <v>34322.918736602311</v>
      </c>
      <c r="N125" s="17">
        <f>1000*'salmon escapement'!N125*'Avg wt'!N53</f>
        <v>43800.059917774415</v>
      </c>
      <c r="O125" s="17">
        <f>1000*'salmon escapement'!O125*'Avg wt'!O53</f>
        <v>13507.856793484962</v>
      </c>
      <c r="P125" s="17">
        <f>1000*'salmon escapement'!P125*'Avg wt'!P53</f>
        <v>2161.6626617181591</v>
      </c>
      <c r="Q125" s="17">
        <f>1000*'salmon escapement'!Q125*'Avg wt'!Q53</f>
        <v>15447.011024493049</v>
      </c>
      <c r="S125" s="17">
        <f>1000*'salmon escapement'!S125*'Avg wt'!S53</f>
        <v>2923.2641113909881</v>
      </c>
      <c r="T125" s="17">
        <f>1000*'salmon escapement'!T125*'Avg wt'!T53</f>
        <v>734.16506905142376</v>
      </c>
      <c r="U125" s="17">
        <f>1000*'salmon escapement'!U125*'Avg wt'!U53</f>
        <v>853.94478871410411</v>
      </c>
      <c r="V125" s="17">
        <f>1000*'salmon escapement'!V125*'Avg wt'!V53</f>
        <v>6728.2855227678192</v>
      </c>
      <c r="W125" s="17">
        <f>1000*'salmon escapement'!W125*'Avg wt'!W53</f>
        <v>4664.9229260860257</v>
      </c>
      <c r="Y125" s="17">
        <f>1000*'salmon escapement'!Y125*'Avg wt'!Y53</f>
        <v>2497.6469201091727</v>
      </c>
      <c r="Z125" s="17">
        <f>1000*'salmon escapement'!Z125*'Avg wt'!Z53</f>
        <v>3861.3905944685644</v>
      </c>
      <c r="AA125" s="17">
        <f>1000*'salmon escapement'!AA125*'Avg wt'!AA53</f>
        <v>2963.9712857142868</v>
      </c>
      <c r="AB125" s="17">
        <f>1000*'salmon escapement'!AB125*'Avg wt'!AB53</f>
        <v>2873.8765280600692</v>
      </c>
      <c r="AC125" s="17">
        <f>1000*'salmon escapement'!AC125*'Avg wt'!AC53</f>
        <v>789.43227067550526</v>
      </c>
      <c r="AE125" s="18">
        <f t="shared" si="0"/>
        <v>66669.521837669585</v>
      </c>
      <c r="AF125" s="18">
        <f t="shared" si="1"/>
        <v>70136.196689101402</v>
      </c>
      <c r="AG125" s="18">
        <f t="shared" si="2"/>
        <v>57242.42152060425</v>
      </c>
      <c r="AH125" s="18">
        <f t="shared" si="3"/>
        <v>74906.815408910814</v>
      </c>
      <c r="AJ125" s="18">
        <f t="shared" si="4"/>
        <v>268954.95545628609</v>
      </c>
      <c r="AL125" s="21">
        <f t="shared" si="5"/>
        <v>0.37075977327130766</v>
      </c>
      <c r="AM125" s="21">
        <f t="shared" si="6"/>
        <v>0.24327414464480721</v>
      </c>
      <c r="AN125" s="21">
        <f t="shared" si="7"/>
        <v>0.2785469792529886</v>
      </c>
      <c r="AO125" s="21">
        <f t="shared" si="8"/>
        <v>5.9134743924044837E-2</v>
      </c>
      <c r="AP125" s="21">
        <f t="shared" si="9"/>
        <v>4.8284358906851579E-2</v>
      </c>
      <c r="AR125" s="16">
        <f t="shared" si="10"/>
        <v>15904.582418010363</v>
      </c>
      <c r="AS125" s="16">
        <f t="shared" si="11"/>
        <v>12986.317599027598</v>
      </c>
    </row>
    <row r="126" spans="3:45">
      <c r="C126">
        <v>1990</v>
      </c>
      <c r="D126" s="17">
        <f>1000*'salmon escapement'!D126*'Avg wt'!D54</f>
        <v>6716.5162022342447</v>
      </c>
      <c r="E126" s="17">
        <f>1000*'salmon escapement'!E126*'Avg wt'!E54</f>
        <v>19917.222729265748</v>
      </c>
      <c r="F126" s="17">
        <f>1000*'salmon escapement'!F126*'Avg wt'!F54</f>
        <v>35137.449703588391</v>
      </c>
      <c r="G126" s="17">
        <f>1000*'salmon escapement'!G126*'Avg wt'!G54</f>
        <v>27063.744617110984</v>
      </c>
      <c r="I126" s="17">
        <f>1000*'salmon escapement'!I126*'Avg wt'!I54</f>
        <v>14037.034163870921</v>
      </c>
      <c r="J126" s="17">
        <f>1000*'salmon escapement'!J126*'Avg wt'!J54</f>
        <v>6115.928444522975</v>
      </c>
      <c r="K126" s="17">
        <f>1000*'salmon escapement'!K126*'Avg wt'!K54</f>
        <v>5133.2177339543514</v>
      </c>
      <c r="L126" s="17">
        <f>1000*'salmon escapement'!L126*'Avg wt'!L54</f>
        <v>44752.191241878361</v>
      </c>
      <c r="N126" s="17">
        <f>1000*'salmon escapement'!N126*'Avg wt'!N54</f>
        <v>40261.235970318543</v>
      </c>
      <c r="O126" s="17">
        <f>1000*'salmon escapement'!O126*'Avg wt'!O54</f>
        <v>10590.736174490678</v>
      </c>
      <c r="P126" s="17">
        <f>1000*'salmon escapement'!P126*'Avg wt'!P54</f>
        <v>2054.2244766327153</v>
      </c>
      <c r="Q126" s="17">
        <f>1000*'salmon escapement'!Q126*'Avg wt'!Q54</f>
        <v>25072.037395446365</v>
      </c>
      <c r="S126" s="17">
        <f>1000*'salmon escapement'!S126*'Avg wt'!S54</f>
        <v>3506.3366683664599</v>
      </c>
      <c r="T126" s="17">
        <f>1000*'salmon escapement'!T126*'Avg wt'!T54</f>
        <v>801.01534270659783</v>
      </c>
      <c r="U126" s="17">
        <f>1000*'salmon escapement'!U126*'Avg wt'!U54</f>
        <v>752.65100712089634</v>
      </c>
      <c r="V126" s="17">
        <f>1000*'salmon escapement'!V126*'Avg wt'!V54</f>
        <v>8961.92143382635</v>
      </c>
      <c r="W126" s="17">
        <f>1000*'salmon escapement'!W126*'Avg wt'!W54</f>
        <v>2998.1265297282102</v>
      </c>
      <c r="Y126" s="17">
        <f>1000*'salmon escapement'!Y126*'Avg wt'!Y54</f>
        <v>1662.8495364187415</v>
      </c>
      <c r="Z126" s="17">
        <f>1000*'salmon escapement'!Z126*'Avg wt'!Z54</f>
        <v>4850.9575959074873</v>
      </c>
      <c r="AA126" s="17">
        <f>1000*'salmon escapement'!AA126*'Avg wt'!AA54</f>
        <v>3981.55242857143</v>
      </c>
      <c r="AB126" s="17">
        <f>1000*'salmon escapement'!AB126*'Avg wt'!AB54</f>
        <v>3743.3189828083723</v>
      </c>
      <c r="AC126" s="17">
        <f>1000*'salmon escapement'!AC126*'Avg wt'!AC54</f>
        <v>769.63340516343965</v>
      </c>
      <c r="AE126" s="18">
        <f t="shared" si="0"/>
        <v>66183.972541208917</v>
      </c>
      <c r="AF126" s="18">
        <f t="shared" si="1"/>
        <v>42275.860286893483</v>
      </c>
      <c r="AG126" s="18">
        <f t="shared" si="2"/>
        <v>47059.095349867777</v>
      </c>
      <c r="AH126" s="18">
        <f t="shared" si="3"/>
        <v>113360.97360596206</v>
      </c>
      <c r="AJ126" s="18">
        <f t="shared" si="4"/>
        <v>268879.90178393223</v>
      </c>
      <c r="AL126" s="21">
        <f t="shared" si="5"/>
        <v>0.33038889356477735</v>
      </c>
      <c r="AM126" s="21">
        <f t="shared" si="6"/>
        <v>0.26048198887140467</v>
      </c>
      <c r="AN126" s="21">
        <f t="shared" si="7"/>
        <v>0.29001138984181274</v>
      </c>
      <c r="AO126" s="21">
        <f t="shared" si="8"/>
        <v>6.3299825940228011E-2</v>
      </c>
      <c r="AP126" s="21">
        <f t="shared" si="9"/>
        <v>5.5817901781777354E-2</v>
      </c>
      <c r="AR126" s="16">
        <f t="shared" si="10"/>
        <v>17020.050981748514</v>
      </c>
      <c r="AS126" s="16">
        <f t="shared" si="11"/>
        <v>15008.31194886947</v>
      </c>
    </row>
    <row r="127" spans="3:45">
      <c r="C127">
        <v>1991</v>
      </c>
      <c r="D127" s="17">
        <f>1000*'salmon escapement'!D127*'Avg wt'!D55</f>
        <v>248.2371981621167</v>
      </c>
      <c r="E127" s="17">
        <f>1000*'salmon escapement'!E127*'Avg wt'!E55</f>
        <v>24143.13624389864</v>
      </c>
      <c r="F127" s="17">
        <f>1000*'salmon escapement'!F127*'Avg wt'!F55</f>
        <v>33522.325160767883</v>
      </c>
      <c r="G127" s="17">
        <f>1000*'salmon escapement'!G127*'Avg wt'!G55</f>
        <v>35681.359254843388</v>
      </c>
      <c r="I127" s="17">
        <f>1000*'salmon escapement'!I127*'Avg wt'!I55</f>
        <v>15449.992891300664</v>
      </c>
      <c r="J127" s="17">
        <f>1000*'salmon escapement'!J127*'Avg wt'!J55</f>
        <v>7105.2343037526398</v>
      </c>
      <c r="K127" s="17">
        <f>1000*'salmon escapement'!K127*'Avg wt'!K55</f>
        <v>4094.9831658360731</v>
      </c>
      <c r="L127" s="17">
        <f>1000*'salmon escapement'!L127*'Avg wt'!L55</f>
        <v>37374.855537584001</v>
      </c>
      <c r="N127" s="17">
        <f>1000*'salmon escapement'!N127*'Avg wt'!N55</f>
        <v>45900.317637538574</v>
      </c>
      <c r="O127" s="17">
        <f>1000*'salmon escapement'!O127*'Avg wt'!O55</f>
        <v>15345.345295439691</v>
      </c>
      <c r="P127" s="17">
        <f>1000*'salmon escapement'!P127*'Avg wt'!P55</f>
        <v>2065.5734583530952</v>
      </c>
      <c r="Q127" s="17">
        <f>1000*'salmon escapement'!Q127*'Avg wt'!Q55</f>
        <v>19825.922638489988</v>
      </c>
      <c r="S127" s="17">
        <f>1000*'salmon escapement'!S127*'Avg wt'!S55</f>
        <v>4207.4151969202831</v>
      </c>
      <c r="T127" s="17">
        <f>1000*'salmon escapement'!T127*'Avg wt'!T55</f>
        <v>743.0856959708774</v>
      </c>
      <c r="U127" s="17">
        <f>1000*'salmon escapement'!U127*'Avg wt'!U55</f>
        <v>766.25530933573657</v>
      </c>
      <c r="V127" s="17">
        <f>1000*'salmon escapement'!V127*'Avg wt'!V55</f>
        <v>7764.2647814589445</v>
      </c>
      <c r="W127" s="17">
        <f>1000*'salmon escapement'!W127*'Avg wt'!W55</f>
        <v>2427.5619253052705</v>
      </c>
      <c r="Y127" s="17">
        <f>1000*'salmon escapement'!Y127*'Avg wt'!Y55</f>
        <v>2108.8088211897052</v>
      </c>
      <c r="Z127" s="17">
        <f>1000*'salmon escapement'!Z127*'Avg wt'!Z55</f>
        <v>5020.7339383122262</v>
      </c>
      <c r="AA127" s="17">
        <f>1000*'salmon escapement'!AA127*'Avg wt'!AA55</f>
        <v>4437.7045714285732</v>
      </c>
      <c r="AB127" s="17">
        <f>1000*'salmon escapement'!AB127*'Avg wt'!AB55</f>
        <v>3720.8489500641658</v>
      </c>
      <c r="AC127" s="17">
        <f>1000*'salmon escapement'!AC127*'Avg wt'!AC55</f>
        <v>483.89054121933219</v>
      </c>
      <c r="AE127" s="18">
        <f t="shared" si="0"/>
        <v>67914.771745111342</v>
      </c>
      <c r="AF127" s="18">
        <f t="shared" si="1"/>
        <v>52357.535477374069</v>
      </c>
      <c r="AG127" s="18">
        <f t="shared" si="2"/>
        <v>44886.841665721353</v>
      </c>
      <c r="AH127" s="18">
        <f t="shared" si="3"/>
        <v>107278.70362896509</v>
      </c>
      <c r="AJ127" s="18">
        <f t="shared" si="4"/>
        <v>272437.85251717182</v>
      </c>
      <c r="AL127" s="21">
        <f t="shared" si="5"/>
        <v>0.34354645286220903</v>
      </c>
      <c r="AM127" s="21">
        <f t="shared" si="6"/>
        <v>0.23500796716358591</v>
      </c>
      <c r="AN127" s="21">
        <f t="shared" si="7"/>
        <v>0.30516008793081051</v>
      </c>
      <c r="AO127" s="21">
        <f t="shared" si="8"/>
        <v>5.8393438217210984E-2</v>
      </c>
      <c r="AP127" s="21">
        <f t="shared" si="9"/>
        <v>5.789205382618369E-2</v>
      </c>
      <c r="AR127" s="16">
        <f t="shared" si="10"/>
        <v>15908.582908991111</v>
      </c>
      <c r="AS127" s="16">
        <f t="shared" si="11"/>
        <v>15771.986822214005</v>
      </c>
    </row>
    <row r="128" spans="3:45">
      <c r="C128">
        <v>1992</v>
      </c>
      <c r="D128" s="17">
        <f>1000*'salmon escapement'!D128*'Avg wt'!D56</f>
        <v>4355.851727837713</v>
      </c>
      <c r="E128" s="17">
        <f>1000*'salmon escapement'!E128*'Avg wt'!E56</f>
        <v>19086.217470251377</v>
      </c>
      <c r="F128" s="17">
        <f>1000*'salmon escapement'!F128*'Avg wt'!F56</f>
        <v>40791.977190599544</v>
      </c>
      <c r="G128" s="17">
        <f>1000*'salmon escapement'!G128*'Avg wt'!G56</f>
        <v>21136.610660459173</v>
      </c>
      <c r="I128" s="17">
        <f>1000*'salmon escapement'!I128*'Avg wt'!I56</f>
        <v>13742.333967407827</v>
      </c>
      <c r="J128" s="17">
        <f>1000*'salmon escapement'!J128*'Avg wt'!J56</f>
        <v>6795.0786367188193</v>
      </c>
      <c r="K128" s="17">
        <f>1000*'salmon escapement'!K128*'Avg wt'!K56</f>
        <v>10286.376525412421</v>
      </c>
      <c r="L128" s="17">
        <f>1000*'salmon escapement'!L128*'Avg wt'!L56</f>
        <v>41465.465090366517</v>
      </c>
      <c r="N128" s="17">
        <f>1000*'salmon escapement'!N128*'Avg wt'!N56</f>
        <v>35644.850131986532</v>
      </c>
      <c r="O128" s="17">
        <f>1000*'salmon escapement'!O128*'Avg wt'!O56</f>
        <v>14425.951932766186</v>
      </c>
      <c r="P128" s="17">
        <f>1000*'salmon escapement'!P128*'Avg wt'!P56</f>
        <v>2510.2727859593128</v>
      </c>
      <c r="Q128" s="17">
        <f>1000*'salmon escapement'!Q128*'Avg wt'!Q56</f>
        <v>18293.960030392984</v>
      </c>
      <c r="S128" s="17">
        <f>1000*'salmon escapement'!S128*'Avg wt'!S56</f>
        <v>3709.4719403326794</v>
      </c>
      <c r="T128" s="17">
        <f>1000*'salmon escapement'!T128*'Avg wt'!T56</f>
        <v>957.34943534135323</v>
      </c>
      <c r="U128" s="17">
        <f>1000*'salmon escapement'!U128*'Avg wt'!U56</f>
        <v>837.65507834505127</v>
      </c>
      <c r="V128" s="17">
        <f>1000*'salmon escapement'!V128*'Avg wt'!V56</f>
        <v>9684.9439264550365</v>
      </c>
      <c r="W128" s="17">
        <f>1000*'salmon escapement'!W128*'Avg wt'!W56</f>
        <v>2489.9271409630264</v>
      </c>
      <c r="Y128" s="17">
        <f>1000*'salmon escapement'!Y128*'Avg wt'!Y56</f>
        <v>2859.1526091546948</v>
      </c>
      <c r="Z128" s="17">
        <f>1000*'salmon escapement'!Z128*'Avg wt'!Z56</f>
        <v>5791.8751593906163</v>
      </c>
      <c r="AA128" s="17">
        <f>1000*'salmon escapement'!AA128*'Avg wt'!AA56</f>
        <v>5530.9988571428585</v>
      </c>
      <c r="AB128" s="17">
        <f>1000*'salmon escapement'!AB128*'Avg wt'!AB56</f>
        <v>2450.7074597252445</v>
      </c>
      <c r="AC128" s="17">
        <f>1000*'salmon escapement'!AC128*'Avg wt'!AC56</f>
        <v>611.82300183150198</v>
      </c>
      <c r="AE128" s="18">
        <f t="shared" si="0"/>
        <v>60311.660376719447</v>
      </c>
      <c r="AF128" s="18">
        <f t="shared" si="1"/>
        <v>47056.472634468359</v>
      </c>
      <c r="AG128" s="18">
        <f t="shared" si="2"/>
        <v>59957.280437459194</v>
      </c>
      <c r="AH128" s="18">
        <f t="shared" si="3"/>
        <v>96133.437310193491</v>
      </c>
      <c r="AJ128" s="18">
        <f t="shared" si="4"/>
        <v>263458.8507588405</v>
      </c>
      <c r="AL128" s="21">
        <f t="shared" si="5"/>
        <v>0.32403791637006957</v>
      </c>
      <c r="AM128" s="21">
        <f t="shared" si="6"/>
        <v>0.2743853699038421</v>
      </c>
      <c r="AN128" s="21">
        <f t="shared" si="7"/>
        <v>0.26901747531716491</v>
      </c>
      <c r="AO128" s="21">
        <f t="shared" si="8"/>
        <v>6.7104777351435801E-2</v>
      </c>
      <c r="AP128" s="21">
        <f t="shared" si="9"/>
        <v>6.5454461057487409E-2</v>
      </c>
      <c r="AR128" s="16">
        <f t="shared" si="10"/>
        <v>17679.347521437146</v>
      </c>
      <c r="AS128" s="16">
        <f t="shared" si="11"/>
        <v>17244.557087244913</v>
      </c>
    </row>
    <row r="129" spans="3:45">
      <c r="C129">
        <v>1993</v>
      </c>
      <c r="D129" s="17">
        <f>1000*'salmon escapement'!D129*'Avg wt'!D57</f>
        <v>1387.9898495871737</v>
      </c>
      <c r="E129" s="17">
        <f>1000*'salmon escapement'!E129*'Avg wt'!E57</f>
        <v>19114.381769466363</v>
      </c>
      <c r="F129" s="17">
        <f>1000*'salmon escapement'!F129*'Avg wt'!F57</f>
        <v>40562.504038853127</v>
      </c>
      <c r="G129" s="17">
        <f>1000*'salmon escapement'!G129*'Avg wt'!G57</f>
        <v>37790.536843428396</v>
      </c>
      <c r="I129" s="17">
        <f>1000*'salmon escapement'!I129*'Avg wt'!I57</f>
        <v>9898.20284766437</v>
      </c>
      <c r="J129" s="17">
        <f>1000*'salmon escapement'!J129*'Avg wt'!J57</f>
        <v>3642.9579265388056</v>
      </c>
      <c r="K129" s="17">
        <f>1000*'salmon escapement'!K129*'Avg wt'!K57</f>
        <v>8315.4930230273749</v>
      </c>
      <c r="L129" s="17">
        <f>1000*'salmon escapement'!L129*'Avg wt'!L57</f>
        <v>35265.099446245986</v>
      </c>
      <c r="N129" s="17">
        <f>1000*'salmon escapement'!N129*'Avg wt'!N57</f>
        <v>32875.826419611818</v>
      </c>
      <c r="O129" s="17">
        <f>1000*'salmon escapement'!O129*'Avg wt'!O57</f>
        <v>11811.308869556087</v>
      </c>
      <c r="P129" s="17">
        <f>1000*'salmon escapement'!P129*'Avg wt'!P57</f>
        <v>2631.5641760419394</v>
      </c>
      <c r="Q129" s="17">
        <f>1000*'salmon escapement'!Q129*'Avg wt'!Q57</f>
        <v>33262.227476507993</v>
      </c>
      <c r="S129" s="17">
        <f>1000*'salmon escapement'!S129*'Avg wt'!S57</f>
        <v>5064.8802046206083</v>
      </c>
      <c r="T129" s="17">
        <f>1000*'salmon escapement'!T129*'Avg wt'!T57</f>
        <v>1122.4316773015828</v>
      </c>
      <c r="U129" s="17">
        <f>1000*'salmon escapement'!U129*'Avg wt'!U57</f>
        <v>1126.5509305539338</v>
      </c>
      <c r="V129" s="17">
        <f>1000*'salmon escapement'!V129*'Avg wt'!V57</f>
        <v>8493.2661497811969</v>
      </c>
      <c r="W129" s="17">
        <f>1000*'salmon escapement'!W129*'Avg wt'!W57</f>
        <v>2449.5635400957776</v>
      </c>
      <c r="Y129" s="17">
        <f>1000*'salmon escapement'!Y129*'Avg wt'!Y57</f>
        <v>1753.2430683925284</v>
      </c>
      <c r="Z129" s="17">
        <f>1000*'salmon escapement'!Z129*'Avg wt'!Z57</f>
        <v>3663.1930539231103</v>
      </c>
      <c r="AA129" s="17">
        <f>1000*'salmon escapement'!AA129*'Avg wt'!AA57</f>
        <v>4363.047428571429</v>
      </c>
      <c r="AB129" s="17">
        <f>1000*'salmon escapement'!AB129*'Avg wt'!AB57</f>
        <v>2196.4011135498404</v>
      </c>
      <c r="AC129" s="17">
        <f>1000*'salmon escapement'!AC129*'Avg wt'!AC57</f>
        <v>576.4120056837736</v>
      </c>
      <c r="AE129" s="18">
        <f t="shared" si="0"/>
        <v>50980.142389876499</v>
      </c>
      <c r="AF129" s="18">
        <f t="shared" si="1"/>
        <v>39354.273296785948</v>
      </c>
      <c r="AG129" s="18">
        <f t="shared" si="2"/>
        <v>56999.159597047801</v>
      </c>
      <c r="AH129" s="18">
        <f t="shared" si="3"/>
        <v>120033.50657529297</v>
      </c>
      <c r="AJ129" s="18">
        <f t="shared" si="4"/>
        <v>267367.08185900323</v>
      </c>
      <c r="AL129" s="21">
        <f t="shared" si="5"/>
        <v>0.36973666247166032</v>
      </c>
      <c r="AM129" s="21">
        <f t="shared" si="6"/>
        <v>0.21364542278843382</v>
      </c>
      <c r="AN129" s="21">
        <f t="shared" si="7"/>
        <v>0.30138686625682815</v>
      </c>
      <c r="AO129" s="21">
        <f t="shared" si="8"/>
        <v>6.8283247045276926E-2</v>
      </c>
      <c r="AP129" s="21">
        <f t="shared" si="9"/>
        <v>4.6947801437800668E-2</v>
      </c>
      <c r="AR129" s="16">
        <f t="shared" si="10"/>
        <v>18256.692502353097</v>
      </c>
      <c r="AS129" s="16">
        <f t="shared" si="11"/>
        <v>12552.296670120681</v>
      </c>
    </row>
    <row r="130" spans="3:45">
      <c r="C130">
        <v>1994</v>
      </c>
      <c r="D130" s="17">
        <f>1000*'salmon escapement'!D130*'Avg wt'!D58</f>
        <v>12946.32014988437</v>
      </c>
      <c r="E130" s="17">
        <f>1000*'salmon escapement'!E130*'Avg wt'!E58</f>
        <v>18167.895296052582</v>
      </c>
      <c r="F130" s="17">
        <f>1000*'salmon escapement'!F130*'Avg wt'!F58</f>
        <v>47444.236281939775</v>
      </c>
      <c r="G130" s="17">
        <f>1000*'salmon escapement'!G130*'Avg wt'!G58</f>
        <v>9196.5860791129835</v>
      </c>
      <c r="I130" s="17">
        <f>1000*'salmon escapement'!I130*'Avg wt'!I58</f>
        <v>22125.232428875919</v>
      </c>
      <c r="J130" s="17">
        <f>1000*'salmon escapement'!J130*'Avg wt'!J58</f>
        <v>7519.213404210107</v>
      </c>
      <c r="K130" s="17">
        <f>1000*'salmon escapement'!K130*'Avg wt'!K58</f>
        <v>12193.156949605143</v>
      </c>
      <c r="L130" s="17">
        <f>1000*'salmon escapement'!L130*'Avg wt'!L58</f>
        <v>54229.958671718996</v>
      </c>
      <c r="N130" s="17">
        <f>1000*'salmon escapement'!N130*'Avg wt'!N58</f>
        <v>42678.883730472378</v>
      </c>
      <c r="O130" s="17">
        <f>1000*'salmon escapement'!O130*'Avg wt'!O58</f>
        <v>17202.847089555598</v>
      </c>
      <c r="P130" s="17">
        <f>1000*'salmon escapement'!P130*'Avg wt'!P58</f>
        <v>2011.6272368223406</v>
      </c>
      <c r="Q130" s="17">
        <f>1000*'salmon escapement'!Q130*'Avg wt'!Q58</f>
        <v>19573.983894554767</v>
      </c>
      <c r="S130" s="17">
        <f>1000*'salmon escapement'!S130*'Avg wt'!S58</f>
        <v>6085.0870812399435</v>
      </c>
      <c r="T130" s="17">
        <f>1000*'salmon escapement'!T130*'Avg wt'!T58</f>
        <v>983.73154180796564</v>
      </c>
      <c r="U130" s="17">
        <f>1000*'salmon escapement'!U130*'Avg wt'!U58</f>
        <v>812.54656330151602</v>
      </c>
      <c r="V130" s="17">
        <f>1000*'salmon escapement'!V130*'Avg wt'!V58</f>
        <v>7449.162640241243</v>
      </c>
      <c r="W130" s="17">
        <f>1000*'salmon escapement'!W130*'Avg wt'!W58</f>
        <v>3420.6917193421941</v>
      </c>
      <c r="Y130" s="17">
        <f>1000*'salmon escapement'!Y130*'Avg wt'!Y58</f>
        <v>3151.8587640197011</v>
      </c>
      <c r="Z130" s="17">
        <f>1000*'salmon escapement'!Z130*'Avg wt'!Z58</f>
        <v>7155.7470193947975</v>
      </c>
      <c r="AA130" s="17">
        <f>1000*'salmon escapement'!AA130*'Avg wt'!AA58</f>
        <v>8412.2725714285734</v>
      </c>
      <c r="AB130" s="17">
        <f>1000*'salmon escapement'!AB130*'Avg wt'!AB58</f>
        <v>3620.5465383861697</v>
      </c>
      <c r="AC130" s="17">
        <f>1000*'salmon escapement'!AC130*'Avg wt'!AC58</f>
        <v>1064.8441263581249</v>
      </c>
      <c r="AE130" s="18">
        <f t="shared" si="0"/>
        <v>86987.382154492312</v>
      </c>
      <c r="AF130" s="18">
        <f t="shared" si="1"/>
        <v>51029.434351021046</v>
      </c>
      <c r="AG130" s="18">
        <f t="shared" si="2"/>
        <v>70873.839603097353</v>
      </c>
      <c r="AH130" s="18">
        <f t="shared" si="3"/>
        <v>98555.773669714472</v>
      </c>
      <c r="AJ130" s="18">
        <f t="shared" si="4"/>
        <v>307446.4297783252</v>
      </c>
      <c r="AL130" s="21">
        <f t="shared" si="5"/>
        <v>0.28543196247314623</v>
      </c>
      <c r="AM130" s="21">
        <f t="shared" si="6"/>
        <v>0.31246926992672103</v>
      </c>
      <c r="AN130" s="21">
        <f t="shared" si="7"/>
        <v>0.2649806081994337</v>
      </c>
      <c r="AO130" s="21">
        <f t="shared" si="8"/>
        <v>6.0990200990308628E-2</v>
      </c>
      <c r="AP130" s="21">
        <f t="shared" si="9"/>
        <v>7.6127958410390453E-2</v>
      </c>
      <c r="AR130" s="16">
        <f t="shared" si="10"/>
        <v>18751.219545932861</v>
      </c>
      <c r="AS130" s="16">
        <f t="shared" si="11"/>
        <v>23405.269019587369</v>
      </c>
    </row>
    <row r="131" spans="3:45">
      <c r="C131">
        <v>1995</v>
      </c>
      <c r="D131" s="17">
        <f>1000*'salmon escapement'!D131*'Avg wt'!D59</f>
        <v>213.64636845187485</v>
      </c>
      <c r="E131" s="17">
        <f>1000*'salmon escapement'!E131*'Avg wt'!E59</f>
        <v>47653.752489571838</v>
      </c>
      <c r="F131" s="17">
        <f>1000*'salmon escapement'!F131*'Avg wt'!F59</f>
        <v>51967.527021083792</v>
      </c>
      <c r="G131" s="17">
        <f>1000*'salmon escapement'!G131*'Avg wt'!G59</f>
        <v>40450.536370481495</v>
      </c>
      <c r="I131" s="17">
        <f>1000*'salmon escapement'!I131*'Avg wt'!I59</f>
        <v>27172.224826224425</v>
      </c>
      <c r="J131" s="17">
        <f>1000*'salmon escapement'!J131*'Avg wt'!J59</f>
        <v>9030.4310401574021</v>
      </c>
      <c r="K131" s="17">
        <f>1000*'salmon escapement'!K131*'Avg wt'!K59</f>
        <v>14634.727281167688</v>
      </c>
      <c r="L131" s="17">
        <f>1000*'salmon escapement'!L131*'Avg wt'!L59</f>
        <v>40793.408858432937</v>
      </c>
      <c r="N131" s="17">
        <f>1000*'salmon escapement'!N131*'Avg wt'!N59</f>
        <v>45253.511791508245</v>
      </c>
      <c r="O131" s="17">
        <f>1000*'salmon escapement'!O131*'Avg wt'!O59</f>
        <v>14038.709032741244</v>
      </c>
      <c r="P131" s="17">
        <f>1000*'salmon escapement'!P131*'Avg wt'!P59</f>
        <v>1415.4196938768373</v>
      </c>
      <c r="Q131" s="17">
        <f>1000*'salmon escapement'!Q131*'Avg wt'!Q59</f>
        <v>13540.766990906162</v>
      </c>
      <c r="S131" s="17">
        <f>1000*'salmon escapement'!S131*'Avg wt'!S59</f>
        <v>5841.7303179895453</v>
      </c>
      <c r="T131" s="17">
        <f>1000*'salmon escapement'!T131*'Avg wt'!T59</f>
        <v>1295.3068162458699</v>
      </c>
      <c r="U131" s="17">
        <f>1000*'salmon escapement'!U131*'Avg wt'!U59</f>
        <v>678.11093154057994</v>
      </c>
      <c r="V131" s="17">
        <f>1000*'salmon escapement'!V131*'Avg wt'!V59</f>
        <v>5656.6907924746547</v>
      </c>
      <c r="W131" s="17">
        <f>1000*'salmon escapement'!W131*'Avg wt'!W59</f>
        <v>4286.6629429179238</v>
      </c>
      <c r="Y131" s="17">
        <f>1000*'salmon escapement'!Y131*'Avg wt'!Y59</f>
        <v>1806.0278131262648</v>
      </c>
      <c r="Z131" s="17">
        <f>1000*'salmon escapement'!Z131*'Avg wt'!Z59</f>
        <v>6441.8318944268485</v>
      </c>
      <c r="AA131" s="17">
        <f>1000*'salmon escapement'!AA131*'Avg wt'!AA59</f>
        <v>4966.5372857142856</v>
      </c>
      <c r="AB131" s="17">
        <f>1000*'salmon escapement'!AB131*'Avg wt'!AB59</f>
        <v>2690.5675112854956</v>
      </c>
      <c r="AC131" s="17">
        <f>1000*'salmon escapement'!AC131*'Avg wt'!AC59</f>
        <v>964.66762259358495</v>
      </c>
      <c r="AE131" s="18">
        <f t="shared" si="0"/>
        <v>80287.141117300343</v>
      </c>
      <c r="AF131" s="18">
        <f t="shared" si="1"/>
        <v>78460.031273143206</v>
      </c>
      <c r="AG131" s="18">
        <f t="shared" si="2"/>
        <v>73662.322213383173</v>
      </c>
      <c r="AH131" s="18">
        <f t="shared" si="3"/>
        <v>108383.30108909226</v>
      </c>
      <c r="AJ131" s="18">
        <f t="shared" si="4"/>
        <v>340792.795692919</v>
      </c>
      <c r="AL131" s="21">
        <f t="shared" si="5"/>
        <v>0.41164444795363914</v>
      </c>
      <c r="AM131" s="21">
        <f t="shared" si="6"/>
        <v>0.2688753787170694</v>
      </c>
      <c r="AN131" s="21">
        <f t="shared" si="7"/>
        <v>0.21786965114114715</v>
      </c>
      <c r="AO131" s="21">
        <f t="shared" si="8"/>
        <v>5.2109381493998415E-2</v>
      </c>
      <c r="AP131" s="21">
        <f t="shared" si="9"/>
        <v>4.9501140694145837E-2</v>
      </c>
      <c r="AR131" s="16">
        <f t="shared" si="10"/>
        <v>17758.501801168575</v>
      </c>
      <c r="AS131" s="16">
        <f t="shared" si="11"/>
        <v>16869.63212714648</v>
      </c>
    </row>
    <row r="132" spans="3:45">
      <c r="C132">
        <v>1996</v>
      </c>
      <c r="D132" s="17">
        <f>1000*'salmon escapement'!D132*'Avg wt'!D60</f>
        <v>6003.7793327136133</v>
      </c>
      <c r="E132" s="17">
        <f>1000*'salmon escapement'!E132*'Avg wt'!E60</f>
        <v>21649.238840447179</v>
      </c>
      <c r="F132" s="17">
        <f>1000*'salmon escapement'!F132*'Avg wt'!F60</f>
        <v>83035.696000118871</v>
      </c>
      <c r="G132" s="17">
        <f>1000*'salmon escapement'!G132*'Avg wt'!G60</f>
        <v>29415.347980385242</v>
      </c>
      <c r="I132" s="17">
        <f>1000*'salmon escapement'!I132*'Avg wt'!I60</f>
        <v>30600.795467249998</v>
      </c>
      <c r="J132" s="17">
        <f>1000*'salmon escapement'!J132*'Avg wt'!J60</f>
        <v>8347.9046733370214</v>
      </c>
      <c r="K132" s="17">
        <f>1000*'salmon escapement'!K132*'Avg wt'!K60</f>
        <v>21448.550360258752</v>
      </c>
      <c r="L132" s="17">
        <f>1000*'salmon escapement'!L132*'Avg wt'!L60</f>
        <v>38734.683584815939</v>
      </c>
      <c r="N132" s="17">
        <f>1000*'salmon escapement'!N132*'Avg wt'!N60</f>
        <v>27302.153157336958</v>
      </c>
      <c r="O132" s="17">
        <f>1000*'salmon escapement'!O132*'Avg wt'!O60</f>
        <v>14384.838916930583</v>
      </c>
      <c r="P132" s="17">
        <f>1000*'salmon escapement'!P132*'Avg wt'!P60</f>
        <v>2053.3531433339454</v>
      </c>
      <c r="Q132" s="17">
        <f>1000*'salmon escapement'!Q132*'Avg wt'!Q60</f>
        <v>19194.851089748841</v>
      </c>
      <c r="S132" s="17">
        <f>1000*'salmon escapement'!S132*'Avg wt'!S60</f>
        <v>4443.1558300715988</v>
      </c>
      <c r="T132" s="17">
        <f>1000*'salmon escapement'!T132*'Avg wt'!T60</f>
        <v>893.20102462677278</v>
      </c>
      <c r="U132" s="17">
        <f>1000*'salmon escapement'!U132*'Avg wt'!U60</f>
        <v>1085.8293758401667</v>
      </c>
      <c r="V132" s="17">
        <f>1000*'salmon escapement'!V132*'Avg wt'!V60</f>
        <v>6256.813080389873</v>
      </c>
      <c r="W132" s="17">
        <f>1000*'salmon escapement'!W132*'Avg wt'!W60</f>
        <v>4649.5009823653954</v>
      </c>
      <c r="Y132" s="17">
        <f>1000*'salmon escapement'!Y132*'Avg wt'!Y60</f>
        <v>3632.2546520397696</v>
      </c>
      <c r="Z132" s="17">
        <f>1000*'salmon escapement'!Z132*'Avg wt'!Z60</f>
        <v>4162.8930589540487</v>
      </c>
      <c r="AA132" s="17">
        <f>1000*'salmon escapement'!AA132*'Avg wt'!AA60</f>
        <v>4418.2152857142855</v>
      </c>
      <c r="AB132" s="17">
        <f>1000*'salmon escapement'!AB132*'Avg wt'!AB60</f>
        <v>2008.981881164784</v>
      </c>
      <c r="AC132" s="17">
        <f>1000*'salmon escapement'!AC132*'Avg wt'!AC60</f>
        <v>1160.2922650832877</v>
      </c>
      <c r="AE132" s="18">
        <f t="shared" si="0"/>
        <v>71982.138439411938</v>
      </c>
      <c r="AF132" s="18">
        <f t="shared" si="1"/>
        <v>49438.076514295601</v>
      </c>
      <c r="AG132" s="18">
        <f t="shared" si="2"/>
        <v>112041.64416526603</v>
      </c>
      <c r="AH132" s="18">
        <f t="shared" si="3"/>
        <v>101420.47086395336</v>
      </c>
      <c r="AJ132" s="18">
        <f t="shared" si="4"/>
        <v>334882.32998292689</v>
      </c>
      <c r="AL132" s="21">
        <f t="shared" si="5"/>
        <v>0.41836803441019943</v>
      </c>
      <c r="AM132" s="21">
        <f t="shared" si="6"/>
        <v>0.29602019936589574</v>
      </c>
      <c r="AN132" s="21">
        <f t="shared" si="7"/>
        <v>0.18793226955438025</v>
      </c>
      <c r="AO132" s="21">
        <f t="shared" si="8"/>
        <v>5.1745042188930231E-2</v>
      </c>
      <c r="AP132" s="21">
        <f t="shared" si="9"/>
        <v>4.593445448059448E-2</v>
      </c>
      <c r="AR132" s="16">
        <f t="shared" si="10"/>
        <v>17328.500293293808</v>
      </c>
      <c r="AS132" s="16">
        <f t="shared" si="11"/>
        <v>15382.637142956175</v>
      </c>
    </row>
    <row r="133" spans="3:45">
      <c r="C133">
        <v>1997</v>
      </c>
      <c r="D133" s="17">
        <f>1000*'salmon escapement'!D133*'Avg wt'!D61</f>
        <v>317.0460156348355</v>
      </c>
      <c r="E133" s="17">
        <f>1000*'salmon escapement'!E133*'Avg wt'!E61</f>
        <v>33489.652268207916</v>
      </c>
      <c r="F133" s="17">
        <f>1000*'salmon escapement'!F133*'Avg wt'!F61</f>
        <v>64979.513471020917</v>
      </c>
      <c r="G133" s="17">
        <f>1000*'salmon escapement'!G133*'Avg wt'!G61</f>
        <v>25171.836020209594</v>
      </c>
      <c r="I133" s="17">
        <f>1000*'salmon escapement'!I133*'Avg wt'!I61</f>
        <v>14439.435211740942</v>
      </c>
      <c r="J133" s="17">
        <f>1000*'salmon escapement'!J133*'Avg wt'!J61</f>
        <v>12515.856407109843</v>
      </c>
      <c r="K133" s="17">
        <f>1000*'salmon escapement'!K133*'Avg wt'!K61</f>
        <v>17658.240266187495</v>
      </c>
      <c r="L133" s="17">
        <f>1000*'salmon escapement'!L133*'Avg wt'!L61</f>
        <v>28156.643037011167</v>
      </c>
      <c r="N133" s="17">
        <f>1000*'salmon escapement'!N133*'Avg wt'!N61</f>
        <v>18705.296020164184</v>
      </c>
      <c r="O133" s="17">
        <f>1000*'salmon escapement'!O133*'Avg wt'!O61</f>
        <v>15936.789667931074</v>
      </c>
      <c r="P133" s="17">
        <f>1000*'salmon escapement'!P133*'Avg wt'!P61</f>
        <v>1780.8046462326772</v>
      </c>
      <c r="Q133" s="17">
        <f>1000*'salmon escapement'!Q133*'Avg wt'!Q61</f>
        <v>19305.619860195002</v>
      </c>
      <c r="S133" s="17">
        <f>1000*'salmon escapement'!S133*'Avg wt'!S61</f>
        <v>5563.4715127925647</v>
      </c>
      <c r="T133" s="17">
        <f>1000*'salmon escapement'!T133*'Avg wt'!T61</f>
        <v>876.95406511627914</v>
      </c>
      <c r="U133" s="17">
        <f>1000*'salmon escapement'!U133*'Avg wt'!U61</f>
        <v>1331.404718830353</v>
      </c>
      <c r="V133" s="17">
        <f>1000*'salmon escapement'!V133*'Avg wt'!V61</f>
        <v>7228.6942030795371</v>
      </c>
      <c r="W133" s="17">
        <f>1000*'salmon escapement'!W133*'Avg wt'!W61</f>
        <v>4440.2136181933201</v>
      </c>
      <c r="Y133" s="17">
        <f>1000*'salmon escapement'!Y133*'Avg wt'!Y61</f>
        <v>855.42842753028651</v>
      </c>
      <c r="Z133" s="17">
        <f>1000*'salmon escapement'!Z133*'Avg wt'!Z61</f>
        <v>1793.2768631259203</v>
      </c>
      <c r="AA133" s="17">
        <f>1000*'salmon escapement'!AA133*'Avg wt'!AA61</f>
        <v>2801.3781428571433</v>
      </c>
      <c r="AB133" s="17">
        <f>1000*'salmon escapement'!AB133*'Avg wt'!AB61</f>
        <v>2428.228944705691</v>
      </c>
      <c r="AC133" s="17">
        <f>1000*'salmon escapement'!AC133*'Avg wt'!AC61</f>
        <v>778.07505778791619</v>
      </c>
      <c r="AE133" s="18">
        <f t="shared" si="0"/>
        <v>39880.677187862813</v>
      </c>
      <c r="AF133" s="18">
        <f t="shared" si="1"/>
        <v>64612.529271491032</v>
      </c>
      <c r="AG133" s="18">
        <f t="shared" si="2"/>
        <v>88551.341245128569</v>
      </c>
      <c r="AH133" s="18">
        <f t="shared" si="3"/>
        <v>87509.310741182228</v>
      </c>
      <c r="AJ133" s="18">
        <f t="shared" si="4"/>
        <v>280553.85844566463</v>
      </c>
      <c r="AL133" s="21">
        <f t="shared" si="5"/>
        <v>0.44183333803295544</v>
      </c>
      <c r="AM133" s="21">
        <f t="shared" si="6"/>
        <v>0.25938041032553816</v>
      </c>
      <c r="AN133" s="21">
        <f t="shared" si="7"/>
        <v>0.1986374755395352</v>
      </c>
      <c r="AO133" s="21">
        <f t="shared" si="8"/>
        <v>6.9294139192090903E-2</v>
      </c>
      <c r="AP133" s="21">
        <f t="shared" si="9"/>
        <v>3.085463690988037E-2</v>
      </c>
      <c r="AR133" s="16">
        <f t="shared" si="10"/>
        <v>19440.738118012054</v>
      </c>
      <c r="AS133" s="16">
        <f t="shared" si="11"/>
        <v>8656.3874360069567</v>
      </c>
    </row>
    <row r="134" spans="3:45">
      <c r="C134">
        <v>1998</v>
      </c>
      <c r="D134" s="17">
        <f>1000*'salmon escapement'!D134*'Avg wt'!D62</f>
        <v>6162.2536568627702</v>
      </c>
      <c r="E134" s="17">
        <f>1000*'salmon escapement'!E134*'Avg wt'!E62</f>
        <v>37954.754902802168</v>
      </c>
      <c r="F134" s="17">
        <f>1000*'salmon escapement'!F134*'Avg wt'!F62</f>
        <v>63488.695322473061</v>
      </c>
      <c r="G134" s="17">
        <f>1000*'salmon escapement'!G134*'Avg wt'!G62</f>
        <v>13506.435657707802</v>
      </c>
      <c r="I134" s="17">
        <f>1000*'salmon escapement'!I134*'Avg wt'!I62</f>
        <v>15330.767283058853</v>
      </c>
      <c r="J134" s="17">
        <f>1000*'salmon escapement'!J134*'Avg wt'!J62</f>
        <v>10819.574180307984</v>
      </c>
      <c r="K134" s="17">
        <f>1000*'salmon escapement'!K134*'Avg wt'!K62</f>
        <v>25591.102584126384</v>
      </c>
      <c r="L134" s="17">
        <f>1000*'salmon escapement'!L134*'Avg wt'!L62</f>
        <v>66657.002042031789</v>
      </c>
      <c r="N134" s="17">
        <f>1000*'salmon escapement'!N134*'Avg wt'!N62</f>
        <v>22279.765476953395</v>
      </c>
      <c r="O134" s="17">
        <f>1000*'salmon escapement'!O134*'Avg wt'!O62</f>
        <v>15079.940824950954</v>
      </c>
      <c r="P134" s="17">
        <f>1000*'salmon escapement'!P134*'Avg wt'!P62</f>
        <v>1502.9737811515708</v>
      </c>
      <c r="Q134" s="17">
        <f>1000*'salmon escapement'!Q134*'Avg wt'!Q62</f>
        <v>30516.336156885234</v>
      </c>
      <c r="S134" s="17">
        <f>1000*'salmon escapement'!S134*'Avg wt'!S62</f>
        <v>3847.9790733990003</v>
      </c>
      <c r="T134" s="17">
        <f>1000*'salmon escapement'!T134*'Avg wt'!T62</f>
        <v>887.58543594037531</v>
      </c>
      <c r="U134" s="17">
        <f>1000*'salmon escapement'!U134*'Avg wt'!U62</f>
        <v>589.24588414087691</v>
      </c>
      <c r="V134" s="17">
        <f>1000*'salmon escapement'!V134*'Avg wt'!V62</f>
        <v>8901.7974148603826</v>
      </c>
      <c r="W134" s="17">
        <f>1000*'salmon escapement'!W134*'Avg wt'!W62</f>
        <v>3666.3006261982518</v>
      </c>
      <c r="Y134" s="17">
        <f>1000*'salmon escapement'!Y134*'Avg wt'!Y62</f>
        <v>1416.9686200484591</v>
      </c>
      <c r="Z134" s="17">
        <f>1000*'salmon escapement'!Z134*'Avg wt'!Z62</f>
        <v>2590.6471949339584</v>
      </c>
      <c r="AA134" s="17">
        <f>1000*'salmon escapement'!AA134*'Avg wt'!AA62</f>
        <v>4530.5584285714303</v>
      </c>
      <c r="AB134" s="17">
        <f>1000*'salmon escapement'!AB134*'Avg wt'!AB62</f>
        <v>6008.3470754023037</v>
      </c>
      <c r="AC134" s="17">
        <f>1000*'salmon escapement'!AC134*'Avg wt'!AC62</f>
        <v>1654.8999999999999</v>
      </c>
      <c r="AE134" s="18">
        <f t="shared" si="0"/>
        <v>49037.734110322475</v>
      </c>
      <c r="AF134" s="18">
        <f t="shared" si="1"/>
        <v>67332.502538935441</v>
      </c>
      <c r="AG134" s="18">
        <f t="shared" si="2"/>
        <v>95702.576000463319</v>
      </c>
      <c r="AH134" s="18">
        <f t="shared" si="3"/>
        <v>130911.11897308574</v>
      </c>
      <c r="AJ134" s="18">
        <f t="shared" si="4"/>
        <v>342983.93162280694</v>
      </c>
      <c r="AL134" s="21">
        <f t="shared" si="5"/>
        <v>0.35311315887835126</v>
      </c>
      <c r="AM134" s="21">
        <f t="shared" si="6"/>
        <v>0.34520114551527298</v>
      </c>
      <c r="AN134" s="21">
        <f t="shared" si="7"/>
        <v>0.2022806605303015</v>
      </c>
      <c r="AO134" s="21">
        <f t="shared" si="8"/>
        <v>5.216835771250191E-2</v>
      </c>
      <c r="AP134" s="21">
        <f t="shared" si="9"/>
        <v>4.7236677363572524E-2</v>
      </c>
      <c r="AR134" s="16">
        <f t="shared" si="10"/>
        <v>17892.908434538887</v>
      </c>
      <c r="AS134" s="16">
        <f t="shared" si="11"/>
        <v>16201.421318956151</v>
      </c>
    </row>
    <row r="135" spans="3:45">
      <c r="C135">
        <v>1999</v>
      </c>
      <c r="D135" s="17">
        <f>1000*'salmon escapement'!D135*'Avg wt'!D63</f>
        <v>161.24936588966585</v>
      </c>
      <c r="E135" s="17">
        <f>1000*'salmon escapement'!E135*'Avg wt'!E63</f>
        <v>32434.938283013864</v>
      </c>
      <c r="F135" s="17">
        <f>1000*'salmon escapement'!F135*'Avg wt'!F63</f>
        <v>102467.91324011466</v>
      </c>
      <c r="G135" s="17">
        <f>1000*'salmon escapement'!G135*'Avg wt'!G63</f>
        <v>22293.402400310497</v>
      </c>
      <c r="I135" s="17">
        <f>1000*'salmon escapement'!I135*'Avg wt'!I63</f>
        <v>16688.672834005218</v>
      </c>
      <c r="J135" s="17">
        <f>1000*'salmon escapement'!J135*'Avg wt'!J63</f>
        <v>11321.736513002741</v>
      </c>
      <c r="K135" s="17">
        <f>1000*'salmon escapement'!K135*'Avg wt'!K63</f>
        <v>24769.16230799842</v>
      </c>
      <c r="L135" s="17">
        <f>1000*'salmon escapement'!L135*'Avg wt'!L63</f>
        <v>35644.944797655764</v>
      </c>
      <c r="N135" s="17">
        <f>1000*'salmon escapement'!N135*'Avg wt'!N63</f>
        <v>40502.77083779806</v>
      </c>
      <c r="O135" s="17">
        <f>1000*'salmon escapement'!O135*'Avg wt'!O63</f>
        <v>16442.431353781893</v>
      </c>
      <c r="P135" s="17">
        <f>1000*'salmon escapement'!P135*'Avg wt'!P63</f>
        <v>1684.6679784080677</v>
      </c>
      <c r="Q135" s="17">
        <f>1000*'salmon escapement'!Q135*'Avg wt'!Q63</f>
        <v>13381.887332386825</v>
      </c>
      <c r="S135" s="17">
        <f>1000*'salmon escapement'!S135*'Avg wt'!S63</f>
        <v>3213.175079554373</v>
      </c>
      <c r="T135" s="17">
        <f>1000*'salmon escapement'!T135*'Avg wt'!T63</f>
        <v>961.60905589929405</v>
      </c>
      <c r="U135" s="17">
        <f>1000*'salmon escapement'!U135*'Avg wt'!U63</f>
        <v>444.84126560523771</v>
      </c>
      <c r="V135" s="17">
        <f>1000*'salmon escapement'!V135*'Avg wt'!V63</f>
        <v>4417.7827688836669</v>
      </c>
      <c r="W135" s="17">
        <f>1000*'salmon escapement'!W135*'Avg wt'!W63</f>
        <v>5220.5706844615825</v>
      </c>
      <c r="Y135" s="17">
        <f>1000*'salmon escapement'!Y135*'Avg wt'!Y63</f>
        <v>217.50777818359418</v>
      </c>
      <c r="Z135" s="17">
        <f>1000*'salmon escapement'!Z135*'Avg wt'!Z63</f>
        <v>2292.1909999763684</v>
      </c>
      <c r="AA135" s="17">
        <f>1000*'salmon escapement'!AA135*'Avg wt'!AA63</f>
        <v>4233.8807142857158</v>
      </c>
      <c r="AB135" s="17">
        <f>1000*'salmon escapement'!AB135*'Avg wt'!AB63</f>
        <v>4704.2381805534787</v>
      </c>
      <c r="AC135" s="17">
        <f>1000*'salmon escapement'!AC135*'Avg wt'!AC63</f>
        <v>906.93396772046583</v>
      </c>
      <c r="AE135" s="18">
        <f t="shared" si="0"/>
        <v>60783.375895430909</v>
      </c>
      <c r="AF135" s="18">
        <f t="shared" si="1"/>
        <v>63452.906205674153</v>
      </c>
      <c r="AG135" s="18">
        <f t="shared" si="2"/>
        <v>133600.46550641212</v>
      </c>
      <c r="AH135" s="18">
        <f t="shared" si="3"/>
        <v>86569.760131972274</v>
      </c>
      <c r="AJ135" s="18">
        <f t="shared" si="4"/>
        <v>344406.50773948943</v>
      </c>
      <c r="AL135" s="21">
        <f t="shared" si="5"/>
        <v>0.45689468623036178</v>
      </c>
      <c r="AM135" s="21">
        <f t="shared" si="6"/>
        <v>0.2567446156375966</v>
      </c>
      <c r="AN135" s="21">
        <f t="shared" si="7"/>
        <v>0.209089421611176</v>
      </c>
      <c r="AO135" s="21">
        <f t="shared" si="8"/>
        <v>4.1398691761042307E-2</v>
      </c>
      <c r="AP135" s="21">
        <f t="shared" si="9"/>
        <v>3.5872584759823446E-2</v>
      </c>
      <c r="AR135" s="16">
        <f t="shared" si="10"/>
        <v>14257.978854404155</v>
      </c>
      <c r="AS135" s="16">
        <f t="shared" si="11"/>
        <v>12354.751640719624</v>
      </c>
    </row>
    <row r="136" spans="3:45">
      <c r="C136">
        <v>2000</v>
      </c>
      <c r="D136" s="17">
        <f>1000*'salmon escapement'!D136*'Avg wt'!D64</f>
        <v>3309.6724030817413</v>
      </c>
      <c r="E136" s="17">
        <f>1000*'salmon escapement'!E136*'Avg wt'!E64</f>
        <v>30689.434788478411</v>
      </c>
      <c r="F136" s="17">
        <f>1000*'salmon escapement'!F136*'Avg wt'!F64</f>
        <v>47317.173923504393</v>
      </c>
      <c r="G136" s="17">
        <f>1000*'salmon escapement'!G136*'Avg wt'!G64</f>
        <v>25343.866673649591</v>
      </c>
      <c r="I136" s="17">
        <f>1000*'salmon escapement'!I136*'Avg wt'!I64</f>
        <v>10733.728381320965</v>
      </c>
      <c r="J136" s="17">
        <f>1000*'salmon escapement'!J136*'Avg wt'!J64</f>
        <v>12565.027999078633</v>
      </c>
      <c r="K136" s="17">
        <f>1000*'salmon escapement'!K136*'Avg wt'!K64</f>
        <v>30923.273100433453</v>
      </c>
      <c r="L136" s="17">
        <f>1000*'salmon escapement'!L136*'Avg wt'!L64</f>
        <v>25485.161677076547</v>
      </c>
      <c r="N136" s="17">
        <f>1000*'salmon escapement'!N136*'Avg wt'!N64</f>
        <v>30237.079446417032</v>
      </c>
      <c r="O136" s="17">
        <f>1000*'salmon escapement'!O136*'Avg wt'!O64</f>
        <v>22912.369848363138</v>
      </c>
      <c r="P136" s="17">
        <f>1000*'salmon escapement'!P136*'Avg wt'!P64</f>
        <v>1152.1794432690801</v>
      </c>
      <c r="Q136" s="17">
        <f>1000*'salmon escapement'!Q136*'Avg wt'!Q64</f>
        <v>23502.433617376111</v>
      </c>
      <c r="S136" s="17">
        <f>1000*'salmon escapement'!S136*'Avg wt'!S64</f>
        <v>1908.1888272152598</v>
      </c>
      <c r="T136" s="17">
        <f>1000*'salmon escapement'!T136*'Avg wt'!T64</f>
        <v>514.02096818308257</v>
      </c>
      <c r="U136" s="17">
        <f>1000*'salmon escapement'!U136*'Avg wt'!U64</f>
        <v>630.99475587035988</v>
      </c>
      <c r="V136" s="17">
        <f>1000*'salmon escapement'!V136*'Avg wt'!V64</f>
        <v>5326.9439606899059</v>
      </c>
      <c r="W136" s="17">
        <f>1000*'salmon escapement'!W136*'Avg wt'!W64</f>
        <v>5154.6373654931776</v>
      </c>
      <c r="Y136" s="17">
        <f>1000*'salmon escapement'!Y136*'Avg wt'!Y64</f>
        <v>997.07873145814187</v>
      </c>
      <c r="Z136" s="17">
        <f>1000*'salmon escapement'!Z136*'Avg wt'!Z64</f>
        <v>4652.7014389792312</v>
      </c>
      <c r="AA136" s="17">
        <f>1000*'salmon escapement'!AA136*'Avg wt'!AA64</f>
        <v>2695.1562857142862</v>
      </c>
      <c r="AB136" s="17">
        <f>1000*'salmon escapement'!AB136*'Avg wt'!AB64</f>
        <v>5068.0118681146459</v>
      </c>
      <c r="AC136" s="17">
        <f>1000*'salmon escapement'!AC136*'Avg wt'!AC64</f>
        <v>1393.0032364518738</v>
      </c>
      <c r="AE136" s="18">
        <f t="shared" si="0"/>
        <v>47185.747789493136</v>
      </c>
      <c r="AF136" s="18">
        <f t="shared" si="1"/>
        <v>71333.555043082495</v>
      </c>
      <c r="AG136" s="18">
        <f t="shared" si="2"/>
        <v>82718.777508791565</v>
      </c>
      <c r="AH136" s="18">
        <f t="shared" si="3"/>
        <v>91274.058398851848</v>
      </c>
      <c r="AJ136" s="18">
        <f t="shared" si="4"/>
        <v>292512.13874021906</v>
      </c>
      <c r="AL136" s="21">
        <f t="shared" si="5"/>
        <v>0.36463494557208564</v>
      </c>
      <c r="AM136" s="21">
        <f t="shared" si="6"/>
        <v>0.27249190922875788</v>
      </c>
      <c r="AN136" s="21">
        <f t="shared" si="7"/>
        <v>0.26598575597754381</v>
      </c>
      <c r="AO136" s="21">
        <f t="shared" si="8"/>
        <v>4.6270851991793996E-2</v>
      </c>
      <c r="AP136" s="21">
        <f t="shared" si="9"/>
        <v>5.061653722981866E-2</v>
      </c>
      <c r="AR136" s="16">
        <f t="shared" si="10"/>
        <v>13534.785877451786</v>
      </c>
      <c r="AS136" s="16">
        <f t="shared" si="11"/>
        <v>14805.951560718178</v>
      </c>
    </row>
    <row r="137" spans="3:45">
      <c r="C137">
        <v>2001</v>
      </c>
      <c r="D137" s="17">
        <f>1000*'salmon escapement'!D137*'Avg wt'!D65</f>
        <v>205.54290394576742</v>
      </c>
      <c r="E137" s="17">
        <f>1000*'salmon escapement'!E137*'Avg wt'!E65</f>
        <v>29307.483377342578</v>
      </c>
      <c r="F137" s="17">
        <f>1000*'salmon escapement'!F137*'Avg wt'!F65</f>
        <v>72273.725201575522</v>
      </c>
      <c r="G137" s="17">
        <f>1000*'salmon escapement'!G137*'Avg wt'!G65</f>
        <v>36303.561151372625</v>
      </c>
      <c r="I137" s="17">
        <f>1000*'salmon escapement'!I137*'Avg wt'!I65</f>
        <v>19206.282081138121</v>
      </c>
      <c r="J137" s="17">
        <f>1000*'salmon escapement'!J137*'Avg wt'!J65</f>
        <v>12869.106969040848</v>
      </c>
      <c r="K137" s="17">
        <f>1000*'salmon escapement'!K137*'Avg wt'!K65</f>
        <v>14182.062742877386</v>
      </c>
      <c r="L137" s="17">
        <f>1000*'salmon escapement'!L137*'Avg wt'!L65</f>
        <v>40440.978377707972</v>
      </c>
      <c r="N137" s="17">
        <f>1000*'salmon escapement'!N137*'Avg wt'!N65</f>
        <v>30350.282520291916</v>
      </c>
      <c r="O137" s="17">
        <f>1000*'salmon escapement'!O137*'Avg wt'!O65</f>
        <v>19551.00765194459</v>
      </c>
      <c r="P137" s="17">
        <f>1000*'salmon escapement'!P137*'Avg wt'!P65</f>
        <v>1506.3117231254982</v>
      </c>
      <c r="Q137" s="17">
        <f>1000*'salmon escapement'!Q137*'Avg wt'!Q65</f>
        <v>27272.901803608835</v>
      </c>
      <c r="S137" s="17">
        <f>1000*'salmon escapement'!S137*'Avg wt'!S65</f>
        <v>5004.968775251662</v>
      </c>
      <c r="T137" s="17">
        <f>1000*'salmon escapement'!T137*'Avg wt'!T65</f>
        <v>716.46404253090304</v>
      </c>
      <c r="U137" s="17">
        <f>1000*'salmon escapement'!U137*'Avg wt'!U65</f>
        <v>1081.5736947337045</v>
      </c>
      <c r="V137" s="17">
        <f>1000*'salmon escapement'!V137*'Avg wt'!V65</f>
        <v>6338.7945041489011</v>
      </c>
      <c r="W137" s="17">
        <f>1000*'salmon escapement'!W137*'Avg wt'!W65</f>
        <v>13643.884640602417</v>
      </c>
      <c r="Y137" s="17">
        <f>1000*'salmon escapement'!Y137*'Avg wt'!Y65</f>
        <v>623.58986913627189</v>
      </c>
      <c r="Z137" s="17">
        <f>1000*'salmon escapement'!Z137*'Avg wt'!Z65</f>
        <v>3917.234349013097</v>
      </c>
      <c r="AA137" s="17">
        <f>1000*'salmon escapement'!AA137*'Avg wt'!AA65</f>
        <v>4307.5217142857146</v>
      </c>
      <c r="AB137" s="17">
        <f>1000*'salmon escapement'!AB137*'Avg wt'!AB65</f>
        <v>6482.8911003260973</v>
      </c>
      <c r="AC137" s="17">
        <f>1000*'salmon escapement'!AC137*'Avg wt'!AC65</f>
        <v>4325.1145211308649</v>
      </c>
      <c r="AE137" s="18">
        <f t="shared" si="0"/>
        <v>55390.66614976374</v>
      </c>
      <c r="AF137" s="18">
        <f t="shared" si="1"/>
        <v>66361.296389872019</v>
      </c>
      <c r="AG137" s="18">
        <f t="shared" si="2"/>
        <v>93351.195076597825</v>
      </c>
      <c r="AH137" s="18">
        <f t="shared" si="3"/>
        <v>134808.12609889772</v>
      </c>
      <c r="AJ137" s="18">
        <f t="shared" si="4"/>
        <v>349911.28371513129</v>
      </c>
      <c r="AL137" s="21">
        <f t="shared" si="5"/>
        <v>0.39464378275568318</v>
      </c>
      <c r="AM137" s="21">
        <f t="shared" si="6"/>
        <v>0.24777260467355203</v>
      </c>
      <c r="AN137" s="21">
        <f t="shared" si="7"/>
        <v>0.2248584351541689</v>
      </c>
      <c r="AO137" s="21">
        <f t="shared" si="8"/>
        <v>7.6549933951470583E-2</v>
      </c>
      <c r="AP137" s="21">
        <f t="shared" si="9"/>
        <v>5.6175243465125341E-2</v>
      </c>
      <c r="AR137" s="16">
        <f t="shared" si="10"/>
        <v>26785.685657267586</v>
      </c>
      <c r="AS137" s="16">
        <f t="shared" si="11"/>
        <v>19656.351553892047</v>
      </c>
    </row>
    <row r="138" spans="3:45">
      <c r="C138">
        <v>2002</v>
      </c>
      <c r="D138" s="17">
        <f>1000*'salmon escapement'!D138*'Avg wt'!D66</f>
        <v>4359.6061635925462</v>
      </c>
      <c r="E138" s="17">
        <f>1000*'salmon escapement'!E138*'Avg wt'!E66</f>
        <v>32068.824888228912</v>
      </c>
      <c r="F138" s="17">
        <f>1000*'salmon escapement'!F138*'Avg wt'!F66</f>
        <v>80723.573978941131</v>
      </c>
      <c r="G138" s="17">
        <f>1000*'salmon escapement'!G138*'Avg wt'!G66</f>
        <v>17890.486388343248</v>
      </c>
      <c r="I138" s="17">
        <f>1000*'salmon escapement'!I138*'Avg wt'!I66</f>
        <v>18642.522972383413</v>
      </c>
      <c r="J138" s="17">
        <f>1000*'salmon escapement'!J138*'Avg wt'!J66</f>
        <v>9694.1449886484879</v>
      </c>
      <c r="K138" s="17">
        <f>1000*'salmon escapement'!K138*'Avg wt'!K66</f>
        <v>13484.0675644001</v>
      </c>
      <c r="L138" s="17">
        <f>1000*'salmon escapement'!L138*'Avg wt'!L66</f>
        <v>39798.846970348241</v>
      </c>
      <c r="N138" s="17">
        <f>1000*'salmon escapement'!N138*'Avg wt'!N66</f>
        <v>18101.199261299942</v>
      </c>
      <c r="O138" s="17">
        <f>1000*'salmon escapement'!O138*'Avg wt'!O66</f>
        <v>17977.142248873693</v>
      </c>
      <c r="P138" s="17">
        <f>1000*'salmon escapement'!P138*'Avg wt'!P66</f>
        <v>1480.8763678156402</v>
      </c>
      <c r="Q138" s="17">
        <f>1000*'salmon escapement'!Q138*'Avg wt'!Q66</f>
        <v>46661.165633458404</v>
      </c>
      <c r="S138" s="17">
        <f>1000*'salmon escapement'!S138*'Avg wt'!S66</f>
        <v>3968.2993951513195</v>
      </c>
      <c r="T138" s="17">
        <f>1000*'salmon escapement'!T138*'Avg wt'!T66</f>
        <v>729.55942572625781</v>
      </c>
      <c r="U138" s="17">
        <f>1000*'salmon escapement'!U138*'Avg wt'!U66</f>
        <v>966.34151607477997</v>
      </c>
      <c r="V138" s="17">
        <f>1000*'salmon escapement'!V138*'Avg wt'!V66</f>
        <v>7730.5278969660421</v>
      </c>
      <c r="W138" s="17">
        <f>1000*'salmon escapement'!W138*'Avg wt'!W66</f>
        <v>11245.977485548245</v>
      </c>
      <c r="Y138" s="17">
        <f>1000*'salmon escapement'!Y138*'Avg wt'!Y66</f>
        <v>538.27341938552286</v>
      </c>
      <c r="Z138" s="17">
        <f>1000*'salmon escapement'!Z138*'Avg wt'!Z66</f>
        <v>4854.0953996154067</v>
      </c>
      <c r="AA138" s="17">
        <f>1000*'salmon escapement'!AA138*'Avg wt'!AA66</f>
        <v>4737.045000000001</v>
      </c>
      <c r="AB138" s="17">
        <f>1000*'salmon escapement'!AB138*'Avg wt'!AB66</f>
        <v>7278.093593108335</v>
      </c>
      <c r="AC138" s="17">
        <f>1000*'salmon escapement'!AC138*'Avg wt'!AC66</f>
        <v>3228.4749043425445</v>
      </c>
      <c r="AE138" s="18">
        <f t="shared" si="0"/>
        <v>45609.901211812743</v>
      </c>
      <c r="AF138" s="18">
        <f t="shared" si="1"/>
        <v>65323.766951092752</v>
      </c>
      <c r="AG138" s="18">
        <f t="shared" si="2"/>
        <v>101391.90442723165</v>
      </c>
      <c r="AH138" s="18">
        <f t="shared" si="3"/>
        <v>133833.57287211507</v>
      </c>
      <c r="AJ138" s="18">
        <f t="shared" si="4"/>
        <v>346159.1454622522</v>
      </c>
      <c r="AL138" s="21">
        <f t="shared" si="5"/>
        <v>0.39011678064658228</v>
      </c>
      <c r="AM138" s="21">
        <f t="shared" si="6"/>
        <v>0.23578629530873005</v>
      </c>
      <c r="AN138" s="21">
        <f t="shared" si="7"/>
        <v>0.24329960544298748</v>
      </c>
      <c r="AO138" s="21">
        <f t="shared" si="8"/>
        <v>7.1183171216123914E-2</v>
      </c>
      <c r="AP138" s="21">
        <f t="shared" si="9"/>
        <v>5.9614147385576188E-2</v>
      </c>
      <c r="AR138" s="16">
        <f t="shared" si="10"/>
        <v>24640.705719466641</v>
      </c>
      <c r="AS138" s="16">
        <f t="shared" si="11"/>
        <v>20635.982316451809</v>
      </c>
    </row>
    <row r="139" spans="3:45">
      <c r="C139">
        <v>2003</v>
      </c>
      <c r="D139" s="17">
        <f>1000*'salmon escapement'!D139*'Avg wt'!D67</f>
        <v>987.98914135669804</v>
      </c>
      <c r="E139" s="17">
        <f>1000*'salmon escapement'!E139*'Avg wt'!E67</f>
        <v>45122.742436763176</v>
      </c>
      <c r="F139" s="17">
        <f>1000*'salmon escapement'!F139*'Avg wt'!F67</f>
        <v>70245.979893352356</v>
      </c>
      <c r="G139" s="17">
        <f>1000*'salmon escapement'!G139*'Avg wt'!G67</f>
        <v>53763.332975978119</v>
      </c>
      <c r="I139" s="17">
        <f>1000*'salmon escapement'!I139*'Avg wt'!I67</f>
        <v>20783.122185856788</v>
      </c>
      <c r="J139" s="17">
        <f>1000*'salmon escapement'!J139*'Avg wt'!J67</f>
        <v>12610.471807918228</v>
      </c>
      <c r="K139" s="17">
        <f>1000*'salmon escapement'!K139*'Avg wt'!K67</f>
        <v>9581.1341173682304</v>
      </c>
      <c r="L139" s="17">
        <f>1000*'salmon escapement'!L139*'Avg wt'!L67</f>
        <v>27539.352613421575</v>
      </c>
      <c r="N139" s="17">
        <f>1000*'salmon escapement'!N139*'Avg wt'!N67</f>
        <v>28877.054975984287</v>
      </c>
      <c r="O139" s="17">
        <f>1000*'salmon escapement'!O139*'Avg wt'!O67</f>
        <v>27467.003834763043</v>
      </c>
      <c r="P139" s="17">
        <f>1000*'salmon escapement'!P139*'Avg wt'!P67</f>
        <v>2330.0402073983673</v>
      </c>
      <c r="Q139" s="17">
        <f>1000*'salmon escapement'!Q139*'Avg wt'!Q67</f>
        <v>20449.792535240027</v>
      </c>
      <c r="S139" s="17">
        <f>1000*'salmon escapement'!S139*'Avg wt'!S67</f>
        <v>4847.4030736094337</v>
      </c>
      <c r="T139" s="17">
        <f>1000*'salmon escapement'!T139*'Avg wt'!T67</f>
        <v>801.09477015966957</v>
      </c>
      <c r="U139" s="17">
        <f>1000*'salmon escapement'!U139*'Avg wt'!U67</f>
        <v>772.28053058370517</v>
      </c>
      <c r="V139" s="17">
        <f>1000*'salmon escapement'!V139*'Avg wt'!V67</f>
        <v>9482.908307345926</v>
      </c>
      <c r="W139" s="17">
        <f>1000*'salmon escapement'!W139*'Avg wt'!W67</f>
        <v>10102.619674082262</v>
      </c>
      <c r="Y139" s="17">
        <f>1000*'salmon escapement'!Y139*'Avg wt'!Y67</f>
        <v>1066.1841591154205</v>
      </c>
      <c r="Z139" s="17">
        <f>1000*'salmon escapement'!Z139*'Avg wt'!Z67</f>
        <v>3004.342402337018</v>
      </c>
      <c r="AA139" s="17">
        <f>1000*'salmon escapement'!AA139*'Avg wt'!AA67</f>
        <v>3405.1011428571433</v>
      </c>
      <c r="AB139" s="17">
        <f>1000*'salmon escapement'!AB139*'Avg wt'!AB67</f>
        <v>5333.6649081706137</v>
      </c>
      <c r="AC139" s="17">
        <f>1000*'salmon escapement'!AC139*'Avg wt'!AC67</f>
        <v>3633.0252138873479</v>
      </c>
      <c r="AE139" s="18">
        <f t="shared" si="0"/>
        <v>56561.753535922631</v>
      </c>
      <c r="AF139" s="18">
        <f t="shared" si="1"/>
        <v>89005.655251941134</v>
      </c>
      <c r="AG139" s="18">
        <f t="shared" si="2"/>
        <v>86334.535891559804</v>
      </c>
      <c r="AH139" s="18">
        <f t="shared" si="3"/>
        <v>130304.69622812587</v>
      </c>
      <c r="AJ139" s="18">
        <f t="shared" si="4"/>
        <v>362206.64090754947</v>
      </c>
      <c r="AL139" s="21">
        <f t="shared" si="5"/>
        <v>0.46967676799408054</v>
      </c>
      <c r="AM139" s="21">
        <f t="shared" si="6"/>
        <v>0.19467914930516972</v>
      </c>
      <c r="AN139" s="21">
        <f t="shared" si="7"/>
        <v>0.21844958821056376</v>
      </c>
      <c r="AO139" s="21">
        <f t="shared" si="8"/>
        <v>7.1799639815049415E-2</v>
      </c>
      <c r="AP139" s="21">
        <f t="shared" si="9"/>
        <v>4.5394854675136459E-2</v>
      </c>
      <c r="AR139" s="16">
        <f t="shared" si="10"/>
        <v>26006.306355780995</v>
      </c>
      <c r="AS139" s="16">
        <f t="shared" si="11"/>
        <v>16442.317826367544</v>
      </c>
    </row>
    <row r="140" spans="3:45">
      <c r="C140">
        <v>2004</v>
      </c>
      <c r="D140" s="17">
        <f>1000*'salmon escapement'!D140*'Avg wt'!D68</f>
        <v>11559.753069136637</v>
      </c>
      <c r="E140" s="17">
        <f>1000*'salmon escapement'!E140*'Avg wt'!E68</f>
        <v>51921.993124631117</v>
      </c>
      <c r="F140" s="17">
        <f>1000*'salmon escapement'!F140*'Avg wt'!F68</f>
        <v>65992.220131834081</v>
      </c>
      <c r="G140" s="17">
        <f>1000*'salmon escapement'!G140*'Avg wt'!G68</f>
        <v>15108.22377168885</v>
      </c>
      <c r="I140" s="17">
        <f>1000*'salmon escapement'!I140*'Avg wt'!I68</f>
        <v>18380.512222920064</v>
      </c>
      <c r="J140" s="17">
        <f>1000*'salmon escapement'!J140*'Avg wt'!J68</f>
        <v>10765.323465166359</v>
      </c>
      <c r="K140" s="17">
        <f>1000*'salmon escapement'!K140*'Avg wt'!K68</f>
        <v>15355.441019627533</v>
      </c>
      <c r="L140" s="17">
        <f>1000*'salmon escapement'!L140*'Avg wt'!L68</f>
        <v>41469.785181172039</v>
      </c>
      <c r="N140" s="17">
        <f>1000*'salmon escapement'!N140*'Avg wt'!N68</f>
        <v>42169.450956397995</v>
      </c>
      <c r="O140" s="17">
        <f>1000*'salmon escapement'!O140*'Avg wt'!O68</f>
        <v>18073.484927313853</v>
      </c>
      <c r="P140" s="17">
        <f>1000*'salmon escapement'!P140*'Avg wt'!P68</f>
        <v>1712.7893921168159</v>
      </c>
      <c r="Q140" s="17">
        <f>1000*'salmon escapement'!Q140*'Avg wt'!Q68</f>
        <v>20424.500477257669</v>
      </c>
      <c r="S140" s="17">
        <f>1000*'salmon escapement'!S140*'Avg wt'!S68</f>
        <v>5523.6748742601349</v>
      </c>
      <c r="T140" s="17">
        <f>1000*'salmon escapement'!T140*'Avg wt'!T68</f>
        <v>852.22407536479648</v>
      </c>
      <c r="U140" s="17">
        <f>1000*'salmon escapement'!U140*'Avg wt'!U68</f>
        <v>1011.0284931726394</v>
      </c>
      <c r="V140" s="17">
        <f>1000*'salmon escapement'!V140*'Avg wt'!V68</f>
        <v>8940.7876984427439</v>
      </c>
      <c r="W140" s="17">
        <f>1000*'salmon escapement'!W140*'Avg wt'!W68</f>
        <v>7122.0176457749485</v>
      </c>
      <c r="Y140" s="17">
        <f>1000*'salmon escapement'!Y140*'Avg wt'!Y68</f>
        <v>1428.2151573733963</v>
      </c>
      <c r="Z140" s="17">
        <f>1000*'salmon escapement'!Z140*'Avg wt'!Z68</f>
        <v>4692.3258051209232</v>
      </c>
      <c r="AA140" s="17">
        <f>1000*'salmon escapement'!AA140*'Avg wt'!AA68</f>
        <v>4216.7691428571443</v>
      </c>
      <c r="AB140" s="17">
        <f>1000*'salmon escapement'!AB140*'Avg wt'!AB68</f>
        <v>6180.5897446786294</v>
      </c>
      <c r="AC140" s="17">
        <f>1000*'salmon escapement'!AC140*'Avg wt'!AC68</f>
        <v>3633.6309178126144</v>
      </c>
      <c r="AE140" s="18">
        <f t="shared" si="0"/>
        <v>79061.606280088236</v>
      </c>
      <c r="AF140" s="18">
        <f t="shared" si="1"/>
        <v>86305.351397597056</v>
      </c>
      <c r="AG140" s="18">
        <f t="shared" si="2"/>
        <v>88288.248179608199</v>
      </c>
      <c r="AH140" s="18">
        <f t="shared" si="3"/>
        <v>102879.53543682749</v>
      </c>
      <c r="AJ140" s="18">
        <f t="shared" si="4"/>
        <v>356534.74129412102</v>
      </c>
      <c r="AL140" s="21">
        <f t="shared" si="5"/>
        <v>0.40552062212085682</v>
      </c>
      <c r="AM140" s="21">
        <f t="shared" si="6"/>
        <v>0.2411295504523211</v>
      </c>
      <c r="AN140" s="21">
        <f t="shared" si="7"/>
        <v>0.23105806030029286</v>
      </c>
      <c r="AO140" s="21">
        <f t="shared" si="8"/>
        <v>6.5771242100837957E-2</v>
      </c>
      <c r="AP140" s="21">
        <f t="shared" si="9"/>
        <v>5.6520525025691208E-2</v>
      </c>
      <c r="AR140" s="16">
        <f t="shared" si="10"/>
        <v>23449.732787015262</v>
      </c>
      <c r="AS140" s="16">
        <f t="shared" si="11"/>
        <v>20151.530767842709</v>
      </c>
    </row>
    <row r="141" spans="3:45">
      <c r="C141">
        <v>2005</v>
      </c>
      <c r="D141" s="17">
        <f>1000*'salmon escapement'!D141*'Avg wt'!D69</f>
        <v>4007.3596467205839</v>
      </c>
      <c r="E141" s="17">
        <f>1000*'salmon escapement'!E141*'Avg wt'!E69</f>
        <v>51245.465593599962</v>
      </c>
      <c r="F141" s="17">
        <f>1000*'salmon escapement'!F141*'Avg wt'!F69</f>
        <v>79549.746958139789</v>
      </c>
      <c r="G141" s="17">
        <f>1000*'salmon escapement'!G141*'Avg wt'!G69</f>
        <v>67627.393155747748</v>
      </c>
      <c r="I141" s="17">
        <f>1000*'salmon escapement'!I141*'Avg wt'!I69</f>
        <v>31699.569964121511</v>
      </c>
      <c r="J141" s="17">
        <f>1000*'salmon escapement'!J141*'Avg wt'!J69</f>
        <v>10024.902400783578</v>
      </c>
      <c r="K141" s="17">
        <f>1000*'salmon escapement'!K141*'Avg wt'!K69</f>
        <v>25754.921008644997</v>
      </c>
      <c r="L141" s="17">
        <f>1000*'salmon escapement'!L141*'Avg wt'!L69</f>
        <v>33633.238157070824</v>
      </c>
      <c r="N141" s="17">
        <f>1000*'salmon escapement'!N141*'Avg wt'!N69</f>
        <v>38563.174239117645</v>
      </c>
      <c r="O141" s="17">
        <f>1000*'salmon escapement'!O141*'Avg wt'!O69</f>
        <v>17283.198618967719</v>
      </c>
      <c r="P141" s="17">
        <f>1000*'salmon escapement'!P141*'Avg wt'!P69</f>
        <v>1666.9153505870536</v>
      </c>
      <c r="Q141" s="17">
        <f>1000*'salmon escapement'!Q141*'Avg wt'!Q69</f>
        <v>22161.602787505923</v>
      </c>
      <c r="S141" s="17">
        <f>1000*'salmon escapement'!S141*'Avg wt'!S69</f>
        <v>4918.5857011583976</v>
      </c>
      <c r="T141" s="17">
        <f>1000*'salmon escapement'!T141*'Avg wt'!T69</f>
        <v>762.32577153380998</v>
      </c>
      <c r="U141" s="17">
        <f>1000*'salmon escapement'!U141*'Avg wt'!U69</f>
        <v>648.2575323920322</v>
      </c>
      <c r="V141" s="17">
        <f>1000*'salmon escapement'!V141*'Avg wt'!V69</f>
        <v>5681.6007316570267</v>
      </c>
      <c r="W141" s="17">
        <f>1000*'salmon escapement'!W141*'Avg wt'!W69</f>
        <v>5380.8792318970072</v>
      </c>
      <c r="Y141" s="17">
        <f>1000*'salmon escapement'!Y141*'Avg wt'!Y69</f>
        <v>636.12705450393389</v>
      </c>
      <c r="Z141" s="17">
        <f>1000*'salmon escapement'!Z141*'Avg wt'!Z69</f>
        <v>3231.150697410852</v>
      </c>
      <c r="AA141" s="17">
        <f>1000*'salmon escapement'!AA141*'Avg wt'!AA69</f>
        <v>3562.0954285714297</v>
      </c>
      <c r="AB141" s="17">
        <f>1000*'salmon escapement'!AB141*'Avg wt'!AB69</f>
        <v>4208.229221065676</v>
      </c>
      <c r="AC141" s="17">
        <f>1000*'salmon escapement'!AC141*'Avg wt'!AC69</f>
        <v>2046.9753475587029</v>
      </c>
      <c r="AE141" s="18">
        <f t="shared" si="0"/>
        <v>79824.816605622065</v>
      </c>
      <c r="AF141" s="18">
        <f t="shared" si="1"/>
        <v>82547.043082295917</v>
      </c>
      <c r="AG141" s="18">
        <f t="shared" si="2"/>
        <v>111181.9362783353</v>
      </c>
      <c r="AH141" s="18">
        <f t="shared" si="3"/>
        <v>140739.91863250293</v>
      </c>
      <c r="AJ141" s="18">
        <f t="shared" si="4"/>
        <v>414293.71459875617</v>
      </c>
      <c r="AL141" s="21">
        <f t="shared" si="5"/>
        <v>0.48861461861728139</v>
      </c>
      <c r="AM141" s="21">
        <f t="shared" si="6"/>
        <v>0.24406025958793168</v>
      </c>
      <c r="AN141" s="21">
        <f t="shared" si="7"/>
        <v>0.1923149885905065</v>
      </c>
      <c r="AO141" s="21">
        <f t="shared" si="8"/>
        <v>4.1979031676795051E-2</v>
      </c>
      <c r="AP141" s="21">
        <f t="shared" si="9"/>
        <v>3.3031101527485444E-2</v>
      </c>
      <c r="AR141" s="16">
        <f t="shared" si="10"/>
        <v>17391.648968638274</v>
      </c>
      <c r="AS141" s="16">
        <f t="shared" si="11"/>
        <v>13684.577749110595</v>
      </c>
    </row>
    <row r="142" spans="3:45">
      <c r="C142">
        <v>2006</v>
      </c>
      <c r="D142" s="17">
        <f>1000*'salmon escapement'!D142*'Avg wt'!D70</f>
        <v>5853.823336343663</v>
      </c>
      <c r="E142" s="17">
        <f>1000*'salmon escapement'!E142*'Avg wt'!E70</f>
        <v>27731.568630560607</v>
      </c>
      <c r="F142" s="17">
        <f>1000*'salmon escapement'!F142*'Avg wt'!F70</f>
        <v>46937.463910555874</v>
      </c>
      <c r="G142" s="17">
        <f>1000*'salmon escapement'!G142*'Avg wt'!G70</f>
        <v>6331.8910477675472</v>
      </c>
      <c r="I142" s="17">
        <f>1000*'salmon escapement'!I142*'Avg wt'!I70</f>
        <v>20611.79747585213</v>
      </c>
      <c r="J142" s="17">
        <f>1000*'salmon escapement'!J142*'Avg wt'!J70</f>
        <v>12352.843096073881</v>
      </c>
      <c r="K142" s="17">
        <f>1000*'salmon escapement'!K142*'Avg wt'!K70</f>
        <v>18397.988502853281</v>
      </c>
      <c r="L142" s="17">
        <f>1000*'salmon escapement'!L142*'Avg wt'!L70</f>
        <v>34283.110347286369</v>
      </c>
      <c r="N142" s="17">
        <f>1000*'salmon escapement'!N142*'Avg wt'!N70</f>
        <v>28481.792462040667</v>
      </c>
      <c r="O142" s="17">
        <f>1000*'salmon escapement'!O142*'Avg wt'!O70</f>
        <v>16751.583823825178</v>
      </c>
      <c r="P142" s="17">
        <f>1000*'salmon escapement'!P142*'Avg wt'!P70</f>
        <v>1903.1060135802804</v>
      </c>
      <c r="Q142" s="17">
        <f>1000*'salmon escapement'!Q142*'Avg wt'!Q70</f>
        <v>29753.269354669501</v>
      </c>
      <c r="S142" s="17">
        <f>1000*'salmon escapement'!S142*'Avg wt'!S70</f>
        <v>4085.3281498184656</v>
      </c>
      <c r="T142" s="17">
        <f>1000*'salmon escapement'!T142*'Avg wt'!T70</f>
        <v>615.99642688676238</v>
      </c>
      <c r="U142" s="17">
        <f>1000*'salmon escapement'!U142*'Avg wt'!U70</f>
        <v>616.67198808203466</v>
      </c>
      <c r="V142" s="17">
        <f>1000*'salmon escapement'!V142*'Avg wt'!V70</f>
        <v>7670.7429840630502</v>
      </c>
      <c r="W142" s="17">
        <f>1000*'salmon escapement'!W142*'Avg wt'!W70</f>
        <v>5255.7063743805638</v>
      </c>
      <c r="Y142" s="17">
        <f>1000*'salmon escapement'!Y142*'Avg wt'!Y70</f>
        <v>891.04309807249649</v>
      </c>
      <c r="Z142" s="17">
        <f>1000*'salmon escapement'!Z142*'Avg wt'!Z70</f>
        <v>4672.2105527531221</v>
      </c>
      <c r="AA142" s="17">
        <f>1000*'salmon escapement'!AA142*'Avg wt'!AA70</f>
        <v>2777.0738571428578</v>
      </c>
      <c r="AB142" s="17">
        <f>1000*'salmon escapement'!AB142*'Avg wt'!AB70</f>
        <v>4015.4320138553626</v>
      </c>
      <c r="AC142" s="17">
        <f>1000*'salmon escapement'!AC142*'Avg wt'!AC70</f>
        <v>1343.98751911315</v>
      </c>
      <c r="AE142" s="18">
        <f t="shared" si="0"/>
        <v>59923.784522127426</v>
      </c>
      <c r="AF142" s="18">
        <f t="shared" si="1"/>
        <v>62124.202530099545</v>
      </c>
      <c r="AG142" s="18">
        <f t="shared" si="2"/>
        <v>70632.304272214315</v>
      </c>
      <c r="AH142" s="18">
        <f t="shared" si="3"/>
        <v>88654.139641135538</v>
      </c>
      <c r="AJ142" s="18">
        <f t="shared" si="4"/>
        <v>281334.43096557679</v>
      </c>
      <c r="AL142" s="21">
        <f t="shared" si="5"/>
        <v>0.3087241992639535</v>
      </c>
      <c r="AM142" s="21">
        <f t="shared" si="6"/>
        <v>0.30442679599549266</v>
      </c>
      <c r="AN142" s="21">
        <f t="shared" si="7"/>
        <v>0.27330373815327147</v>
      </c>
      <c r="AO142" s="21">
        <f t="shared" si="8"/>
        <v>6.4849673254046933E-2</v>
      </c>
      <c r="AP142" s="21">
        <f t="shared" si="9"/>
        <v>4.8695593333235664E-2</v>
      </c>
      <c r="AR142" s="16">
        <f t="shared" si="10"/>
        <v>18244.445923230876</v>
      </c>
      <c r="AS142" s="16">
        <f t="shared" si="11"/>
        <v>13699.747040936991</v>
      </c>
    </row>
    <row r="143" spans="3:45">
      <c r="C143">
        <v>2007</v>
      </c>
      <c r="D143" s="17">
        <f>1000*'salmon escapement'!D143*'Avg wt'!D71</f>
        <v>2867.7022039927101</v>
      </c>
      <c r="E143" s="17">
        <f>1000*'salmon escapement'!E143*'Avg wt'!E71</f>
        <v>38337.652247871811</v>
      </c>
      <c r="F143" s="17">
        <f>1000*'salmon escapement'!F143*'Avg wt'!F71</f>
        <v>71990.652170726913</v>
      </c>
      <c r="G143" s="17">
        <f>1000*'salmon escapement'!G143*'Avg wt'!G71</f>
        <v>35380.083200906847</v>
      </c>
      <c r="I143" s="17">
        <f>1000*'salmon escapement'!I143*'Avg wt'!I71</f>
        <v>19999.566254803256</v>
      </c>
      <c r="J143" s="17">
        <f>1000*'salmon escapement'!J143*'Avg wt'!J71</f>
        <v>10656.726583249731</v>
      </c>
      <c r="K143" s="17">
        <f>1000*'salmon escapement'!K143*'Avg wt'!K71</f>
        <v>8535.1667212517568</v>
      </c>
      <c r="L143" s="17">
        <f>1000*'salmon escapement'!L143*'Avg wt'!L71</f>
        <v>25402.755848436656</v>
      </c>
      <c r="N143" s="17">
        <f>1000*'salmon escapement'!N143*'Avg wt'!N71</f>
        <v>27660.540988308607</v>
      </c>
      <c r="O143" s="17">
        <f>1000*'salmon escapement'!O143*'Avg wt'!O71</f>
        <v>12982.777069746613</v>
      </c>
      <c r="P143" s="17">
        <f>1000*'salmon escapement'!P143*'Avg wt'!P71</f>
        <v>1564.3248453723293</v>
      </c>
      <c r="Q143" s="17">
        <f>1000*'salmon escapement'!Q143*'Avg wt'!Q71</f>
        <v>9256.3751358430964</v>
      </c>
      <c r="S143" s="17">
        <f>1000*'salmon escapement'!S143*'Avg wt'!S71</f>
        <v>2450.4716657169988</v>
      </c>
      <c r="T143" s="17">
        <f>1000*'salmon escapement'!T143*'Avg wt'!T71</f>
        <v>640.688272090174</v>
      </c>
      <c r="U143" s="17">
        <f>1000*'salmon escapement'!U143*'Avg wt'!U71</f>
        <v>315.28105733955238</v>
      </c>
      <c r="V143" s="17">
        <f>1000*'salmon escapement'!V143*'Avg wt'!V71</f>
        <v>5093.625989472388</v>
      </c>
      <c r="W143" s="17">
        <f>1000*'salmon escapement'!W143*'Avg wt'!W71</f>
        <v>2615.6976565911923</v>
      </c>
      <c r="Y143" s="17">
        <f>1000*'salmon escapement'!Y143*'Avg wt'!Y71</f>
        <v>744.21957601775227</v>
      </c>
      <c r="Z143" s="17">
        <f>1000*'salmon escapement'!Z143*'Avg wt'!Z71</f>
        <v>2887.2428081904936</v>
      </c>
      <c r="AA143" s="17">
        <f>1000*'salmon escapement'!AA143*'Avg wt'!AA71</f>
        <v>2493.3582857142865</v>
      </c>
      <c r="AB143" s="17">
        <f>1000*'salmon escapement'!AB143*'Avg wt'!AB71</f>
        <v>2965.3103857220576</v>
      </c>
      <c r="AC143" s="17">
        <f>1000*'salmon escapement'!AC143*'Avg wt'!AC71</f>
        <v>1413.8547435516082</v>
      </c>
      <c r="AE143" s="18">
        <f t="shared" si="0"/>
        <v>53722.500688839325</v>
      </c>
      <c r="AF143" s="18">
        <f t="shared" si="1"/>
        <v>65505.086981148823</v>
      </c>
      <c r="AG143" s="18">
        <f t="shared" si="2"/>
        <v>84898.783080404857</v>
      </c>
      <c r="AH143" s="18">
        <f t="shared" si="3"/>
        <v>82127.702960523849</v>
      </c>
      <c r="AJ143" s="18">
        <f t="shared" si="4"/>
        <v>286254.07371091685</v>
      </c>
      <c r="AL143" s="21">
        <f t="shared" si="5"/>
        <v>0.51903572199829284</v>
      </c>
      <c r="AM143" s="21">
        <f t="shared" si="6"/>
        <v>0.22565343636986632</v>
      </c>
      <c r="AN143" s="21">
        <f t="shared" si="7"/>
        <v>0.17978440401600462</v>
      </c>
      <c r="AO143" s="21">
        <f t="shared" si="8"/>
        <v>3.8831812931458667E-2</v>
      </c>
      <c r="AP143" s="21">
        <f t="shared" si="9"/>
        <v>3.6694624684377404E-2</v>
      </c>
      <c r="AR143" s="16">
        <f t="shared" si="10"/>
        <v>11115.764641210304</v>
      </c>
      <c r="AS143" s="16">
        <f t="shared" si="11"/>
        <v>10503.985799196198</v>
      </c>
    </row>
    <row r="144" spans="3:45">
      <c r="C144">
        <v>2008</v>
      </c>
      <c r="D144" s="17">
        <f>1000*'salmon escapement'!D144*'Avg wt'!D72</f>
        <v>5426.723345967067</v>
      </c>
      <c r="E144" s="17">
        <f>1000*'salmon escapement'!E144*'Avg wt'!E72</f>
        <v>21903.090923362419</v>
      </c>
      <c r="F144" s="17">
        <f>1000*'salmon escapement'!F144*'Avg wt'!F72</f>
        <v>39887.599161058948</v>
      </c>
      <c r="G144" s="17">
        <f>1000*'salmon escapement'!G144*'Avg wt'!G72</f>
        <v>6874.9964717737921</v>
      </c>
      <c r="I144" s="17">
        <f>1000*'salmon escapement'!I144*'Avg wt'!I72</f>
        <v>19255.164181335811</v>
      </c>
      <c r="J144" s="17">
        <f>1000*'salmon escapement'!J144*'Avg wt'!J72</f>
        <v>6759.356815225673</v>
      </c>
      <c r="K144" s="17">
        <f>1000*'salmon escapement'!K144*'Avg wt'!K72</f>
        <v>7019.1787872865279</v>
      </c>
      <c r="L144" s="17">
        <f>1000*'salmon escapement'!L144*'Avg wt'!L72</f>
        <v>20237.613468034935</v>
      </c>
      <c r="N144" s="17">
        <f>1000*'salmon escapement'!N144*'Avg wt'!N72</f>
        <v>29117.140835636568</v>
      </c>
      <c r="O144" s="17">
        <f>1000*'salmon escapement'!O144*'Avg wt'!O72</f>
        <v>10209.26561222389</v>
      </c>
      <c r="P144" s="17">
        <f>1000*'salmon escapement'!P144*'Avg wt'!P72</f>
        <v>931.42211567626327</v>
      </c>
      <c r="Q144" s="17">
        <f>1000*'salmon escapement'!Q144*'Avg wt'!Q72</f>
        <v>11759.94797990018</v>
      </c>
      <c r="S144" s="17">
        <f>1000*'salmon escapement'!S144*'Avg wt'!S72</f>
        <v>1907.9825637925112</v>
      </c>
      <c r="T144" s="17">
        <f>1000*'salmon escapement'!T144*'Avg wt'!T72</f>
        <v>417.11809169458655</v>
      </c>
      <c r="U144" s="17">
        <f>1000*'salmon escapement'!U144*'Avg wt'!U72</f>
        <v>421.32519037768913</v>
      </c>
      <c r="V144" s="17">
        <f>1000*'salmon escapement'!V144*'Avg wt'!V72</f>
        <v>4826.6436944903362</v>
      </c>
      <c r="W144" s="17">
        <f>1000*'salmon escapement'!W144*'Avg wt'!W72</f>
        <v>4346.85547664978</v>
      </c>
      <c r="Y144" s="17">
        <f>1000*'salmon escapement'!Y144*'Avg wt'!Y72</f>
        <v>1142.9217532037355</v>
      </c>
      <c r="Z144" s="17">
        <f>1000*'salmon escapement'!Z144*'Avg wt'!Z72</f>
        <v>4257.1154853279559</v>
      </c>
      <c r="AA144" s="17">
        <f>1000*'salmon escapement'!AA144*'Avg wt'!AA72</f>
        <v>3683.1411428571432</v>
      </c>
      <c r="AB144" s="17">
        <f>1000*'salmon escapement'!AB144*'Avg wt'!AB72</f>
        <v>3657.5400137647234</v>
      </c>
      <c r="AC144" s="17">
        <f>1000*'salmon escapement'!AC144*'Avg wt'!AC72</f>
        <v>1805.2539843124532</v>
      </c>
      <c r="AE144" s="18">
        <f t="shared" si="0"/>
        <v>56849.932679935693</v>
      </c>
      <c r="AF144" s="18">
        <f t="shared" si="1"/>
        <v>43545.946927834528</v>
      </c>
      <c r="AG144" s="18">
        <f t="shared" si="2"/>
        <v>51942.66639725658</v>
      </c>
      <c r="AH144" s="18">
        <f t="shared" si="3"/>
        <v>53508.851088926211</v>
      </c>
      <c r="AJ144" s="18">
        <f t="shared" si="4"/>
        <v>205847.39709395298</v>
      </c>
      <c r="AL144" s="21">
        <f t="shared" si="5"/>
        <v>0.35993853188410696</v>
      </c>
      <c r="AM144" s="21">
        <f t="shared" si="6"/>
        <v>0.25879031750675396</v>
      </c>
      <c r="AN144" s="21">
        <f t="shared" si="7"/>
        <v>0.2527006767041845</v>
      </c>
      <c r="AO144" s="21">
        <f t="shared" si="8"/>
        <v>5.7906610359345009E-2</v>
      </c>
      <c r="AP144" s="21">
        <f t="shared" si="9"/>
        <v>7.0663863545609606E-2</v>
      </c>
      <c r="AR144" s="16">
        <f t="shared" si="10"/>
        <v>11919.925017004904</v>
      </c>
      <c r="AS144" s="16">
        <f t="shared" si="11"/>
        <v>14545.972379466009</v>
      </c>
    </row>
    <row r="145" spans="3:45">
      <c r="C145">
        <v>2009</v>
      </c>
      <c r="D145" s="17">
        <f>1000*'salmon escapement'!D145*'Avg wt'!D73</f>
        <v>1232.2526446396848</v>
      </c>
      <c r="E145" s="17">
        <f>1000*'salmon escapement'!E145*'Avg wt'!E73</f>
        <v>23836.472968743776</v>
      </c>
      <c r="F145" s="17">
        <f>1000*'salmon escapement'!F145*'Avg wt'!F73</f>
        <v>46515.721899125041</v>
      </c>
      <c r="G145" s="17">
        <f>1000*'salmon escapement'!G145*'Avg wt'!G73</f>
        <v>44392.246497346387</v>
      </c>
      <c r="I145" s="17">
        <f>1000*'salmon escapement'!I145*'Avg wt'!I73</f>
        <v>17394.749682141472</v>
      </c>
      <c r="J145" s="17">
        <f>1000*'salmon escapement'!J145*'Avg wt'!J73</f>
        <v>7460.2136317022168</v>
      </c>
      <c r="K145" s="17">
        <f>1000*'salmon escapement'!K145*'Avg wt'!K73</f>
        <v>6219.1809578990824</v>
      </c>
      <c r="L145" s="17">
        <f>1000*'salmon escapement'!L145*'Avg wt'!L73</f>
        <v>23219.491579692229</v>
      </c>
      <c r="N145" s="17">
        <f>1000*'salmon escapement'!N145*'Avg wt'!N73</f>
        <v>27278.034007248152</v>
      </c>
      <c r="O145" s="17">
        <f>1000*'salmon escapement'!O145*'Avg wt'!O73</f>
        <v>12365.861552011005</v>
      </c>
      <c r="P145" s="17">
        <f>1000*'salmon escapement'!P145*'Avg wt'!P73</f>
        <v>1481.1510943644603</v>
      </c>
      <c r="Q145" s="17">
        <f>1000*'salmon escapement'!Q145*'Avg wt'!Q73</f>
        <v>9633.1925292947381</v>
      </c>
      <c r="S145" s="17">
        <f>1000*'salmon escapement'!S145*'Avg wt'!S73</f>
        <v>1867.5640264162241</v>
      </c>
      <c r="T145" s="17">
        <f>1000*'salmon escapement'!T145*'Avg wt'!T73</f>
        <v>258.94912394580666</v>
      </c>
      <c r="U145" s="17">
        <f>1000*'salmon escapement'!U145*'Avg wt'!U73</f>
        <v>350.22468036727895</v>
      </c>
      <c r="V145" s="17">
        <f>1000*'salmon escapement'!V145*'Avg wt'!V73</f>
        <v>5749.9181632615928</v>
      </c>
      <c r="W145" s="17">
        <f>1000*'salmon escapement'!W145*'Avg wt'!W73</f>
        <v>2452.9198629659486</v>
      </c>
      <c r="Y145" s="17">
        <f>1000*'salmon escapement'!Y145*'Avg wt'!Y73</f>
        <v>665.66878592755972</v>
      </c>
      <c r="Z145" s="17">
        <f>1000*'salmon escapement'!Z145*'Avg wt'!Z73</f>
        <v>3227.0511971884821</v>
      </c>
      <c r="AA145" s="17">
        <f>1000*'salmon escapement'!AA145*'Avg wt'!AA73</f>
        <v>3256.0890000000004</v>
      </c>
      <c r="AB145" s="17">
        <f>1000*'salmon escapement'!AB145*'Avg wt'!AB73</f>
        <v>7086.4587835687498</v>
      </c>
      <c r="AC145" s="17">
        <f>1000*'salmon escapement'!AC145*'Avg wt'!AC73</f>
        <v>2480.1021464634036</v>
      </c>
      <c r="AE145" s="18">
        <f t="shared" si="0"/>
        <v>48438.269146373095</v>
      </c>
      <c r="AF145" s="18">
        <f t="shared" si="1"/>
        <v>47148.548473591291</v>
      </c>
      <c r="AG145" s="18">
        <f t="shared" si="2"/>
        <v>57822.367631755864</v>
      </c>
      <c r="AH145" s="18">
        <f t="shared" si="3"/>
        <v>95014.329562593062</v>
      </c>
      <c r="AJ145" s="18">
        <f t="shared" si="4"/>
        <v>248423.51481431333</v>
      </c>
      <c r="AL145" s="21">
        <f t="shared" si="5"/>
        <v>0.46685070894574071</v>
      </c>
      <c r="AM145" s="21">
        <f t="shared" si="6"/>
        <v>0.21855272393202121</v>
      </c>
      <c r="AN145" s="21">
        <f t="shared" si="7"/>
        <v>0.20432139534318289</v>
      </c>
      <c r="AO145" s="21">
        <f t="shared" si="8"/>
        <v>4.2989391986259458E-2</v>
      </c>
      <c r="AP145" s="21">
        <f t="shared" si="9"/>
        <v>6.7285779792795652E-2</v>
      </c>
      <c r="AR145" s="16">
        <f t="shared" si="10"/>
        <v>10679.57585695685</v>
      </c>
      <c r="AS145" s="16">
        <f t="shared" si="11"/>
        <v>16715.369913148195</v>
      </c>
    </row>
    <row r="146" spans="3:45">
      <c r="C146">
        <v>2010</v>
      </c>
      <c r="D146" s="17">
        <f>1000*'salmon escapement'!D146*'Avg wt'!D74</f>
        <v>5390.1448141432693</v>
      </c>
      <c r="E146" s="17">
        <f>1000*'salmon escapement'!E146*'Avg wt'!E74</f>
        <v>18443.863391754658</v>
      </c>
      <c r="F146" s="17">
        <f>1000*'salmon escapement'!F146*'Avg wt'!F74</f>
        <v>54972.195860370062</v>
      </c>
      <c r="G146" s="17">
        <f>1000*'salmon escapement'!G146*'Avg wt'!G74</f>
        <v>13491.389249506548</v>
      </c>
      <c r="I146" s="17">
        <f>1000*'salmon escapement'!I146*'Avg wt'!I74</f>
        <v>23153.271804707747</v>
      </c>
      <c r="J146" s="17">
        <f>1000*'salmon escapement'!J146*'Avg wt'!J74</f>
        <v>5403.4342204256072</v>
      </c>
      <c r="K146" s="17">
        <f>1000*'salmon escapement'!K146*'Avg wt'!K74</f>
        <v>8430.8540643175511</v>
      </c>
      <c r="L146" s="17">
        <f>1000*'salmon escapement'!L146*'Avg wt'!L74</f>
        <v>17516.157163931177</v>
      </c>
      <c r="N146" s="17">
        <f>1000*'salmon escapement'!N146*'Avg wt'!N74</f>
        <v>22684.357154192316</v>
      </c>
      <c r="O146" s="17">
        <f>1000*'salmon escapement'!O146*'Avg wt'!O74</f>
        <v>15062.057844567955</v>
      </c>
      <c r="P146" s="17">
        <f>1000*'salmon escapement'!P146*'Avg wt'!P74</f>
        <v>1392.3261157231145</v>
      </c>
      <c r="Q146" s="17">
        <f>1000*'salmon escapement'!Q146*'Avg wt'!Q74</f>
        <v>56381.97198066055</v>
      </c>
      <c r="S146" s="17">
        <f>1000*'salmon escapement'!S146*'Avg wt'!S74</f>
        <v>1172.2263653142836</v>
      </c>
      <c r="T146" s="17">
        <f>1000*'salmon escapement'!T146*'Avg wt'!T74</f>
        <v>386.35049776428377</v>
      </c>
      <c r="U146" s="17">
        <f>1000*'salmon escapement'!U146*'Avg wt'!U74</f>
        <v>447.33363197545276</v>
      </c>
      <c r="V146" s="17">
        <f>1000*'salmon escapement'!V146*'Avg wt'!V74</f>
        <v>5933.0740100067578</v>
      </c>
      <c r="W146" s="17">
        <f>1000*'salmon escapement'!W146*'Avg wt'!W74</f>
        <v>2432.006607733299</v>
      </c>
      <c r="Y146" s="17">
        <f>1000*'salmon escapement'!Y146*'Avg wt'!Y74</f>
        <v>546.84193479214377</v>
      </c>
      <c r="Z146" s="17">
        <f>1000*'salmon escapement'!Z146*'Avg wt'!Z74</f>
        <v>3071.9560658183682</v>
      </c>
      <c r="AA146" s="17">
        <f>1000*'salmon escapement'!AA146*'Avg wt'!AA74</f>
        <v>3776.5564285714304</v>
      </c>
      <c r="AB146" s="17">
        <f>1000*'salmon escapement'!AB146*'Avg wt'!AB74</f>
        <v>4749.6552632686589</v>
      </c>
      <c r="AC146" s="17">
        <f>1000*'salmon escapement'!AC146*'Avg wt'!AC74</f>
        <v>2433.7275730471065</v>
      </c>
      <c r="AE146" s="18">
        <f t="shared" si="0"/>
        <v>52946.842073149761</v>
      </c>
      <c r="AF146" s="18">
        <f t="shared" si="1"/>
        <v>42367.66202033087</v>
      </c>
      <c r="AG146" s="18">
        <f t="shared" si="2"/>
        <v>69019.266100957611</v>
      </c>
      <c r="AH146" s="18">
        <f t="shared" si="3"/>
        <v>102937.9818481541</v>
      </c>
      <c r="AJ146" s="18">
        <f t="shared" si="4"/>
        <v>267271.75204259233</v>
      </c>
      <c r="AL146" s="21">
        <f t="shared" si="5"/>
        <v>0.34533239150939543</v>
      </c>
      <c r="AM146" s="21">
        <f t="shared" si="6"/>
        <v>0.20392621680684156</v>
      </c>
      <c r="AN146" s="21">
        <f t="shared" si="7"/>
        <v>0.35739172720326157</v>
      </c>
      <c r="AO146" s="21">
        <f t="shared" si="8"/>
        <v>3.8803169558829245E-2</v>
      </c>
      <c r="AP146" s="21">
        <f t="shared" si="9"/>
        <v>5.4546494921672246E-2</v>
      </c>
      <c r="AR146" s="16">
        <f t="shared" si="10"/>
        <v>10370.991112794078</v>
      </c>
      <c r="AS146" s="16">
        <f t="shared" si="11"/>
        <v>14578.737265497706</v>
      </c>
    </row>
    <row r="147" spans="3:45">
      <c r="C147">
        <v>2011</v>
      </c>
      <c r="D147" s="17">
        <f>1000*'salmon escapement'!D147*'Avg wt'!D75</f>
        <v>1463.9626125051882</v>
      </c>
      <c r="E147" s="17">
        <f>1000*'salmon escapement'!E147*'Avg wt'!E75</f>
        <v>25676.562470594614</v>
      </c>
      <c r="F147" s="17">
        <f>1000*'salmon escapement'!F147*'Avg wt'!F75</f>
        <v>74271.430403628838</v>
      </c>
      <c r="G147" s="17">
        <f>1000*'salmon escapement'!G147*'Avg wt'!G75</f>
        <v>45426.802725215515</v>
      </c>
      <c r="I147" s="17">
        <f>1000*'salmon escapement'!I147*'Avg wt'!I75</f>
        <v>29546.518408942367</v>
      </c>
      <c r="J147" s="17">
        <f>1000*'salmon escapement'!J147*'Avg wt'!J75</f>
        <v>10334.382555884404</v>
      </c>
      <c r="K147" s="17">
        <f>1000*'salmon escapement'!K147*'Avg wt'!K75</f>
        <v>7244.8858026637981</v>
      </c>
      <c r="L147" s="17">
        <f>1000*'salmon escapement'!L147*'Avg wt'!L75</f>
        <v>34084.726111088406</v>
      </c>
      <c r="N147" s="17">
        <f>1000*'salmon escapement'!N147*'Avg wt'!N75</f>
        <v>19612.199045192592</v>
      </c>
      <c r="O147" s="17">
        <f>1000*'salmon escapement'!O147*'Avg wt'!O75</f>
        <v>18993.822423659269</v>
      </c>
      <c r="P147" s="17">
        <f>1000*'salmon escapement'!P147*'Avg wt'!P75</f>
        <v>1726.1115774474274</v>
      </c>
      <c r="Q147" s="17">
        <f>1000*'salmon escapement'!Q147*'Avg wt'!Q75</f>
        <v>22144.724368059964</v>
      </c>
      <c r="S147" s="17">
        <f>1000*'salmon escapement'!S147*'Avg wt'!S75</f>
        <v>1371.7736827243946</v>
      </c>
      <c r="T147" s="17">
        <f>1000*'salmon escapement'!T147*'Avg wt'!T75</f>
        <v>413.42855906858449</v>
      </c>
      <c r="U147" s="17">
        <f>1000*'salmon escapement'!U147*'Avg wt'!U75</f>
        <v>323.45078313483992</v>
      </c>
      <c r="V147" s="17">
        <f>1000*'salmon escapement'!V147*'Avg wt'!V75</f>
        <v>5425.3285736137841</v>
      </c>
      <c r="W147" s="17">
        <f>1000*'salmon escapement'!W147*'Avg wt'!W75</f>
        <v>4173.2049724958488</v>
      </c>
      <c r="Y147" s="17">
        <f>1000*'salmon escapement'!Y147*'Avg wt'!Y75</f>
        <v>328.20876774895981</v>
      </c>
      <c r="Z147" s="17">
        <f>1000*'salmon escapement'!Z147*'Avg wt'!Z75</f>
        <v>1971.3757106017138</v>
      </c>
      <c r="AA147" s="17">
        <f>1000*'salmon escapement'!AA147*'Avg wt'!AA75</f>
        <v>2679.1435714285722</v>
      </c>
      <c r="AB147" s="17">
        <f>1000*'salmon escapement'!AB147*'Avg wt'!AB75</f>
        <v>4652.9399931131056</v>
      </c>
      <c r="AC147" s="17">
        <f>1000*'salmon escapement'!AC147*'Avg wt'!AC75</f>
        <v>2676.9959223743558</v>
      </c>
      <c r="AE147" s="18">
        <f t="shared" si="0"/>
        <v>52322.662517113502</v>
      </c>
      <c r="AF147" s="18">
        <f t="shared" si="1"/>
        <v>57389.571719808584</v>
      </c>
      <c r="AG147" s="18">
        <f t="shared" si="2"/>
        <v>86245.022138303495</v>
      </c>
      <c r="AH147" s="18">
        <f t="shared" si="3"/>
        <v>118584.72266596097</v>
      </c>
      <c r="AJ147" s="18">
        <f t="shared" si="4"/>
        <v>314541.97904118657</v>
      </c>
      <c r="AL147" s="21">
        <f t="shared" si="5"/>
        <v>0.46683358024118254</v>
      </c>
      <c r="AM147" s="21">
        <f t="shared" si="6"/>
        <v>0.25818656424217751</v>
      </c>
      <c r="AN147" s="21">
        <f t="shared" si="7"/>
        <v>0.19862804197012587</v>
      </c>
      <c r="AO147" s="21">
        <f t="shared" si="8"/>
        <v>3.7219790524381791E-2</v>
      </c>
      <c r="AP147" s="21">
        <f t="shared" si="9"/>
        <v>3.9132023022132104E-2</v>
      </c>
      <c r="AR147" s="16">
        <f t="shared" si="10"/>
        <v>11707.186571037451</v>
      </c>
      <c r="AS147" s="16">
        <f t="shared" si="11"/>
        <v>12308.663965266705</v>
      </c>
    </row>
    <row r="148" spans="3:45">
      <c r="C148">
        <v>2012</v>
      </c>
      <c r="D148" s="17">
        <f>1000*'salmon escapement'!D148*'Avg wt'!D76</f>
        <v>4369.1208074838005</v>
      </c>
      <c r="E148" s="17">
        <f>1000*'salmon escapement'!E148*'Avg wt'!E76</f>
        <v>16033.276168196031</v>
      </c>
      <c r="F148" s="17">
        <f>1000*'salmon escapement'!F148*'Avg wt'!F76</f>
        <v>45334.306255637886</v>
      </c>
      <c r="G148" s="17">
        <f>1000*'salmon escapement'!G148*'Avg wt'!G76</f>
        <v>14457.671187120532</v>
      </c>
      <c r="I148" s="17">
        <f>1000*'salmon escapement'!I148*'Avg wt'!I76</f>
        <v>29547.604021826606</v>
      </c>
      <c r="J148" s="17">
        <f>1000*'salmon escapement'!J148*'Avg wt'!J76</f>
        <v>8488.112321586892</v>
      </c>
      <c r="K148" s="17">
        <f>1000*'salmon escapement'!K148*'Avg wt'!K76</f>
        <v>9370.6554061223578</v>
      </c>
      <c r="L148" s="17">
        <f>1000*'salmon escapement'!L148*'Avg wt'!L76</f>
        <v>25834.187776357576</v>
      </c>
      <c r="N148" s="17">
        <f>1000*'salmon escapement'!N148*'Avg wt'!N76</f>
        <v>20091.018247836524</v>
      </c>
      <c r="O148" s="17">
        <f>1000*'salmon escapement'!O148*'Avg wt'!O76</f>
        <v>19289.322301816865</v>
      </c>
      <c r="P148" s="17">
        <f>1000*'salmon escapement'!P148*'Avg wt'!P76</f>
        <v>1906.4839947287048</v>
      </c>
      <c r="Q148" s="17">
        <f>1000*'salmon escapement'!Q148*'Avg wt'!Q76</f>
        <v>14042.576505684978</v>
      </c>
      <c r="S148" s="17">
        <f>1000*'salmon escapement'!S148*'Avg wt'!S76</f>
        <v>1535.3688546536703</v>
      </c>
      <c r="T148" s="17">
        <f>1000*'salmon escapement'!T148*'Avg wt'!T76</f>
        <v>308.43695208650968</v>
      </c>
      <c r="U148" s="17">
        <f>1000*'salmon escapement'!U148*'Avg wt'!U76</f>
        <v>291.22645163545673</v>
      </c>
      <c r="V148" s="17">
        <f>1000*'salmon escapement'!V148*'Avg wt'!V76</f>
        <v>4249.3907660041796</v>
      </c>
      <c r="W148" s="17">
        <f>1000*'salmon escapement'!W148*'Avg wt'!W76</f>
        <v>4523.9237110966169</v>
      </c>
      <c r="Y148" s="17">
        <f>1000*'salmon escapement'!Y148*'Avg wt'!Y76</f>
        <v>749.94929024836267</v>
      </c>
      <c r="Z148" s="17">
        <f>1000*'salmon escapement'!Z148*'Avg wt'!Z76</f>
        <v>1539.8735006984823</v>
      </c>
      <c r="AA148" s="17">
        <f>1000*'salmon escapement'!AA148*'Avg wt'!AA76</f>
        <v>2587.4070000000006</v>
      </c>
      <c r="AB148" s="17">
        <f>1000*'salmon escapement'!AB148*'Avg wt'!AB76</f>
        <v>3936.2591898809073</v>
      </c>
      <c r="AC148" s="17">
        <f>1000*'salmon escapement'!AC148*'Avg wt'!AC76</f>
        <v>1871.864769239724</v>
      </c>
      <c r="AE148" s="18">
        <f t="shared" si="0"/>
        <v>56293.061222048964</v>
      </c>
      <c r="AF148" s="18">
        <f t="shared" si="1"/>
        <v>45659.021244384778</v>
      </c>
      <c r="AG148" s="18">
        <f t="shared" si="2"/>
        <v>59490.079108124402</v>
      </c>
      <c r="AH148" s="18">
        <f t="shared" si="3"/>
        <v>68915.873905384506</v>
      </c>
      <c r="AJ148" s="18">
        <f t="shared" si="4"/>
        <v>230358.03547994266</v>
      </c>
      <c r="AL148" s="21">
        <f t="shared" si="5"/>
        <v>0.34812926864633209</v>
      </c>
      <c r="AM148" s="21">
        <f t="shared" si="6"/>
        <v>0.31794228220994925</v>
      </c>
      <c r="AN148" s="21">
        <f t="shared" si="7"/>
        <v>0.2401887172496078</v>
      </c>
      <c r="AO148" s="21">
        <f t="shared" si="8"/>
        <v>4.7353879853807943E-2</v>
      </c>
      <c r="AP148" s="21">
        <f t="shared" si="9"/>
        <v>4.6385852040302947E-2</v>
      </c>
      <c r="AR148" s="16">
        <f t="shared" si="10"/>
        <v>10908.346735476433</v>
      </c>
      <c r="AS148" s="16">
        <f t="shared" si="11"/>
        <v>10685.353750067477</v>
      </c>
    </row>
    <row r="149" spans="3:45">
      <c r="C149">
        <v>2013</v>
      </c>
      <c r="D149" s="17">
        <f>1000*'salmon escapement'!D149*'Avg wt'!D77</f>
        <v>1427.5951670749967</v>
      </c>
      <c r="E149" s="17">
        <f>1000*'salmon escapement'!E149*'Avg wt'!E77</f>
        <v>37783.79701840155</v>
      </c>
      <c r="F149" s="17">
        <f>1000*'salmon escapement'!F149*'Avg wt'!F77</f>
        <v>93344.245147872658</v>
      </c>
      <c r="G149" s="17">
        <f>1000*'salmon escapement'!G149*'Avg wt'!G77</f>
        <v>52819.005970634455</v>
      </c>
      <c r="I149" s="17">
        <f>1000*'salmon escapement'!I149*'Avg wt'!I77</f>
        <v>28495.493410337836</v>
      </c>
      <c r="J149" s="17">
        <f>1000*'salmon escapement'!J149*'Avg wt'!J77</f>
        <v>9413.6967620476244</v>
      </c>
      <c r="K149" s="17">
        <f>1000*'salmon escapement'!K149*'Avg wt'!K77</f>
        <v>8660.8564582032286</v>
      </c>
      <c r="L149" s="17">
        <f>1000*'salmon escapement'!L149*'Avg wt'!L77</f>
        <v>20619.45939854216</v>
      </c>
      <c r="N149" s="17">
        <f>1000*'salmon escapement'!N149*'Avg wt'!N77</f>
        <v>22159.422253650155</v>
      </c>
      <c r="O149" s="17">
        <f>1000*'salmon escapement'!O149*'Avg wt'!O77</f>
        <v>19353.330422124891</v>
      </c>
      <c r="P149" s="17">
        <f>1000*'salmon escapement'!P149*'Avg wt'!P77</f>
        <v>1607.1169835603973</v>
      </c>
      <c r="Q149" s="17">
        <f>1000*'salmon escapement'!Q149*'Avg wt'!Q77</f>
        <v>15282.525259579921</v>
      </c>
      <c r="S149" s="17">
        <f>1000*'salmon escapement'!S149*'Avg wt'!S77</f>
        <v>1275.2267518992837</v>
      </c>
      <c r="T149" s="17">
        <f>1000*'salmon escapement'!T149*'Avg wt'!T77</f>
        <v>427.89621232568601</v>
      </c>
      <c r="U149" s="17">
        <f>1000*'salmon escapement'!U149*'Avg wt'!U77</f>
        <v>322.50107145015164</v>
      </c>
      <c r="V149" s="17">
        <f>1000*'salmon escapement'!V149*'Avg wt'!V77</f>
        <v>4287.0080140490845</v>
      </c>
      <c r="W149" s="17">
        <f>1000*'salmon escapement'!W149*'Avg wt'!W77</f>
        <v>8149.7975680945447</v>
      </c>
      <c r="Y149" s="17">
        <f>1000*'salmon escapement'!Y149*'Avg wt'!Y77</f>
        <v>857.33217311537862</v>
      </c>
      <c r="Z149" s="17">
        <f>1000*'salmon escapement'!Z149*'Avg wt'!Z77</f>
        <v>3925.2955379876507</v>
      </c>
      <c r="AA149" s="17">
        <f>1000*'salmon escapement'!AA149*'Avg wt'!AA77</f>
        <v>4883.6614285714295</v>
      </c>
      <c r="AB149" s="17">
        <f>1000*'salmon escapement'!AB149*'Avg wt'!AB77</f>
        <v>4277.4982980654559</v>
      </c>
      <c r="AC149" s="17">
        <f>1000*'salmon escapement'!AC149*'Avg wt'!AC77</f>
        <v>1773.3088231939162</v>
      </c>
      <c r="AE149" s="18">
        <f t="shared" si="0"/>
        <v>54215.069756077646</v>
      </c>
      <c r="AF149" s="18">
        <f t="shared" si="1"/>
        <v>70904.015952887392</v>
      </c>
      <c r="AG149" s="18">
        <f t="shared" si="2"/>
        <v>108818.38108965787</v>
      </c>
      <c r="AH149" s="18">
        <f t="shared" si="3"/>
        <v>107208.60333215955</v>
      </c>
      <c r="AJ149" s="18">
        <f t="shared" si="4"/>
        <v>341146.07013078243</v>
      </c>
      <c r="AL149" s="21">
        <f t="shared" si="5"/>
        <v>0.54338789021640521</v>
      </c>
      <c r="AM149" s="21">
        <f t="shared" si="6"/>
        <v>0.19695230844480474</v>
      </c>
      <c r="AN149" s="21">
        <f t="shared" si="7"/>
        <v>0.17119468764956344</v>
      </c>
      <c r="AO149" s="21">
        <f t="shared" si="8"/>
        <v>4.2393657392196853E-2</v>
      </c>
      <c r="AP149" s="21">
        <f t="shared" si="9"/>
        <v>4.6071456297029877E-2</v>
      </c>
      <c r="AR149" s="16">
        <f t="shared" si="10"/>
        <v>14462.429617818751</v>
      </c>
      <c r="AS149" s="16">
        <f t="shared" si="11"/>
        <v>15717.096260933833</v>
      </c>
    </row>
    <row r="150" spans="3:45">
      <c r="C150">
        <v>2014</v>
      </c>
      <c r="D150" s="17">
        <f>1000*'salmon escapement'!D150*'Avg wt'!D78</f>
        <v>4745.8752163469881</v>
      </c>
      <c r="E150" s="17">
        <f>1000*'salmon escapement'!E150*'Avg wt'!E78</f>
        <v>15925.351293348387</v>
      </c>
      <c r="F150" s="17">
        <f>1000*'salmon escapement'!F150*'Avg wt'!F78</f>
        <v>56753.663407397959</v>
      </c>
      <c r="G150" s="17">
        <f>1000*'salmon escapement'!G150*'Avg wt'!G78</f>
        <v>27233.699836781467</v>
      </c>
      <c r="I150" s="17">
        <f>1000*'salmon escapement'!I150*'Avg wt'!I78</f>
        <v>28088.843240274557</v>
      </c>
      <c r="J150" s="17">
        <f>1000*'salmon escapement'!J150*'Avg wt'!J78</f>
        <v>6209.5120958105454</v>
      </c>
      <c r="K150" s="17">
        <f>1000*'salmon escapement'!K150*'Avg wt'!K78</f>
        <v>12937.149617998259</v>
      </c>
      <c r="L150" s="17">
        <f>1000*'salmon escapement'!L150*'Avg wt'!L78</f>
        <v>25475.792334416237</v>
      </c>
      <c r="N150" s="17">
        <f>1000*'salmon escapement'!N150*'Avg wt'!N78</f>
        <v>30112.729825638864</v>
      </c>
      <c r="O150" s="17">
        <f>1000*'salmon escapement'!O150*'Avg wt'!O78</f>
        <v>18452.461742560899</v>
      </c>
      <c r="P150" s="17">
        <f>1000*'salmon escapement'!P150*'Avg wt'!P78</f>
        <v>1547.4946121684543</v>
      </c>
      <c r="Q150" s="17">
        <f>1000*'salmon escapement'!Q150*'Avg wt'!Q78</f>
        <v>37779.941343037943</v>
      </c>
      <c r="S150" s="17">
        <f>1000*'salmon escapement'!S150*'Avg wt'!S78</f>
        <v>1447.6654978350252</v>
      </c>
      <c r="T150" s="17">
        <f>1000*'salmon escapement'!T150*'Avg wt'!T78</f>
        <v>295.52437258596473</v>
      </c>
      <c r="U150" s="17">
        <f>1000*'salmon escapement'!U150*'Avg wt'!U78</f>
        <v>383.26478725375705</v>
      </c>
      <c r="V150" s="17">
        <f>1000*'salmon escapement'!V150*'Avg wt'!V78</f>
        <v>4911.9766181033847</v>
      </c>
      <c r="W150" s="17">
        <f>1000*'salmon escapement'!W150*'Avg wt'!W78</f>
        <v>5846.8719157676833</v>
      </c>
      <c r="Y150" s="17">
        <f>1000*'salmon escapement'!Y150*'Avg wt'!Y78</f>
        <v>1065.0888014190205</v>
      </c>
      <c r="Z150" s="17">
        <f>1000*'salmon escapement'!Z150*'Avg wt'!Z78</f>
        <v>4385.2232272893634</v>
      </c>
      <c r="AA150" s="17">
        <f>1000*'salmon escapement'!AA150*'Avg wt'!AA78</f>
        <v>5500.4136321979731</v>
      </c>
      <c r="AB150" s="17">
        <f>1000*'salmon escapement'!AB150*'Avg wt'!AB78</f>
        <v>3644.0633053829529</v>
      </c>
      <c r="AC150" s="17">
        <f>1000*'salmon escapement'!AC150*'Avg wt'!AC78</f>
        <v>2277.2037124869926</v>
      </c>
      <c r="AE150" s="18">
        <f t="shared" si="0"/>
        <v>65460.202581514452</v>
      </c>
      <c r="AF150" s="18">
        <f t="shared" si="1"/>
        <v>45268.072731595152</v>
      </c>
      <c r="AG150" s="18">
        <f t="shared" si="2"/>
        <v>77121.986057016402</v>
      </c>
      <c r="AH150" s="18">
        <f t="shared" si="3"/>
        <v>107169.54906597668</v>
      </c>
      <c r="AJ150" s="18">
        <f t="shared" si="4"/>
        <v>295019.81043610268</v>
      </c>
      <c r="AL150" s="21">
        <f t="shared" si="5"/>
        <v>0.35475105756175124</v>
      </c>
      <c r="AM150" s="21">
        <f t="shared" si="6"/>
        <v>0.24646242291667356</v>
      </c>
      <c r="AN150" s="21">
        <f t="shared" si="7"/>
        <v>0.29792110364887692</v>
      </c>
      <c r="AO150" s="21">
        <f t="shared" si="8"/>
        <v>4.3676060846553219E-2</v>
      </c>
      <c r="AP150" s="21">
        <f t="shared" si="9"/>
        <v>5.7189355026145097E-2</v>
      </c>
      <c r="AR150" s="16">
        <f t="shared" si="10"/>
        <v>12885.303191545816</v>
      </c>
      <c r="AS150" s="16">
        <f t="shared" si="11"/>
        <v>16871.992678776303</v>
      </c>
    </row>
    <row r="151" spans="3:45">
      <c r="C151">
        <v>2015</v>
      </c>
      <c r="D151" s="17">
        <f>1000*'salmon escapement'!D151*'Avg wt'!D79</f>
        <v>1593.8338989104791</v>
      </c>
      <c r="E151" s="17">
        <f>1000*'salmon escapement'!E151*'Avg wt'!E79</f>
        <v>61611.114851172417</v>
      </c>
      <c r="F151" s="17">
        <f>1000*'salmon escapement'!F151*'Avg wt'!F79</f>
        <v>50046.824939487218</v>
      </c>
      <c r="G151" s="17">
        <f>1000*'salmon escapement'!G151*'Avg wt'!G79</f>
        <v>53491.225450618163</v>
      </c>
      <c r="I151" s="17">
        <f>1000*'salmon escapement'!I151*'Avg wt'!I79</f>
        <v>22296.005045242964</v>
      </c>
      <c r="J151" s="17">
        <f>1000*'salmon escapement'!J151*'Avg wt'!J79</f>
        <v>10381.187582728115</v>
      </c>
      <c r="K151" s="17">
        <f>1000*'salmon escapement'!K151*'Avg wt'!K79</f>
        <v>14222.32345206912</v>
      </c>
      <c r="L151" s="17">
        <f>1000*'salmon escapement'!L151*'Avg wt'!L79</f>
        <v>20211.693750953371</v>
      </c>
      <c r="N151" s="17">
        <f>1000*'salmon escapement'!N151*'Avg wt'!N79</f>
        <v>48563.942797861135</v>
      </c>
      <c r="O151" s="17">
        <f>1000*'salmon escapement'!O151*'Avg wt'!O79</f>
        <v>21718.066330790163</v>
      </c>
      <c r="P151" s="17">
        <f>1000*'salmon escapement'!P151*'Avg wt'!P79</f>
        <v>1540.1909411643182</v>
      </c>
      <c r="Q151" s="17">
        <f>1000*'salmon escapement'!Q151*'Avg wt'!Q79</f>
        <v>6403.1427649677944</v>
      </c>
      <c r="S151" s="17">
        <f>1000*'salmon escapement'!S151*'Avg wt'!S79</f>
        <v>1606.0106494032457</v>
      </c>
      <c r="T151" s="17">
        <f>1000*'salmon escapement'!T151*'Avg wt'!T79</f>
        <v>621.72719433087502</v>
      </c>
      <c r="U151" s="17">
        <f>1000*'salmon escapement'!U151*'Avg wt'!U79</f>
        <v>376.66396019767376</v>
      </c>
      <c r="V151" s="17">
        <f>1000*'salmon escapement'!V151*'Avg wt'!V79</f>
        <v>4274.4916509795585</v>
      </c>
      <c r="W151" s="17">
        <f>1000*'salmon escapement'!W151*'Avg wt'!W79</f>
        <v>4481.3159963847174</v>
      </c>
      <c r="Y151" s="17">
        <f>1000*'salmon escapement'!Y151*'Avg wt'!Y79</f>
        <v>583.83953975053555</v>
      </c>
      <c r="Z151" s="17">
        <f>1000*'salmon escapement'!Z151*'Avg wt'!Z79</f>
        <v>2893.2010375125533</v>
      </c>
      <c r="AA151" s="17">
        <f>1000*'salmon escapement'!AA151*'Avg wt'!AA79</f>
        <v>2924.615414723452</v>
      </c>
      <c r="AB151" s="17">
        <f>1000*'salmon escapement'!AB151*'Avg wt'!AB79</f>
        <v>4209.1389132113809</v>
      </c>
      <c r="AC151" s="17">
        <f>1000*'salmon escapement'!AC151*'Avg wt'!AC79</f>
        <v>481.96735282215747</v>
      </c>
      <c r="AE151" s="18">
        <f t="shared" si="0"/>
        <v>74643.631931168362</v>
      </c>
      <c r="AF151" s="18">
        <f t="shared" si="1"/>
        <v>97225.296996534133</v>
      </c>
      <c r="AG151" s="18">
        <f t="shared" si="2"/>
        <v>69110.618707641785</v>
      </c>
      <c r="AH151" s="18">
        <f t="shared" si="3"/>
        <v>93552.975879937148</v>
      </c>
      <c r="AJ151" s="18">
        <f t="shared" si="4"/>
        <v>334532.52351528138</v>
      </c>
      <c r="AL151" s="21">
        <f t="shared" si="5"/>
        <v>0.49843583932601243</v>
      </c>
      <c r="AM151" s="21">
        <f t="shared" si="6"/>
        <v>0.20061191398010048</v>
      </c>
      <c r="AN151" s="21">
        <f t="shared" si="7"/>
        <v>0.23383479134640875</v>
      </c>
      <c r="AO151" s="21">
        <f t="shared" si="8"/>
        <v>3.3958460396981811E-2</v>
      </c>
      <c r="AP151" s="21">
        <f t="shared" si="9"/>
        <v>3.315899495049654E-2</v>
      </c>
      <c r="AR151" s="16">
        <f t="shared" si="10"/>
        <v>11360.20945129607</v>
      </c>
      <c r="AS151" s="16">
        <f t="shared" si="11"/>
        <v>11092.76225802008</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99A17-7FAA-2545-984B-6378329FDD51}">
  <dimension ref="B3:Z72"/>
  <sheetViews>
    <sheetView workbookViewId="0">
      <selection activeCell="D14" sqref="D14"/>
    </sheetView>
  </sheetViews>
  <sheetFormatPr defaultColWidth="11" defaultRowHeight="15.75"/>
  <sheetData>
    <row r="3" spans="2:26" ht="21">
      <c r="B3" s="9" t="s">
        <v>17</v>
      </c>
    </row>
    <row r="4" spans="2:26">
      <c r="C4" s="7">
        <f>ROUND(C10,1)</f>
        <v>0.3</v>
      </c>
      <c r="F4" s="7">
        <f>ROUND(F10,1)</f>
        <v>8.3000000000000007</v>
      </c>
    </row>
    <row r="5" spans="2:26" ht="18.75">
      <c r="B5" s="8" t="s">
        <v>34</v>
      </c>
      <c r="C5" s="8"/>
    </row>
    <row r="7" spans="2:26" ht="18.75">
      <c r="C7" s="1" t="s">
        <v>0</v>
      </c>
      <c r="D7" s="1"/>
      <c r="E7" s="1"/>
      <c r="F7" s="1"/>
      <c r="G7" s="2"/>
      <c r="H7" s="3" t="s">
        <v>1</v>
      </c>
      <c r="I7" s="3"/>
      <c r="J7" s="3"/>
      <c r="K7" s="3"/>
      <c r="L7" s="2"/>
      <c r="M7" s="4" t="s">
        <v>2</v>
      </c>
      <c r="N7" s="4"/>
      <c r="O7" s="4"/>
      <c r="P7" s="4"/>
      <c r="R7" s="12" t="s">
        <v>8</v>
      </c>
      <c r="S7" s="12"/>
      <c r="T7" s="12"/>
      <c r="U7" s="12"/>
      <c r="W7" s="13" t="s">
        <v>12</v>
      </c>
      <c r="X7" s="13"/>
      <c r="Y7" s="13"/>
      <c r="Z7" s="13"/>
    </row>
    <row r="8" spans="2:26">
      <c r="B8" s="5" t="s">
        <v>3</v>
      </c>
      <c r="C8" s="5" t="s">
        <v>4</v>
      </c>
      <c r="D8" s="5" t="s">
        <v>5</v>
      </c>
      <c r="E8" s="5" t="s">
        <v>6</v>
      </c>
      <c r="F8" s="5" t="s">
        <v>7</v>
      </c>
      <c r="G8" s="5"/>
      <c r="H8" s="5" t="s">
        <v>4</v>
      </c>
      <c r="I8" s="5" t="s">
        <v>5</v>
      </c>
      <c r="J8" s="5" t="s">
        <v>6</v>
      </c>
      <c r="K8" s="5" t="s">
        <v>7</v>
      </c>
      <c r="L8" s="5"/>
      <c r="M8" t="s">
        <v>4</v>
      </c>
      <c r="N8" s="5" t="s">
        <v>5</v>
      </c>
      <c r="O8" s="5" t="s">
        <v>6</v>
      </c>
      <c r="P8" s="5" t="s">
        <v>7</v>
      </c>
      <c r="R8" t="s">
        <v>4</v>
      </c>
      <c r="S8" s="5" t="s">
        <v>5</v>
      </c>
      <c r="T8" s="5" t="s">
        <v>6</v>
      </c>
      <c r="U8" s="5" t="s">
        <v>7</v>
      </c>
      <c r="W8" t="s">
        <v>4</v>
      </c>
      <c r="X8" s="5" t="s">
        <v>5</v>
      </c>
      <c r="Y8" s="5" t="s">
        <v>6</v>
      </c>
      <c r="Z8" s="5" t="s">
        <v>7</v>
      </c>
    </row>
    <row r="9" spans="2:26">
      <c r="B9">
        <v>1952</v>
      </c>
      <c r="C9" s="6">
        <v>4</v>
      </c>
      <c r="D9" s="6">
        <v>7</v>
      </c>
      <c r="E9" s="6">
        <v>10</v>
      </c>
      <c r="F9" s="6">
        <v>3.7</v>
      </c>
      <c r="G9" s="6"/>
      <c r="H9" s="6">
        <v>3.9</v>
      </c>
      <c r="I9" s="6">
        <v>2.1</v>
      </c>
      <c r="J9" s="6">
        <v>2.2999999999999998</v>
      </c>
      <c r="K9" s="6">
        <v>3</v>
      </c>
      <c r="L9" s="6"/>
      <c r="M9" s="6">
        <v>12.5</v>
      </c>
      <c r="N9" s="6">
        <v>2.2000000000000002</v>
      </c>
      <c r="O9" s="6">
        <f>ROUND(O81,1)</f>
        <v>0</v>
      </c>
      <c r="P9" s="6">
        <f>ROUND(P81,1)</f>
        <v>0</v>
      </c>
    </row>
    <row r="10" spans="2:26">
      <c r="B10">
        <v>1953</v>
      </c>
      <c r="C10" s="6">
        <v>0.3</v>
      </c>
      <c r="D10" s="6">
        <v>7.1</v>
      </c>
      <c r="E10" s="6">
        <v>6.5</v>
      </c>
      <c r="F10" s="6">
        <v>8.3000000000000007</v>
      </c>
      <c r="G10" s="6"/>
      <c r="H10" s="6">
        <v>3.9</v>
      </c>
      <c r="I10" s="6">
        <v>2.1</v>
      </c>
      <c r="J10" s="6">
        <v>2.2000000000000002</v>
      </c>
      <c r="K10" s="6">
        <v>2.2999999999999998</v>
      </c>
      <c r="L10" s="6"/>
      <c r="M10" s="6">
        <v>5.4</v>
      </c>
      <c r="N10" s="6">
        <v>1.8</v>
      </c>
      <c r="O10" s="6">
        <v>0.7</v>
      </c>
      <c r="P10" s="6">
        <v>6.1</v>
      </c>
    </row>
    <row r="11" spans="2:26">
      <c r="B11">
        <v>1954</v>
      </c>
      <c r="C11" s="6">
        <v>3.9</v>
      </c>
      <c r="D11" s="6">
        <v>10.8</v>
      </c>
      <c r="E11" s="6">
        <v>9.4</v>
      </c>
      <c r="F11" s="6">
        <v>6.4</v>
      </c>
      <c r="G11" s="6"/>
      <c r="H11" s="6">
        <v>4.0999999999999996</v>
      </c>
      <c r="I11" s="6">
        <v>2.9</v>
      </c>
      <c r="J11" s="6">
        <v>2.2999999999999998</v>
      </c>
      <c r="K11" s="6">
        <v>2.4</v>
      </c>
      <c r="L11" s="6"/>
      <c r="M11" s="6">
        <v>4.3</v>
      </c>
      <c r="N11" s="6">
        <v>2.4</v>
      </c>
      <c r="O11" s="6">
        <v>0.7</v>
      </c>
      <c r="P11" s="6">
        <v>7.3</v>
      </c>
    </row>
    <row r="12" spans="2:26">
      <c r="B12">
        <v>1955</v>
      </c>
      <c r="C12" s="6">
        <v>0.3</v>
      </c>
      <c r="D12" s="6">
        <v>10.5</v>
      </c>
      <c r="E12" s="6">
        <v>9.6999999999999993</v>
      </c>
      <c r="F12" s="6">
        <v>5.0999999999999996</v>
      </c>
      <c r="G12" s="6"/>
      <c r="H12" s="6">
        <v>3.7</v>
      </c>
      <c r="I12" s="6">
        <v>2.2000000000000002</v>
      </c>
      <c r="J12" s="6">
        <v>1.6</v>
      </c>
      <c r="K12" s="6">
        <v>1.8</v>
      </c>
      <c r="L12" s="6"/>
      <c r="M12" s="6">
        <v>2.1</v>
      </c>
      <c r="N12" s="6">
        <v>2.2999999999999998</v>
      </c>
      <c r="O12" s="6">
        <v>0.6</v>
      </c>
      <c r="P12" s="6">
        <v>4.5999999999999996</v>
      </c>
    </row>
    <row r="13" spans="2:26">
      <c r="B13">
        <v>1956</v>
      </c>
      <c r="C13" s="6">
        <v>3.9</v>
      </c>
      <c r="D13" s="6">
        <v>7.9</v>
      </c>
      <c r="E13" s="6">
        <v>12.5</v>
      </c>
      <c r="F13" s="6">
        <v>4.5</v>
      </c>
      <c r="G13" s="6"/>
      <c r="H13" s="6">
        <v>4</v>
      </c>
      <c r="I13" s="6">
        <v>2.5</v>
      </c>
      <c r="J13" s="6">
        <v>2</v>
      </c>
      <c r="K13" s="6">
        <v>1.9</v>
      </c>
      <c r="L13" s="6"/>
      <c r="M13" s="6">
        <v>13.1</v>
      </c>
      <c r="N13" s="6">
        <v>2.7</v>
      </c>
      <c r="O13" s="6">
        <v>0.6</v>
      </c>
      <c r="P13" s="6">
        <v>4.7</v>
      </c>
    </row>
    <row r="14" spans="2:26">
      <c r="B14">
        <v>1957</v>
      </c>
      <c r="C14" s="6">
        <v>0.3</v>
      </c>
      <c r="D14" s="6">
        <v>4.8</v>
      </c>
      <c r="E14" s="6">
        <v>8</v>
      </c>
      <c r="F14" s="6">
        <v>3.4</v>
      </c>
      <c r="G14" s="6"/>
      <c r="H14" s="6">
        <v>3.9</v>
      </c>
      <c r="I14" s="6">
        <v>2.9</v>
      </c>
      <c r="J14" s="6">
        <v>2.2000000000000002</v>
      </c>
      <c r="K14" s="6">
        <v>3.8</v>
      </c>
      <c r="L14" s="6"/>
      <c r="M14" s="6">
        <v>6.7</v>
      </c>
      <c r="N14" s="6">
        <v>2.4</v>
      </c>
      <c r="O14" s="6">
        <v>0.6</v>
      </c>
      <c r="P14" s="6">
        <v>3.5</v>
      </c>
    </row>
    <row r="15" spans="2:26">
      <c r="B15">
        <v>1958</v>
      </c>
      <c r="C15" s="6">
        <v>2.9</v>
      </c>
      <c r="D15" s="6">
        <v>6.7</v>
      </c>
      <c r="E15" s="6">
        <v>10.1</v>
      </c>
      <c r="F15" s="6">
        <v>3.3</v>
      </c>
      <c r="G15" s="6"/>
      <c r="H15" s="6">
        <v>4</v>
      </c>
      <c r="I15" s="6">
        <v>2.2000000000000002</v>
      </c>
      <c r="J15" s="6">
        <v>2</v>
      </c>
      <c r="K15" s="6">
        <v>2.8</v>
      </c>
      <c r="L15" s="6"/>
      <c r="M15" s="6">
        <v>3.5</v>
      </c>
      <c r="N15" s="6">
        <v>2.2000000000000002</v>
      </c>
      <c r="O15" s="6">
        <v>0.7</v>
      </c>
      <c r="P15" s="6">
        <v>6.2</v>
      </c>
    </row>
    <row r="16" spans="2:26">
      <c r="B16">
        <v>1959</v>
      </c>
      <c r="C16" s="6">
        <v>0.3</v>
      </c>
      <c r="D16" s="6">
        <v>7.6</v>
      </c>
      <c r="E16" s="6">
        <v>8.6999999999999993</v>
      </c>
      <c r="F16" s="6">
        <v>2.8</v>
      </c>
      <c r="G16" s="6"/>
      <c r="H16" s="6">
        <v>4.0999999999999996</v>
      </c>
      <c r="I16" s="6">
        <v>2.5</v>
      </c>
      <c r="J16" s="6">
        <v>1.5</v>
      </c>
      <c r="K16" s="6">
        <v>3.3</v>
      </c>
      <c r="L16" s="6"/>
      <c r="M16" s="6">
        <v>8.6999999999999993</v>
      </c>
      <c r="N16" s="6">
        <v>2.4</v>
      </c>
      <c r="O16" s="6">
        <v>0.7</v>
      </c>
      <c r="P16" s="6">
        <v>7.8</v>
      </c>
    </row>
    <row r="17" spans="2:16">
      <c r="B17">
        <v>1960</v>
      </c>
      <c r="C17" s="6">
        <v>3.7</v>
      </c>
      <c r="D17" s="6">
        <v>9.6999999999999993</v>
      </c>
      <c r="E17" s="6">
        <v>4.7</v>
      </c>
      <c r="F17" s="6">
        <v>4.8</v>
      </c>
      <c r="G17" s="6"/>
      <c r="H17" s="6">
        <v>4.5999999999999996</v>
      </c>
      <c r="I17" s="6">
        <v>2.5</v>
      </c>
      <c r="J17" s="6">
        <v>1</v>
      </c>
      <c r="K17" s="6">
        <v>2.7</v>
      </c>
      <c r="L17" s="6"/>
      <c r="M17" s="6">
        <v>23.1</v>
      </c>
      <c r="N17" s="6">
        <v>2.6</v>
      </c>
      <c r="O17" s="6">
        <v>0.7</v>
      </c>
      <c r="P17" s="6">
        <v>5.9</v>
      </c>
    </row>
    <row r="18" spans="2:16">
      <c r="B18">
        <v>1961</v>
      </c>
      <c r="C18" s="6">
        <v>0.2</v>
      </c>
      <c r="D18" s="6">
        <v>10.7</v>
      </c>
      <c r="E18" s="6">
        <v>3.2</v>
      </c>
      <c r="F18" s="6">
        <v>11.1</v>
      </c>
      <c r="G18" s="6"/>
      <c r="H18" s="6">
        <v>3.6</v>
      </c>
      <c r="I18" s="6">
        <v>1.9</v>
      </c>
      <c r="J18" s="6">
        <v>1.2</v>
      </c>
      <c r="K18" s="6">
        <v>2.5</v>
      </c>
      <c r="L18" s="6"/>
      <c r="M18" s="6">
        <v>7.1</v>
      </c>
      <c r="N18" s="6">
        <v>2.5</v>
      </c>
      <c r="O18" s="6">
        <v>0.7</v>
      </c>
      <c r="P18" s="6">
        <v>7</v>
      </c>
    </row>
    <row r="19" spans="2:16">
      <c r="B19">
        <v>1962</v>
      </c>
      <c r="C19" s="6">
        <v>2.2999999999999998</v>
      </c>
      <c r="D19" s="6">
        <v>12.2</v>
      </c>
      <c r="E19" s="6">
        <v>6.5</v>
      </c>
      <c r="F19" s="6">
        <v>14.3</v>
      </c>
      <c r="G19" s="6"/>
      <c r="H19" s="6">
        <v>3.8</v>
      </c>
      <c r="I19" s="6">
        <v>2.9</v>
      </c>
      <c r="J19" s="6">
        <v>1.3</v>
      </c>
      <c r="K19" s="6">
        <v>2.9</v>
      </c>
      <c r="L19" s="6"/>
      <c r="M19" s="6">
        <v>6.5</v>
      </c>
      <c r="N19" s="6">
        <v>3</v>
      </c>
      <c r="O19" s="6">
        <v>0.7</v>
      </c>
      <c r="P19" s="6">
        <v>6.4</v>
      </c>
    </row>
    <row r="20" spans="2:16">
      <c r="B20">
        <v>1963</v>
      </c>
      <c r="C20" s="6">
        <v>0.3</v>
      </c>
      <c r="D20" s="6">
        <v>9</v>
      </c>
      <c r="E20" s="6">
        <v>11.2</v>
      </c>
      <c r="F20" s="6">
        <v>7.9</v>
      </c>
      <c r="G20" s="6"/>
      <c r="H20" s="6">
        <v>3</v>
      </c>
      <c r="I20" s="6">
        <v>2.2999999999999998</v>
      </c>
      <c r="J20" s="6">
        <v>1.1000000000000001</v>
      </c>
      <c r="K20" s="6">
        <v>3.5</v>
      </c>
      <c r="L20" s="6"/>
      <c r="M20" s="6">
        <v>4.7</v>
      </c>
      <c r="N20" s="6">
        <v>2.6</v>
      </c>
      <c r="O20" s="6">
        <v>0.7</v>
      </c>
      <c r="P20" s="6">
        <v>8.4</v>
      </c>
    </row>
    <row r="21" spans="2:16">
      <c r="B21">
        <v>1964</v>
      </c>
      <c r="C21" s="6">
        <v>2.1</v>
      </c>
      <c r="D21" s="6">
        <v>15.5</v>
      </c>
      <c r="E21" s="6">
        <v>7.8</v>
      </c>
      <c r="F21" s="6">
        <v>8.5</v>
      </c>
      <c r="G21" s="6"/>
      <c r="H21" s="6">
        <v>3.6</v>
      </c>
      <c r="I21" s="6">
        <v>3.3</v>
      </c>
      <c r="J21" s="6">
        <v>1.1000000000000001</v>
      </c>
      <c r="K21" s="6">
        <v>4.5</v>
      </c>
      <c r="L21" s="6"/>
      <c r="M21" s="6">
        <v>5.3</v>
      </c>
      <c r="N21" s="6">
        <v>2.6</v>
      </c>
      <c r="O21" s="6">
        <v>0.6</v>
      </c>
      <c r="P21" s="6">
        <v>5.7</v>
      </c>
    </row>
    <row r="22" spans="2:16">
      <c r="B22">
        <v>1965</v>
      </c>
      <c r="C22" s="6">
        <v>0.1</v>
      </c>
      <c r="D22" s="6">
        <v>6.4</v>
      </c>
      <c r="E22" s="6">
        <v>6.9</v>
      </c>
      <c r="F22" s="6">
        <v>18</v>
      </c>
      <c r="G22" s="6"/>
      <c r="H22" s="6">
        <v>3.2</v>
      </c>
      <c r="I22" s="6">
        <v>1.6</v>
      </c>
      <c r="J22" s="6">
        <v>1.2</v>
      </c>
      <c r="K22" s="6">
        <v>2.2000000000000002</v>
      </c>
      <c r="L22" s="6"/>
      <c r="M22" s="6">
        <v>29.8</v>
      </c>
      <c r="N22" s="6">
        <v>2.9</v>
      </c>
      <c r="O22" s="6">
        <v>0.6</v>
      </c>
      <c r="P22" s="6">
        <v>3.3</v>
      </c>
    </row>
    <row r="23" spans="2:16">
      <c r="B23">
        <v>1966</v>
      </c>
      <c r="C23" s="6">
        <v>3.2</v>
      </c>
      <c r="D23" s="6">
        <v>11.5</v>
      </c>
      <c r="E23" s="6">
        <v>9.5</v>
      </c>
      <c r="F23" s="6">
        <v>7.8</v>
      </c>
      <c r="G23" s="6"/>
      <c r="H23" s="6">
        <v>3.2</v>
      </c>
      <c r="I23" s="6">
        <v>2.4</v>
      </c>
      <c r="J23" s="6">
        <v>1.7</v>
      </c>
      <c r="K23" s="6">
        <v>4.5</v>
      </c>
      <c r="L23" s="6"/>
      <c r="M23" s="6">
        <v>9.3000000000000007</v>
      </c>
      <c r="N23" s="6">
        <v>3.3</v>
      </c>
      <c r="O23" s="6">
        <v>0.6</v>
      </c>
      <c r="P23" s="6">
        <v>5</v>
      </c>
    </row>
    <row r="24" spans="2:16">
      <c r="B24">
        <v>1967</v>
      </c>
      <c r="C24" s="6">
        <v>0.2</v>
      </c>
      <c r="D24" s="6">
        <v>4.5</v>
      </c>
      <c r="E24" s="6">
        <v>3.1</v>
      </c>
      <c r="F24" s="6">
        <v>14.6</v>
      </c>
      <c r="G24" s="6"/>
      <c r="H24" s="6">
        <v>3</v>
      </c>
      <c r="I24" s="6">
        <v>1.5</v>
      </c>
      <c r="J24" s="6">
        <v>2.2999999999999998</v>
      </c>
      <c r="K24" s="6">
        <v>3.2</v>
      </c>
      <c r="L24" s="6"/>
      <c r="M24" s="6">
        <v>6.9</v>
      </c>
      <c r="N24" s="6">
        <v>2.7</v>
      </c>
      <c r="O24" s="6">
        <v>0.6</v>
      </c>
      <c r="P24" s="6">
        <v>4.2</v>
      </c>
    </row>
    <row r="25" spans="2:16">
      <c r="B25">
        <v>1968</v>
      </c>
      <c r="C25" s="6">
        <v>6.6</v>
      </c>
      <c r="D25" s="6">
        <v>11.1</v>
      </c>
      <c r="E25" s="6">
        <v>8.3000000000000007</v>
      </c>
      <c r="F25" s="6">
        <v>15.4</v>
      </c>
      <c r="G25" s="6"/>
      <c r="H25" s="6">
        <v>3.3</v>
      </c>
      <c r="I25" s="6">
        <v>2.2999999999999998</v>
      </c>
      <c r="J25" s="6">
        <v>1.3</v>
      </c>
      <c r="K25" s="6">
        <v>5.8</v>
      </c>
      <c r="L25" s="6"/>
      <c r="M25" s="6">
        <v>5</v>
      </c>
      <c r="N25" s="6">
        <v>3.3</v>
      </c>
      <c r="O25" s="6">
        <v>0.7</v>
      </c>
      <c r="P25" s="6">
        <v>10.7</v>
      </c>
    </row>
    <row r="26" spans="2:16">
      <c r="B26">
        <v>1969</v>
      </c>
      <c r="C26" s="6">
        <v>0.4</v>
      </c>
      <c r="D26" s="6">
        <v>6.9</v>
      </c>
      <c r="E26" s="6">
        <v>6.4</v>
      </c>
      <c r="F26" s="6">
        <v>11.2</v>
      </c>
      <c r="G26" s="6"/>
      <c r="H26" s="6">
        <v>3.1</v>
      </c>
      <c r="I26" s="6">
        <v>1.1000000000000001</v>
      </c>
      <c r="J26" s="6">
        <v>0.9</v>
      </c>
      <c r="K26" s="6">
        <v>3.7</v>
      </c>
      <c r="L26" s="6"/>
      <c r="M26" s="6">
        <v>13.7</v>
      </c>
      <c r="N26" s="6">
        <v>2.9</v>
      </c>
      <c r="O26" s="6">
        <v>0.6</v>
      </c>
      <c r="P26" s="6">
        <v>3.3</v>
      </c>
    </row>
    <row r="27" spans="2:16">
      <c r="B27">
        <v>1970</v>
      </c>
      <c r="C27" s="6">
        <v>1.3</v>
      </c>
      <c r="D27" s="6">
        <v>8.9</v>
      </c>
      <c r="E27" s="6">
        <v>7.3</v>
      </c>
      <c r="F27" s="6">
        <v>7.5</v>
      </c>
      <c r="G27" s="6"/>
      <c r="H27" s="6">
        <v>4.2</v>
      </c>
      <c r="I27" s="6">
        <v>1.9</v>
      </c>
      <c r="J27" s="6">
        <v>2.1</v>
      </c>
      <c r="K27" s="6">
        <v>6.2</v>
      </c>
      <c r="L27" s="6"/>
      <c r="M27" s="6">
        <v>18.600000000000001</v>
      </c>
      <c r="N27" s="6">
        <v>3.7</v>
      </c>
      <c r="O27" s="6">
        <v>0.7</v>
      </c>
      <c r="P27" s="6">
        <v>5.9</v>
      </c>
    </row>
    <row r="28" spans="2:16">
      <c r="B28">
        <v>1971</v>
      </c>
      <c r="C28" s="6">
        <v>0.1</v>
      </c>
      <c r="D28" s="6">
        <v>6.5</v>
      </c>
      <c r="E28" s="6">
        <v>9.4</v>
      </c>
      <c r="F28" s="6">
        <v>4.3</v>
      </c>
      <c r="G28" s="6"/>
      <c r="H28" s="6">
        <v>3.6</v>
      </c>
      <c r="I28" s="6">
        <v>2</v>
      </c>
      <c r="J28" s="6">
        <v>2.4</v>
      </c>
      <c r="K28" s="6">
        <v>3.1</v>
      </c>
      <c r="L28" s="6"/>
      <c r="M28" s="6">
        <v>7.5</v>
      </c>
      <c r="N28" s="6">
        <v>3.3</v>
      </c>
      <c r="O28" s="6">
        <v>0.7</v>
      </c>
      <c r="P28" s="6">
        <v>22.3</v>
      </c>
    </row>
    <row r="29" spans="2:16">
      <c r="B29">
        <v>1972</v>
      </c>
      <c r="C29" s="6">
        <v>0.4</v>
      </c>
      <c r="D29" s="6">
        <v>4.3</v>
      </c>
      <c r="E29" s="6">
        <v>8.4</v>
      </c>
      <c r="F29" s="6">
        <v>10.1</v>
      </c>
      <c r="G29" s="6"/>
      <c r="H29" s="6">
        <v>3.4</v>
      </c>
      <c r="I29" s="6">
        <v>2.2000000000000002</v>
      </c>
      <c r="J29" s="6">
        <v>2.5</v>
      </c>
      <c r="K29" s="6">
        <v>7.1</v>
      </c>
      <c r="L29" s="6"/>
      <c r="M29" s="6">
        <v>3.5</v>
      </c>
      <c r="N29" s="6">
        <v>2.7</v>
      </c>
      <c r="O29" s="6">
        <v>0.6</v>
      </c>
      <c r="P29" s="6">
        <v>5.7</v>
      </c>
    </row>
    <row r="30" spans="2:16">
      <c r="B30">
        <v>1973</v>
      </c>
      <c r="C30" s="6">
        <v>0.3</v>
      </c>
      <c r="D30" s="6">
        <v>5.4</v>
      </c>
      <c r="E30" s="6">
        <v>8.1</v>
      </c>
      <c r="F30" s="6">
        <v>4.4000000000000004</v>
      </c>
      <c r="G30" s="6"/>
      <c r="H30" s="6">
        <v>4</v>
      </c>
      <c r="I30" s="6">
        <v>3</v>
      </c>
      <c r="J30" s="6">
        <v>2.7</v>
      </c>
      <c r="K30" s="6">
        <v>6.5</v>
      </c>
      <c r="L30" s="6"/>
      <c r="M30" s="6">
        <v>2</v>
      </c>
      <c r="N30" s="6">
        <v>2.7</v>
      </c>
      <c r="O30" s="6">
        <v>0.7</v>
      </c>
      <c r="P30" s="6">
        <v>8</v>
      </c>
    </row>
    <row r="31" spans="2:16">
      <c r="B31">
        <v>1974</v>
      </c>
      <c r="C31" s="6">
        <v>2.8</v>
      </c>
      <c r="D31" s="6">
        <v>6.5</v>
      </c>
      <c r="E31" s="6">
        <v>7.1</v>
      </c>
      <c r="F31" s="6">
        <v>8.6999999999999993</v>
      </c>
      <c r="G31" s="6"/>
      <c r="H31" s="6">
        <v>4.5</v>
      </c>
      <c r="I31" s="6">
        <v>1.9</v>
      </c>
      <c r="J31" s="6">
        <v>2.9</v>
      </c>
      <c r="K31" s="6">
        <v>3.9</v>
      </c>
      <c r="L31" s="6"/>
      <c r="M31" s="6">
        <v>9.6999999999999993</v>
      </c>
      <c r="N31" s="6">
        <v>2.9</v>
      </c>
      <c r="O31" s="6">
        <v>0.7</v>
      </c>
      <c r="P31" s="6">
        <v>7.5</v>
      </c>
    </row>
    <row r="32" spans="2:16">
      <c r="B32">
        <v>1975</v>
      </c>
      <c r="C32" s="6">
        <v>0.3</v>
      </c>
      <c r="D32" s="6">
        <v>7.3</v>
      </c>
      <c r="E32" s="6">
        <v>9</v>
      </c>
      <c r="F32" s="6">
        <v>11.8</v>
      </c>
      <c r="G32" s="6"/>
      <c r="H32" s="6">
        <v>6.1</v>
      </c>
      <c r="I32" s="6">
        <v>2.4</v>
      </c>
      <c r="J32" s="6">
        <v>1.8</v>
      </c>
      <c r="K32" s="6">
        <v>2.5</v>
      </c>
      <c r="L32" s="6"/>
      <c r="M32" s="6">
        <v>20.8</v>
      </c>
      <c r="N32" s="6">
        <v>2.5</v>
      </c>
      <c r="O32" s="6">
        <v>0.6</v>
      </c>
      <c r="P32" s="6">
        <v>4.4000000000000004</v>
      </c>
    </row>
    <row r="33" spans="2:26">
      <c r="B33">
        <v>1976</v>
      </c>
      <c r="C33" s="6">
        <v>2.9</v>
      </c>
      <c r="D33" s="6">
        <v>10.5</v>
      </c>
      <c r="E33" s="6">
        <v>23</v>
      </c>
      <c r="F33" s="6">
        <v>9.3000000000000007</v>
      </c>
      <c r="G33" s="6"/>
      <c r="H33" s="6">
        <v>4.4000000000000004</v>
      </c>
      <c r="I33" s="6">
        <v>1.5</v>
      </c>
      <c r="J33" s="6">
        <v>5.0999999999999996</v>
      </c>
      <c r="K33" s="6">
        <v>4.0999999999999996</v>
      </c>
      <c r="L33" s="6"/>
      <c r="M33" s="6">
        <v>6.7</v>
      </c>
      <c r="N33" s="6">
        <v>3.6</v>
      </c>
      <c r="O33" s="6">
        <v>0.6</v>
      </c>
      <c r="P33" s="6">
        <v>3.2</v>
      </c>
      <c r="R33" s="15">
        <v>0.44</v>
      </c>
      <c r="S33" s="15">
        <v>0.05</v>
      </c>
      <c r="T33" s="15">
        <v>0.05</v>
      </c>
      <c r="U33" s="15">
        <v>1.08</v>
      </c>
      <c r="W33" s="15">
        <v>0.1</v>
      </c>
      <c r="X33" s="15">
        <v>0.31</v>
      </c>
      <c r="Y33" s="15">
        <v>0.35</v>
      </c>
      <c r="Z33" s="15">
        <v>1.62</v>
      </c>
    </row>
    <row r="34" spans="2:26">
      <c r="B34">
        <v>1977</v>
      </c>
      <c r="C34" s="6">
        <v>0.3</v>
      </c>
      <c r="D34" s="6">
        <v>12.1</v>
      </c>
      <c r="E34" s="6">
        <v>10.9</v>
      </c>
      <c r="F34" s="6">
        <v>6.9</v>
      </c>
      <c r="G34" s="6"/>
      <c r="H34" s="6">
        <v>5.2</v>
      </c>
      <c r="I34" s="6">
        <v>5.3</v>
      </c>
      <c r="J34" s="6">
        <v>0.7</v>
      </c>
      <c r="K34" s="6">
        <v>4.8</v>
      </c>
      <c r="L34" s="6"/>
      <c r="M34" s="6">
        <v>5.5</v>
      </c>
      <c r="N34" s="6">
        <v>3.9</v>
      </c>
      <c r="O34" s="6">
        <v>0.7</v>
      </c>
      <c r="P34" s="6">
        <v>7.1</v>
      </c>
      <c r="R34" s="15">
        <v>0.48</v>
      </c>
      <c r="S34" s="15">
        <v>0.05</v>
      </c>
      <c r="T34" s="15">
        <v>7.0000000000000007E-2</v>
      </c>
      <c r="U34" s="15">
        <v>1.0499999999999998</v>
      </c>
      <c r="W34" s="15">
        <v>0.28000000000000003</v>
      </c>
      <c r="X34" s="15">
        <v>0.3</v>
      </c>
      <c r="Y34" s="15">
        <v>0.4</v>
      </c>
      <c r="Z34" s="15">
        <v>1.86</v>
      </c>
    </row>
    <row r="35" spans="2:26">
      <c r="B35">
        <v>1978</v>
      </c>
      <c r="C35" s="6">
        <v>13.1</v>
      </c>
      <c r="D35" s="6">
        <v>15.9</v>
      </c>
      <c r="E35" s="6">
        <v>18.899999999999999</v>
      </c>
      <c r="F35" s="6">
        <v>8.4</v>
      </c>
      <c r="G35" s="6"/>
      <c r="H35" s="6">
        <v>5.6</v>
      </c>
      <c r="I35" s="6">
        <v>2.5</v>
      </c>
      <c r="J35" s="6">
        <v>0.9</v>
      </c>
      <c r="K35" s="6">
        <v>5.6</v>
      </c>
      <c r="L35" s="6"/>
      <c r="M35" s="6">
        <v>12.2</v>
      </c>
      <c r="N35" s="6">
        <v>2.8</v>
      </c>
      <c r="O35" s="6">
        <v>0.7</v>
      </c>
      <c r="P35" s="6">
        <v>6</v>
      </c>
      <c r="R35" s="15">
        <v>0.54</v>
      </c>
      <c r="S35" s="15">
        <v>7.0000000000000007E-2</v>
      </c>
      <c r="T35" s="15">
        <v>0.05</v>
      </c>
      <c r="U35" s="15">
        <v>1.19</v>
      </c>
      <c r="W35" s="15">
        <v>0.25</v>
      </c>
      <c r="X35" s="15">
        <v>0.49</v>
      </c>
      <c r="Y35" s="15">
        <v>0.73</v>
      </c>
      <c r="Z35" s="15">
        <v>1.64</v>
      </c>
    </row>
    <row r="36" spans="2:26">
      <c r="B36">
        <v>1979</v>
      </c>
      <c r="C36" s="6">
        <v>0.8</v>
      </c>
      <c r="D36" s="6">
        <v>16</v>
      </c>
      <c r="E36" s="6">
        <v>22.1</v>
      </c>
      <c r="F36" s="6">
        <v>4.5</v>
      </c>
      <c r="G36" s="6"/>
      <c r="H36" s="6">
        <v>4.7</v>
      </c>
      <c r="I36" s="6">
        <v>3.5</v>
      </c>
      <c r="J36" s="6">
        <v>2</v>
      </c>
      <c r="K36" s="6">
        <v>3.2</v>
      </c>
      <c r="L36" s="6"/>
      <c r="M36" s="6">
        <v>21</v>
      </c>
      <c r="N36" s="6">
        <v>3</v>
      </c>
      <c r="O36" s="6">
        <v>0.7</v>
      </c>
      <c r="P36" s="6">
        <v>7.4</v>
      </c>
      <c r="R36" s="15">
        <v>0.46</v>
      </c>
      <c r="S36" s="15">
        <v>0.06</v>
      </c>
      <c r="T36" s="15">
        <v>0.06</v>
      </c>
      <c r="U36" s="15">
        <v>1.1299999999999999</v>
      </c>
      <c r="W36" s="15">
        <v>0.43</v>
      </c>
      <c r="X36" s="15">
        <v>0.88</v>
      </c>
      <c r="Y36" s="15">
        <v>0.55000000000000004</v>
      </c>
      <c r="Z36" s="15">
        <v>1.58</v>
      </c>
    </row>
    <row r="37" spans="2:26">
      <c r="B37">
        <v>1980</v>
      </c>
      <c r="C37" s="6">
        <v>7.2</v>
      </c>
      <c r="D37" s="6">
        <v>13.9</v>
      </c>
      <c r="E37" s="6">
        <v>17.600000000000001</v>
      </c>
      <c r="F37" s="6">
        <v>7</v>
      </c>
      <c r="G37" s="6"/>
      <c r="H37" s="6">
        <v>6.9</v>
      </c>
      <c r="I37" s="6">
        <v>2.2999999999999998</v>
      </c>
      <c r="J37" s="6">
        <v>2.2999999999999998</v>
      </c>
      <c r="K37" s="6">
        <v>4</v>
      </c>
      <c r="L37" s="6"/>
      <c r="M37" s="6">
        <v>40.799999999999997</v>
      </c>
      <c r="N37" s="6">
        <v>3.5</v>
      </c>
      <c r="O37" s="6">
        <v>0.7</v>
      </c>
      <c r="P37" s="6">
        <v>4.8</v>
      </c>
      <c r="R37" s="15">
        <v>0.68</v>
      </c>
      <c r="S37" s="15">
        <v>0.05</v>
      </c>
      <c r="T37" s="15">
        <v>0.09</v>
      </c>
      <c r="U37" s="15">
        <v>0.98</v>
      </c>
      <c r="W37" s="15">
        <v>0.48</v>
      </c>
      <c r="X37" s="15">
        <v>0.86</v>
      </c>
      <c r="Y37" s="15">
        <v>0.49</v>
      </c>
      <c r="Z37" s="15">
        <v>1.37</v>
      </c>
    </row>
    <row r="38" spans="2:26">
      <c r="B38">
        <v>1981</v>
      </c>
      <c r="C38" s="6">
        <v>1.1000000000000001</v>
      </c>
      <c r="D38" s="6">
        <v>13.9</v>
      </c>
      <c r="E38" s="6">
        <v>20.100000000000001</v>
      </c>
      <c r="F38" s="6">
        <v>6.5</v>
      </c>
      <c r="G38" s="6"/>
      <c r="H38" s="6">
        <v>6.4</v>
      </c>
      <c r="I38" s="6">
        <v>3.8</v>
      </c>
      <c r="J38" s="6">
        <v>1</v>
      </c>
      <c r="K38" s="6">
        <v>5.5</v>
      </c>
      <c r="L38" s="6"/>
      <c r="M38" s="6">
        <v>10.7</v>
      </c>
      <c r="N38" s="6">
        <v>3.9</v>
      </c>
      <c r="O38" s="6">
        <v>0.8</v>
      </c>
      <c r="P38" s="6">
        <v>8.6999999999999993</v>
      </c>
      <c r="R38" s="15">
        <v>0.63</v>
      </c>
      <c r="S38" s="15">
        <v>7.0000000000000007E-2</v>
      </c>
      <c r="T38" s="15">
        <v>0.11</v>
      </c>
      <c r="U38" s="15">
        <v>1.05</v>
      </c>
      <c r="W38" s="15">
        <v>0.47</v>
      </c>
      <c r="X38" s="15">
        <v>0.94</v>
      </c>
      <c r="Y38" s="15">
        <v>0.6</v>
      </c>
      <c r="Z38" s="15">
        <v>1.19</v>
      </c>
    </row>
    <row r="39" spans="2:26">
      <c r="B39">
        <v>1982</v>
      </c>
      <c r="C39" s="6">
        <v>5</v>
      </c>
      <c r="D39" s="6">
        <v>13.4</v>
      </c>
      <c r="E39" s="6">
        <v>18.100000000000001</v>
      </c>
      <c r="F39" s="6">
        <v>5.2</v>
      </c>
      <c r="G39" s="6"/>
      <c r="H39" s="6">
        <v>4.4000000000000004</v>
      </c>
      <c r="I39" s="6">
        <v>3.3</v>
      </c>
      <c r="J39" s="6">
        <v>1.1000000000000001</v>
      </c>
      <c r="K39" s="6">
        <v>5.8</v>
      </c>
      <c r="L39" s="6"/>
      <c r="M39" s="6">
        <v>8.4</v>
      </c>
      <c r="N39" s="6">
        <v>4.4000000000000004</v>
      </c>
      <c r="O39" s="6">
        <v>0.7</v>
      </c>
      <c r="P39" s="6">
        <v>12</v>
      </c>
      <c r="R39" s="15">
        <v>0.46</v>
      </c>
      <c r="S39" s="15">
        <v>0.12</v>
      </c>
      <c r="T39" s="15">
        <v>0.09</v>
      </c>
      <c r="U39" s="15">
        <v>1.1100000000000001</v>
      </c>
      <c r="W39" s="15">
        <v>0.88</v>
      </c>
      <c r="X39" s="15">
        <v>1.74</v>
      </c>
      <c r="Y39" s="15">
        <v>0.88</v>
      </c>
      <c r="Z39" s="15">
        <v>1.33</v>
      </c>
    </row>
    <row r="40" spans="2:26">
      <c r="B40">
        <v>1983</v>
      </c>
      <c r="C40" s="6">
        <v>0.4</v>
      </c>
      <c r="D40" s="6">
        <v>11.3</v>
      </c>
      <c r="E40" s="6">
        <v>24.1</v>
      </c>
      <c r="F40" s="6">
        <v>16.7</v>
      </c>
      <c r="G40" s="6"/>
      <c r="H40" s="6">
        <v>4.3</v>
      </c>
      <c r="I40" s="6">
        <v>3</v>
      </c>
      <c r="J40" s="6">
        <v>0.8</v>
      </c>
      <c r="K40" s="6">
        <v>4.4000000000000004</v>
      </c>
      <c r="L40" s="6"/>
      <c r="M40" s="6">
        <v>12.6</v>
      </c>
      <c r="N40" s="6">
        <v>4</v>
      </c>
      <c r="O40" s="6">
        <v>0.7</v>
      </c>
      <c r="P40" s="6">
        <v>7.8</v>
      </c>
      <c r="R40" s="15">
        <v>0.52</v>
      </c>
      <c r="S40" s="15">
        <v>0.14000000000000001</v>
      </c>
      <c r="T40" s="15">
        <v>0.05</v>
      </c>
      <c r="U40" s="15">
        <v>0.90999999999999992</v>
      </c>
      <c r="W40" s="15">
        <v>0.26</v>
      </c>
      <c r="X40" s="15">
        <v>0.86</v>
      </c>
      <c r="Y40" s="15">
        <v>0.83</v>
      </c>
      <c r="Z40" s="15">
        <v>1.36</v>
      </c>
    </row>
    <row r="41" spans="2:26">
      <c r="B41">
        <v>1984</v>
      </c>
      <c r="C41" s="6">
        <v>4.8</v>
      </c>
      <c r="D41" s="6">
        <v>21.1</v>
      </c>
      <c r="E41" s="6">
        <v>27.3</v>
      </c>
      <c r="F41" s="6">
        <v>7.8</v>
      </c>
      <c r="G41" s="6"/>
      <c r="H41" s="6">
        <v>6.8</v>
      </c>
      <c r="I41" s="6">
        <v>3.4</v>
      </c>
      <c r="J41" s="6">
        <v>3.6</v>
      </c>
      <c r="K41" s="6">
        <v>4.8</v>
      </c>
      <c r="L41" s="6"/>
      <c r="M41" s="6">
        <v>16.899999999999999</v>
      </c>
      <c r="N41" s="6">
        <v>4.5999999999999996</v>
      </c>
      <c r="O41" s="6">
        <v>0.8</v>
      </c>
      <c r="P41" s="6">
        <v>6.1</v>
      </c>
      <c r="R41" s="15">
        <v>0.37</v>
      </c>
      <c r="S41" s="15">
        <v>0.09</v>
      </c>
      <c r="T41" s="15">
        <v>7.0000000000000007E-2</v>
      </c>
      <c r="U41" s="15">
        <v>1.1400000000000001</v>
      </c>
      <c r="W41" s="15">
        <v>1.05</v>
      </c>
      <c r="X41" s="15">
        <v>1.27</v>
      </c>
      <c r="Y41" s="15">
        <v>0.79</v>
      </c>
      <c r="Z41" s="15">
        <v>1.8099999999999998</v>
      </c>
    </row>
    <row r="42" spans="2:26">
      <c r="B42">
        <v>1985</v>
      </c>
      <c r="C42" s="6">
        <v>0.2</v>
      </c>
      <c r="D42" s="6">
        <v>14.8</v>
      </c>
      <c r="E42" s="6">
        <v>45.9</v>
      </c>
      <c r="F42" s="6">
        <v>16.100000000000001</v>
      </c>
      <c r="G42" s="6"/>
      <c r="H42" s="6">
        <v>5.6</v>
      </c>
      <c r="I42" s="6">
        <v>4.3</v>
      </c>
      <c r="J42" s="6">
        <v>2.5</v>
      </c>
      <c r="K42" s="6">
        <v>7.3</v>
      </c>
      <c r="L42" s="6"/>
      <c r="M42" s="6">
        <v>15.2</v>
      </c>
      <c r="N42" s="6">
        <v>5.5</v>
      </c>
      <c r="O42" s="6">
        <v>0.9</v>
      </c>
      <c r="P42" s="6">
        <v>8.6999999999999993</v>
      </c>
      <c r="R42" s="15">
        <v>0.45</v>
      </c>
      <c r="S42" s="15">
        <v>0.08</v>
      </c>
      <c r="T42" s="15">
        <v>0.08</v>
      </c>
      <c r="U42" s="15">
        <v>1.73</v>
      </c>
      <c r="W42" s="15">
        <v>0.53</v>
      </c>
      <c r="X42" s="15">
        <v>1.68</v>
      </c>
      <c r="Y42" s="15">
        <v>1.1100000000000001</v>
      </c>
      <c r="Z42" s="15">
        <v>1.4000000000000001</v>
      </c>
    </row>
    <row r="43" spans="2:26">
      <c r="B43">
        <v>1986</v>
      </c>
      <c r="C43" s="6">
        <v>1</v>
      </c>
      <c r="D43" s="6">
        <v>13.6</v>
      </c>
      <c r="E43" s="6">
        <v>39</v>
      </c>
      <c r="F43" s="6">
        <v>15.2</v>
      </c>
      <c r="G43" s="6"/>
      <c r="H43" s="6">
        <v>5.2</v>
      </c>
      <c r="I43" s="6">
        <v>3.4</v>
      </c>
      <c r="J43" s="6">
        <v>2.2000000000000002</v>
      </c>
      <c r="K43" s="6">
        <v>8.5</v>
      </c>
      <c r="L43" s="6"/>
      <c r="M43" s="6">
        <v>8.8000000000000007</v>
      </c>
      <c r="N43" s="6">
        <v>4.5999999999999996</v>
      </c>
      <c r="O43" s="6">
        <v>0.6</v>
      </c>
      <c r="P43" s="6">
        <v>7.6</v>
      </c>
      <c r="R43" s="15">
        <v>0.31</v>
      </c>
      <c r="S43" s="15">
        <v>0.1</v>
      </c>
      <c r="T43" s="15">
        <v>0.1</v>
      </c>
      <c r="U43" s="15">
        <v>1.81</v>
      </c>
      <c r="W43" s="15">
        <v>0.78</v>
      </c>
      <c r="X43" s="15">
        <v>1.3</v>
      </c>
      <c r="Y43" s="15">
        <v>1.46</v>
      </c>
      <c r="Z43" s="15">
        <v>1.67</v>
      </c>
    </row>
    <row r="44" spans="2:26">
      <c r="B44">
        <v>1987</v>
      </c>
      <c r="C44" s="6">
        <v>0.2</v>
      </c>
      <c r="D44" s="6">
        <v>14</v>
      </c>
      <c r="E44" s="6">
        <v>22</v>
      </c>
      <c r="F44" s="6">
        <v>22.1</v>
      </c>
      <c r="G44" s="6"/>
      <c r="H44" s="6">
        <v>5.0999999999999996</v>
      </c>
      <c r="I44" s="6">
        <v>2.9</v>
      </c>
      <c r="J44" s="6">
        <v>3.6</v>
      </c>
      <c r="K44" s="6">
        <v>5.6</v>
      </c>
      <c r="L44" s="6"/>
      <c r="M44" s="6">
        <v>11.7</v>
      </c>
      <c r="N44" s="6">
        <v>4.8</v>
      </c>
      <c r="O44" s="6">
        <v>0.7</v>
      </c>
      <c r="P44" s="6">
        <v>7.1</v>
      </c>
      <c r="R44" s="15">
        <v>0.38</v>
      </c>
      <c r="S44" s="15">
        <v>0.1</v>
      </c>
      <c r="T44" s="15">
        <v>0.09</v>
      </c>
      <c r="U44" s="15">
        <v>1.71</v>
      </c>
      <c r="W44" s="15">
        <v>0.49</v>
      </c>
      <c r="X44" s="15">
        <v>0.95</v>
      </c>
      <c r="Y44" s="15">
        <v>0.66</v>
      </c>
      <c r="Z44" s="15">
        <v>1.35</v>
      </c>
    </row>
    <row r="45" spans="2:26">
      <c r="B45">
        <v>1988</v>
      </c>
      <c r="C45" s="6">
        <v>5.4</v>
      </c>
      <c r="D45" s="6">
        <v>17</v>
      </c>
      <c r="E45" s="6">
        <v>13.4</v>
      </c>
      <c r="F45" s="6">
        <v>12.3</v>
      </c>
      <c r="G45" s="6"/>
      <c r="H45" s="6">
        <v>6.3</v>
      </c>
      <c r="I45" s="6">
        <v>4</v>
      </c>
      <c r="J45" s="6">
        <v>3.2</v>
      </c>
      <c r="K45" s="6">
        <v>6.2</v>
      </c>
      <c r="L45" s="6"/>
      <c r="M45" s="6">
        <v>9.6999999999999993</v>
      </c>
      <c r="N45" s="6">
        <v>4.2</v>
      </c>
      <c r="O45" s="6">
        <v>0.5</v>
      </c>
      <c r="P45" s="6">
        <v>5.9</v>
      </c>
      <c r="R45" s="15">
        <v>0.35</v>
      </c>
      <c r="S45" s="15">
        <v>0.1</v>
      </c>
      <c r="T45" s="15">
        <v>0.11</v>
      </c>
      <c r="U45" s="15">
        <v>1.71</v>
      </c>
      <c r="W45" s="15">
        <v>0.78</v>
      </c>
      <c r="X45" s="15">
        <v>1.82</v>
      </c>
      <c r="Y45" s="15">
        <v>0.45</v>
      </c>
      <c r="Z45" s="15">
        <v>1.34</v>
      </c>
    </row>
    <row r="46" spans="2:26">
      <c r="B46">
        <v>1989</v>
      </c>
      <c r="C46" s="6">
        <v>0.2</v>
      </c>
      <c r="D46" s="6">
        <v>27.2</v>
      </c>
      <c r="E46" s="6">
        <v>30.4</v>
      </c>
      <c r="F46" s="6">
        <v>5.0999999999999996</v>
      </c>
      <c r="G46" s="6"/>
      <c r="H46" s="6">
        <v>5.5</v>
      </c>
      <c r="I46" s="6">
        <v>3</v>
      </c>
      <c r="J46" s="6">
        <v>0.9</v>
      </c>
      <c r="K46" s="6">
        <v>6.6</v>
      </c>
      <c r="L46" s="6"/>
      <c r="M46" s="6">
        <v>16.2</v>
      </c>
      <c r="N46" s="6">
        <v>5.0999999999999996</v>
      </c>
      <c r="O46" s="6">
        <v>0.7</v>
      </c>
      <c r="P46" s="6">
        <v>6.2</v>
      </c>
      <c r="R46" s="15">
        <v>0.35</v>
      </c>
      <c r="S46" s="15">
        <v>7.0000000000000007E-2</v>
      </c>
      <c r="T46" s="15">
        <v>0.1</v>
      </c>
      <c r="U46" s="15">
        <v>1.5</v>
      </c>
      <c r="W46" s="15">
        <v>0.76</v>
      </c>
      <c r="X46" s="15">
        <v>1.1599999999999999</v>
      </c>
      <c r="Y46" s="15">
        <v>0.94</v>
      </c>
      <c r="Z46" s="15">
        <v>1.33</v>
      </c>
    </row>
    <row r="47" spans="2:26">
      <c r="B47">
        <v>1990</v>
      </c>
      <c r="C47" s="6">
        <v>4.7</v>
      </c>
      <c r="D47" s="6">
        <v>14.7</v>
      </c>
      <c r="E47" s="6">
        <v>24.2</v>
      </c>
      <c r="F47" s="6">
        <v>16.5</v>
      </c>
      <c r="G47" s="6"/>
      <c r="H47" s="6">
        <v>4.5</v>
      </c>
      <c r="I47" s="6">
        <v>1.8</v>
      </c>
      <c r="J47" s="6">
        <v>1.2</v>
      </c>
      <c r="K47" s="6">
        <v>8.5</v>
      </c>
      <c r="L47" s="6"/>
      <c r="M47" s="6">
        <v>15.7</v>
      </c>
      <c r="N47" s="6">
        <v>4</v>
      </c>
      <c r="O47" s="6">
        <v>0.7</v>
      </c>
      <c r="P47" s="6">
        <v>9.5</v>
      </c>
      <c r="R47" s="15">
        <v>0.44</v>
      </c>
      <c r="S47" s="15">
        <v>0.09</v>
      </c>
      <c r="T47" s="15">
        <v>0.1</v>
      </c>
      <c r="U47" s="15">
        <v>1.55</v>
      </c>
      <c r="W47" s="15">
        <v>0.55000000000000004</v>
      </c>
      <c r="X47" s="15">
        <v>1.38</v>
      </c>
      <c r="Y47" s="15">
        <v>1.23</v>
      </c>
      <c r="Z47" s="15">
        <v>1.53</v>
      </c>
    </row>
    <row r="48" spans="2:26">
      <c r="B48">
        <v>1991</v>
      </c>
      <c r="C48" s="6">
        <v>0.2</v>
      </c>
      <c r="D48" s="6">
        <v>21</v>
      </c>
      <c r="E48" s="6">
        <v>27.3</v>
      </c>
      <c r="F48" s="6">
        <v>22.7</v>
      </c>
      <c r="G48" s="6"/>
      <c r="H48" s="6">
        <v>5.0999999999999996</v>
      </c>
      <c r="I48" s="6">
        <v>2.2999999999999998</v>
      </c>
      <c r="J48" s="6">
        <v>1.1000000000000001</v>
      </c>
      <c r="K48" s="6">
        <v>8.5</v>
      </c>
      <c r="L48" s="6"/>
      <c r="M48" s="6">
        <v>18.2</v>
      </c>
      <c r="N48" s="6">
        <v>5.9</v>
      </c>
      <c r="O48" s="6">
        <v>0.8</v>
      </c>
      <c r="P48" s="6">
        <v>8.1999999999999993</v>
      </c>
      <c r="R48" s="15">
        <v>0.5</v>
      </c>
      <c r="S48" s="15">
        <v>0.08</v>
      </c>
      <c r="T48" s="15">
        <v>0.1</v>
      </c>
      <c r="U48" s="15">
        <v>1.29</v>
      </c>
      <c r="W48" s="15">
        <v>0.7</v>
      </c>
      <c r="X48" s="15">
        <v>1.47</v>
      </c>
      <c r="Y48" s="15">
        <v>1.37</v>
      </c>
      <c r="Z48" s="15">
        <v>1.43</v>
      </c>
    </row>
    <row r="49" spans="2:26">
      <c r="B49">
        <v>1992</v>
      </c>
      <c r="C49" s="6">
        <v>2.8</v>
      </c>
      <c r="D49" s="6">
        <v>12.3</v>
      </c>
      <c r="E49" s="6">
        <v>27.2</v>
      </c>
      <c r="F49" s="6">
        <v>13.6</v>
      </c>
      <c r="G49" s="6"/>
      <c r="H49" s="6">
        <v>4.4000000000000004</v>
      </c>
      <c r="I49" s="6">
        <v>2.2000000000000002</v>
      </c>
      <c r="J49" s="6">
        <v>2.8</v>
      </c>
      <c r="K49" s="6">
        <v>9.3000000000000007</v>
      </c>
      <c r="L49" s="6"/>
      <c r="M49" s="6">
        <v>13.7</v>
      </c>
      <c r="N49" s="6">
        <v>5.4</v>
      </c>
      <c r="O49" s="6">
        <v>0.9</v>
      </c>
      <c r="P49" s="6">
        <v>7.2</v>
      </c>
      <c r="R49" s="15">
        <v>0.45</v>
      </c>
      <c r="S49" s="15">
        <v>0.1</v>
      </c>
      <c r="T49" s="15">
        <v>0.11</v>
      </c>
      <c r="U49" s="15">
        <v>1.5699999999999998</v>
      </c>
      <c r="W49" s="15">
        <v>0.86</v>
      </c>
      <c r="X49" s="15">
        <v>1.68</v>
      </c>
      <c r="Y49" s="15">
        <v>1.58</v>
      </c>
      <c r="Z49" s="15">
        <v>1.1800000000000002</v>
      </c>
    </row>
    <row r="50" spans="2:26">
      <c r="B50">
        <v>1993</v>
      </c>
      <c r="C50" s="6">
        <v>1</v>
      </c>
      <c r="D50" s="6">
        <v>14.8</v>
      </c>
      <c r="E50" s="6">
        <v>30</v>
      </c>
      <c r="F50" s="6">
        <v>22.1</v>
      </c>
      <c r="G50" s="6"/>
      <c r="H50" s="6">
        <v>3.5</v>
      </c>
      <c r="I50" s="6">
        <v>1.3</v>
      </c>
      <c r="J50" s="6">
        <v>2.6</v>
      </c>
      <c r="K50" s="6">
        <v>8.6</v>
      </c>
      <c r="L50" s="6"/>
      <c r="M50" s="6">
        <v>13.1</v>
      </c>
      <c r="N50" s="6">
        <v>4.4000000000000004</v>
      </c>
      <c r="O50" s="6">
        <v>1</v>
      </c>
      <c r="P50" s="6">
        <v>14.2</v>
      </c>
      <c r="R50" s="15">
        <v>0.61</v>
      </c>
      <c r="S50" s="15">
        <v>0.13</v>
      </c>
      <c r="T50" s="15">
        <v>0.16</v>
      </c>
      <c r="U50" s="15">
        <v>1.46</v>
      </c>
      <c r="W50" s="15">
        <v>0.57999999999999996</v>
      </c>
      <c r="X50" s="15">
        <v>1.1599999999999999</v>
      </c>
      <c r="Y50" s="15">
        <v>1.57</v>
      </c>
      <c r="Z50" s="15">
        <v>1.1299999999999999</v>
      </c>
    </row>
    <row r="51" spans="2:26">
      <c r="B51">
        <v>1994</v>
      </c>
      <c r="C51" s="6">
        <v>8</v>
      </c>
      <c r="D51" s="6">
        <v>12.8</v>
      </c>
      <c r="E51" s="6">
        <v>34.6</v>
      </c>
      <c r="F51" s="6">
        <v>5.5</v>
      </c>
      <c r="G51" s="6"/>
      <c r="H51" s="6">
        <v>7.1</v>
      </c>
      <c r="I51" s="6">
        <v>2.2000000000000002</v>
      </c>
      <c r="J51" s="6">
        <v>3.5</v>
      </c>
      <c r="K51" s="6">
        <v>11.5</v>
      </c>
      <c r="L51" s="6"/>
      <c r="M51" s="6">
        <v>17.2</v>
      </c>
      <c r="N51" s="6">
        <v>6.8</v>
      </c>
      <c r="O51" s="6">
        <v>0.7</v>
      </c>
      <c r="P51" s="6">
        <v>7.3</v>
      </c>
      <c r="R51" s="15">
        <v>0.71</v>
      </c>
      <c r="S51" s="15">
        <v>0.11</v>
      </c>
      <c r="T51" s="15">
        <v>0.11</v>
      </c>
      <c r="U51" s="15">
        <v>1.3900000000000001</v>
      </c>
      <c r="W51" s="15">
        <v>0.92</v>
      </c>
      <c r="X51" s="15">
        <v>1.8</v>
      </c>
      <c r="Y51" s="15">
        <v>2.4500000000000002</v>
      </c>
      <c r="Z51" s="15">
        <v>1.5100000000000002</v>
      </c>
    </row>
    <row r="52" spans="2:26">
      <c r="B52">
        <v>1995</v>
      </c>
      <c r="C52" s="6">
        <v>0.1</v>
      </c>
      <c r="D52" s="6">
        <v>30.3</v>
      </c>
      <c r="E52" s="6">
        <v>36</v>
      </c>
      <c r="F52" s="6">
        <v>22.3</v>
      </c>
      <c r="G52" s="6"/>
      <c r="H52" s="6">
        <v>8.3000000000000007</v>
      </c>
      <c r="I52" s="6">
        <v>2.8</v>
      </c>
      <c r="J52" s="6">
        <v>4</v>
      </c>
      <c r="K52" s="6">
        <v>8.6</v>
      </c>
      <c r="L52" s="6"/>
      <c r="M52" s="6">
        <v>18.2</v>
      </c>
      <c r="N52" s="6">
        <v>5.6</v>
      </c>
      <c r="O52" s="6">
        <v>0.5</v>
      </c>
      <c r="P52" s="6">
        <v>5.6</v>
      </c>
      <c r="R52" s="15">
        <v>0.65</v>
      </c>
      <c r="S52" s="15">
        <v>0.13</v>
      </c>
      <c r="T52" s="15">
        <v>0.09</v>
      </c>
      <c r="U52" s="15">
        <v>1.48</v>
      </c>
      <c r="W52" s="15">
        <v>0.56000000000000005</v>
      </c>
      <c r="X52" s="15">
        <v>1.7</v>
      </c>
      <c r="Y52" s="15">
        <v>1.43</v>
      </c>
      <c r="Z52" s="15">
        <v>1.29</v>
      </c>
    </row>
    <row r="53" spans="2:26">
      <c r="B53">
        <v>1996</v>
      </c>
      <c r="C53" s="6">
        <v>3.9</v>
      </c>
      <c r="D53" s="6">
        <v>13.4</v>
      </c>
      <c r="E53" s="6">
        <v>61</v>
      </c>
      <c r="F53" s="6">
        <v>20.3</v>
      </c>
      <c r="G53" s="6"/>
      <c r="H53" s="6">
        <v>8.9</v>
      </c>
      <c r="I53" s="6">
        <v>2.2999999999999998</v>
      </c>
      <c r="J53" s="6">
        <v>5.0999999999999996</v>
      </c>
      <c r="K53" s="6">
        <v>8.3000000000000007</v>
      </c>
      <c r="L53" s="6"/>
      <c r="M53" s="6">
        <v>9.8000000000000007</v>
      </c>
      <c r="N53" s="6">
        <v>5.0999999999999996</v>
      </c>
      <c r="O53" s="6">
        <v>0.7</v>
      </c>
      <c r="P53" s="6">
        <v>7.2</v>
      </c>
      <c r="R53" s="15">
        <v>0.5</v>
      </c>
      <c r="S53" s="15">
        <v>0.1</v>
      </c>
      <c r="T53" s="15">
        <v>0.14000000000000001</v>
      </c>
      <c r="U53" s="15">
        <v>1.69</v>
      </c>
      <c r="W53" s="15">
        <v>1</v>
      </c>
      <c r="X53" s="15">
        <v>1.18</v>
      </c>
      <c r="Y53" s="15">
        <v>1.35</v>
      </c>
      <c r="Z53" s="15">
        <v>1.0699999999999998</v>
      </c>
    </row>
    <row r="54" spans="2:26">
      <c r="B54">
        <v>1997</v>
      </c>
      <c r="C54" s="6">
        <v>0.2</v>
      </c>
      <c r="D54" s="6">
        <v>20</v>
      </c>
      <c r="E54" s="6">
        <v>37.200000000000003</v>
      </c>
      <c r="F54" s="6">
        <v>13.7</v>
      </c>
      <c r="G54" s="6"/>
      <c r="H54" s="6">
        <v>4.3</v>
      </c>
      <c r="I54" s="6">
        <v>3.3</v>
      </c>
      <c r="J54" s="6">
        <v>4.3</v>
      </c>
      <c r="K54" s="6">
        <v>6.5</v>
      </c>
      <c r="L54" s="6"/>
      <c r="M54" s="6">
        <v>7.3</v>
      </c>
      <c r="N54" s="6">
        <v>5.7</v>
      </c>
      <c r="O54" s="6">
        <v>0.6</v>
      </c>
      <c r="P54" s="6">
        <v>8.4</v>
      </c>
      <c r="R54" s="15">
        <v>0.64</v>
      </c>
      <c r="S54" s="15">
        <v>0.1</v>
      </c>
      <c r="T54" s="15">
        <v>0.17</v>
      </c>
      <c r="U54" s="15">
        <v>1.63</v>
      </c>
      <c r="W54" s="15">
        <v>0.25</v>
      </c>
      <c r="X54" s="15">
        <v>0.56999999999999995</v>
      </c>
      <c r="Y54" s="15">
        <v>0.85</v>
      </c>
      <c r="Z54" s="15">
        <v>1.07</v>
      </c>
    </row>
    <row r="55" spans="2:26">
      <c r="B55">
        <v>1998</v>
      </c>
      <c r="C55" s="6">
        <v>3.7</v>
      </c>
      <c r="D55" s="6">
        <v>22.9</v>
      </c>
      <c r="E55" s="6">
        <v>40.4</v>
      </c>
      <c r="F55" s="6">
        <v>8.5</v>
      </c>
      <c r="G55" s="6"/>
      <c r="H55" s="6">
        <v>4.5999999999999996</v>
      </c>
      <c r="I55" s="6">
        <v>3.1</v>
      </c>
      <c r="J55" s="6">
        <v>6.4</v>
      </c>
      <c r="K55" s="6">
        <v>15.5</v>
      </c>
      <c r="L55" s="6"/>
      <c r="M55" s="6">
        <v>9.1999999999999993</v>
      </c>
      <c r="N55" s="6">
        <v>5.8</v>
      </c>
      <c r="O55" s="6">
        <v>0.5</v>
      </c>
      <c r="P55" s="6">
        <v>10.6</v>
      </c>
      <c r="R55" s="15">
        <v>0.53</v>
      </c>
      <c r="S55" s="15">
        <v>0.1</v>
      </c>
      <c r="T55" s="15">
        <v>0.08</v>
      </c>
      <c r="U55" s="15">
        <v>1.65</v>
      </c>
      <c r="W55" s="15">
        <v>0.4</v>
      </c>
      <c r="X55" s="15">
        <v>0.72</v>
      </c>
      <c r="Y55" s="15">
        <v>1.28</v>
      </c>
      <c r="Z55" s="15">
        <v>2.1399999999999997</v>
      </c>
    </row>
    <row r="56" spans="2:26">
      <c r="B56">
        <v>1999</v>
      </c>
      <c r="C56" s="6">
        <v>0.1</v>
      </c>
      <c r="D56" s="6">
        <v>24.2</v>
      </c>
      <c r="E56" s="6">
        <v>77</v>
      </c>
      <c r="F56" s="6">
        <v>14.4</v>
      </c>
      <c r="G56" s="6"/>
      <c r="H56" s="6">
        <v>5</v>
      </c>
      <c r="I56" s="6">
        <v>3.2</v>
      </c>
      <c r="J56" s="6">
        <v>5.8</v>
      </c>
      <c r="K56" s="6">
        <v>7.2</v>
      </c>
      <c r="L56" s="6"/>
      <c r="M56" s="6">
        <v>15.9</v>
      </c>
      <c r="N56" s="6">
        <v>6.8</v>
      </c>
      <c r="O56" s="6">
        <v>0.6</v>
      </c>
      <c r="P56" s="6">
        <v>5</v>
      </c>
      <c r="R56" s="15">
        <v>0.38</v>
      </c>
      <c r="S56" s="15">
        <v>0.11</v>
      </c>
      <c r="T56" s="15">
        <v>0.06</v>
      </c>
      <c r="U56" s="15">
        <v>1.53</v>
      </c>
      <c r="W56" s="15">
        <v>7.0000000000000007E-2</v>
      </c>
      <c r="X56" s="15">
        <v>0.72</v>
      </c>
      <c r="Y56" s="15">
        <v>1.56</v>
      </c>
      <c r="Z56" s="15">
        <v>1.59</v>
      </c>
    </row>
    <row r="57" spans="2:26">
      <c r="B57">
        <v>2000</v>
      </c>
      <c r="C57" s="6">
        <v>2.2999999999999998</v>
      </c>
      <c r="D57" s="6">
        <v>20</v>
      </c>
      <c r="E57" s="6">
        <v>30.6</v>
      </c>
      <c r="F57" s="6">
        <v>15.6</v>
      </c>
      <c r="G57" s="6"/>
      <c r="H57" s="6">
        <v>3</v>
      </c>
      <c r="I57" s="6">
        <v>3.5</v>
      </c>
      <c r="J57" s="6">
        <v>7.3</v>
      </c>
      <c r="K57" s="6">
        <v>5</v>
      </c>
      <c r="L57" s="6"/>
      <c r="M57" s="6">
        <v>10.7</v>
      </c>
      <c r="N57" s="6">
        <v>8.1999999999999993</v>
      </c>
      <c r="O57" s="6">
        <v>0.4</v>
      </c>
      <c r="P57" s="6">
        <v>8.8000000000000007</v>
      </c>
      <c r="R57" s="15">
        <v>0.26</v>
      </c>
      <c r="S57" s="15">
        <v>0.06</v>
      </c>
      <c r="T57" s="15">
        <v>0.09</v>
      </c>
      <c r="U57" s="15">
        <v>1.7000000000000002</v>
      </c>
      <c r="W57" s="15">
        <v>0.32</v>
      </c>
      <c r="X57" s="15">
        <v>1.2</v>
      </c>
      <c r="Y57" s="15">
        <v>0.84</v>
      </c>
      <c r="Z57" s="15">
        <v>1.81</v>
      </c>
    </row>
    <row r="58" spans="2:26">
      <c r="B58">
        <v>2001</v>
      </c>
      <c r="C58" s="6">
        <v>0.1</v>
      </c>
      <c r="D58" s="6">
        <v>19.100000000000001</v>
      </c>
      <c r="E58" s="6">
        <v>48.4</v>
      </c>
      <c r="F58" s="6">
        <v>20.399999999999999</v>
      </c>
      <c r="G58" s="6"/>
      <c r="H58" s="6">
        <v>5.3</v>
      </c>
      <c r="I58" s="6">
        <v>3.8</v>
      </c>
      <c r="J58" s="6">
        <v>3.5</v>
      </c>
      <c r="K58" s="6">
        <v>8.5</v>
      </c>
      <c r="L58" s="6"/>
      <c r="M58" s="6">
        <v>10.9</v>
      </c>
      <c r="N58" s="6">
        <v>6.6</v>
      </c>
      <c r="O58" s="6">
        <v>0.5</v>
      </c>
      <c r="P58" s="6">
        <v>9.6999999999999993</v>
      </c>
      <c r="R58" s="15">
        <v>0.55000000000000004</v>
      </c>
      <c r="S58" s="15">
        <v>0.08</v>
      </c>
      <c r="T58" s="15">
        <v>0.14000000000000001</v>
      </c>
      <c r="U58" s="15">
        <v>2.25</v>
      </c>
      <c r="W58" s="15">
        <v>0.18</v>
      </c>
      <c r="X58" s="15">
        <v>1.06</v>
      </c>
      <c r="Y58" s="15">
        <v>1.41</v>
      </c>
      <c r="Z58" s="15">
        <v>3.06</v>
      </c>
    </row>
    <row r="59" spans="2:26">
      <c r="B59">
        <v>2002</v>
      </c>
      <c r="C59" s="6">
        <v>2.6</v>
      </c>
      <c r="D59" s="6">
        <v>20.399999999999999</v>
      </c>
      <c r="E59" s="6">
        <v>53.6</v>
      </c>
      <c r="F59" s="6">
        <v>11.2</v>
      </c>
      <c r="G59" s="6"/>
      <c r="H59" s="6">
        <v>5.5</v>
      </c>
      <c r="I59" s="6">
        <v>2.6</v>
      </c>
      <c r="J59" s="6">
        <v>3.2</v>
      </c>
      <c r="K59" s="6">
        <v>8.1999999999999993</v>
      </c>
      <c r="L59" s="6"/>
      <c r="M59" s="6">
        <v>6.8</v>
      </c>
      <c r="N59" s="6">
        <v>6.4</v>
      </c>
      <c r="O59" s="6">
        <v>0.5</v>
      </c>
      <c r="P59" s="6">
        <v>15.6</v>
      </c>
      <c r="R59" s="15">
        <v>0.49</v>
      </c>
      <c r="S59" s="15">
        <v>0.08</v>
      </c>
      <c r="T59" s="15">
        <v>0.13</v>
      </c>
      <c r="U59" s="15">
        <v>2.79</v>
      </c>
      <c r="W59" s="15">
        <v>0.15</v>
      </c>
      <c r="X59" s="15">
        <v>1.24</v>
      </c>
      <c r="Y59" s="15">
        <v>1.39</v>
      </c>
      <c r="Z59" s="15">
        <v>2.72</v>
      </c>
    </row>
    <row r="60" spans="2:26">
      <c r="B60">
        <v>2003</v>
      </c>
      <c r="C60" s="6">
        <v>0.6</v>
      </c>
      <c r="D60" s="6">
        <v>28</v>
      </c>
      <c r="E60" s="6">
        <v>44.1</v>
      </c>
      <c r="F60" s="6">
        <v>34.6</v>
      </c>
      <c r="G60" s="6"/>
      <c r="H60" s="6">
        <v>6.5</v>
      </c>
      <c r="I60" s="6">
        <v>4.3</v>
      </c>
      <c r="J60" s="6">
        <v>3</v>
      </c>
      <c r="K60" s="6">
        <v>6.2</v>
      </c>
      <c r="L60" s="6"/>
      <c r="M60" s="6">
        <v>11.1</v>
      </c>
      <c r="N60" s="6">
        <v>9.8000000000000007</v>
      </c>
      <c r="O60" s="6">
        <v>0.8</v>
      </c>
      <c r="P60" s="6">
        <v>7.9</v>
      </c>
      <c r="R60" s="15">
        <v>0.56999999999999995</v>
      </c>
      <c r="S60" s="15">
        <v>0.09</v>
      </c>
      <c r="T60" s="15">
        <v>0.11</v>
      </c>
      <c r="U60" s="15">
        <v>2.84</v>
      </c>
      <c r="W60" s="15">
        <v>0.3</v>
      </c>
      <c r="X60" s="15">
        <v>0.83</v>
      </c>
      <c r="Y60" s="15">
        <v>1.07</v>
      </c>
      <c r="Z60" s="15">
        <v>2.38</v>
      </c>
    </row>
    <row r="61" spans="2:26">
      <c r="B61">
        <v>2004</v>
      </c>
      <c r="C61" s="6">
        <v>7.2</v>
      </c>
      <c r="D61" s="6">
        <v>31</v>
      </c>
      <c r="E61" s="6">
        <v>40.1</v>
      </c>
      <c r="F61" s="6">
        <v>9.4</v>
      </c>
      <c r="G61" s="6"/>
      <c r="H61" s="6">
        <v>5.6</v>
      </c>
      <c r="I61" s="6">
        <v>3.3</v>
      </c>
      <c r="J61" s="6">
        <v>4.2</v>
      </c>
      <c r="K61" s="6">
        <v>9.5</v>
      </c>
      <c r="L61" s="6"/>
      <c r="M61" s="6">
        <v>16.600000000000001</v>
      </c>
      <c r="N61" s="6">
        <v>6.9</v>
      </c>
      <c r="O61" s="6">
        <v>0.6</v>
      </c>
      <c r="P61" s="6">
        <v>7.9</v>
      </c>
      <c r="R61" s="15">
        <v>0.7</v>
      </c>
      <c r="S61" s="15">
        <v>0.1</v>
      </c>
      <c r="T61" s="15">
        <v>0.15</v>
      </c>
      <c r="U61" s="15">
        <v>2.3600000000000003</v>
      </c>
      <c r="W61" s="15">
        <v>0.46</v>
      </c>
      <c r="X61" s="15">
        <v>1.27</v>
      </c>
      <c r="Y61" s="15">
        <v>1.32</v>
      </c>
      <c r="Z61" s="15">
        <v>2.62</v>
      </c>
    </row>
    <row r="62" spans="2:26">
      <c r="B62">
        <v>2005</v>
      </c>
      <c r="C62" s="6">
        <v>2.6</v>
      </c>
      <c r="D62" s="6">
        <v>32.799999999999997</v>
      </c>
      <c r="E62" s="6">
        <v>50.1</v>
      </c>
      <c r="F62" s="6">
        <v>37.4</v>
      </c>
      <c r="G62" s="6"/>
      <c r="H62" s="6">
        <v>9.9</v>
      </c>
      <c r="I62" s="6">
        <v>3</v>
      </c>
      <c r="J62" s="6">
        <v>6.4</v>
      </c>
      <c r="K62" s="6">
        <v>6.7</v>
      </c>
      <c r="L62" s="6"/>
      <c r="M62" s="6">
        <v>14.3</v>
      </c>
      <c r="N62" s="6">
        <v>6.1</v>
      </c>
      <c r="O62" s="6">
        <v>0.7</v>
      </c>
      <c r="P62" s="6">
        <v>8.3000000000000007</v>
      </c>
      <c r="R62" s="15">
        <v>0.65</v>
      </c>
      <c r="S62" s="15">
        <v>0.09</v>
      </c>
      <c r="T62" s="15">
        <v>0.1</v>
      </c>
      <c r="U62" s="15">
        <v>1.7200000000000002</v>
      </c>
      <c r="W62" s="15">
        <v>0.19</v>
      </c>
      <c r="X62" s="15">
        <v>0.97</v>
      </c>
      <c r="Y62" s="15">
        <v>1.29</v>
      </c>
      <c r="Z62" s="15">
        <v>1.67</v>
      </c>
    </row>
    <row r="63" spans="2:26">
      <c r="B63">
        <v>2006</v>
      </c>
      <c r="C63" s="6">
        <v>3.5</v>
      </c>
      <c r="D63" s="6">
        <v>16.899999999999999</v>
      </c>
      <c r="E63" s="6">
        <v>25.8</v>
      </c>
      <c r="F63" s="6">
        <v>3.4</v>
      </c>
      <c r="G63" s="6"/>
      <c r="H63" s="6">
        <v>5.8</v>
      </c>
      <c r="I63" s="6">
        <v>3.7</v>
      </c>
      <c r="J63" s="6">
        <v>4.4000000000000004</v>
      </c>
      <c r="K63" s="6">
        <v>7</v>
      </c>
      <c r="L63" s="6"/>
      <c r="M63" s="6">
        <v>11</v>
      </c>
      <c r="N63" s="6">
        <v>6.5</v>
      </c>
      <c r="O63" s="6">
        <v>0.7</v>
      </c>
      <c r="P63" s="6">
        <v>12.1</v>
      </c>
      <c r="R63" s="15">
        <v>0.53</v>
      </c>
      <c r="S63" s="15">
        <v>0.08</v>
      </c>
      <c r="T63" s="15">
        <v>0.09</v>
      </c>
      <c r="U63" s="15">
        <v>1.74</v>
      </c>
      <c r="W63" s="15">
        <v>0.31</v>
      </c>
      <c r="X63" s="15">
        <v>1.25</v>
      </c>
      <c r="Y63" s="15">
        <v>0.89</v>
      </c>
      <c r="Z63" s="15">
        <v>1.35</v>
      </c>
    </row>
    <row r="64" spans="2:26">
      <c r="B64">
        <v>2007</v>
      </c>
      <c r="C64" s="6">
        <v>1.7</v>
      </c>
      <c r="D64" s="6">
        <v>25.1</v>
      </c>
      <c r="E64" s="6">
        <v>44.1</v>
      </c>
      <c r="F64" s="6">
        <v>19</v>
      </c>
      <c r="G64" s="6"/>
      <c r="H64" s="6">
        <v>5.9</v>
      </c>
      <c r="I64" s="6">
        <v>3.5</v>
      </c>
      <c r="J64" s="6">
        <v>2.2999999999999998</v>
      </c>
      <c r="K64" s="6">
        <v>5.3</v>
      </c>
      <c r="L64" s="6"/>
      <c r="M64" s="6">
        <v>10.6</v>
      </c>
      <c r="N64" s="6">
        <v>4.9000000000000004</v>
      </c>
      <c r="O64" s="6">
        <v>0.5</v>
      </c>
      <c r="P64" s="6">
        <v>3.4</v>
      </c>
      <c r="R64" s="15">
        <v>0.33</v>
      </c>
      <c r="S64" s="15">
        <v>0.08</v>
      </c>
      <c r="T64" s="15">
        <v>0.05</v>
      </c>
      <c r="U64" s="15">
        <v>1.1000000000000001</v>
      </c>
      <c r="W64" s="15">
        <v>0.22</v>
      </c>
      <c r="X64" s="15">
        <v>0.83</v>
      </c>
      <c r="Y64" s="15">
        <v>0.88</v>
      </c>
      <c r="Z64" s="15">
        <v>1.52</v>
      </c>
    </row>
    <row r="65" spans="2:26">
      <c r="B65">
        <v>2008</v>
      </c>
      <c r="C65" s="6">
        <v>3.4</v>
      </c>
      <c r="D65" s="6">
        <v>14.2</v>
      </c>
      <c r="E65" s="6">
        <v>23.9</v>
      </c>
      <c r="F65" s="6">
        <v>4.0999999999999996</v>
      </c>
      <c r="G65" s="6"/>
      <c r="H65" s="6">
        <v>5.4</v>
      </c>
      <c r="I65" s="6">
        <v>2</v>
      </c>
      <c r="J65" s="6">
        <v>1.8</v>
      </c>
      <c r="K65" s="6">
        <v>4.3</v>
      </c>
      <c r="L65" s="6"/>
      <c r="M65" s="6">
        <v>11.3</v>
      </c>
      <c r="N65" s="6">
        <v>3.9</v>
      </c>
      <c r="O65" s="6">
        <v>0.3</v>
      </c>
      <c r="P65" s="6">
        <v>4.8</v>
      </c>
      <c r="R65" s="15">
        <v>0.33</v>
      </c>
      <c r="S65" s="15">
        <v>0.05</v>
      </c>
      <c r="T65" s="15">
        <v>0.06</v>
      </c>
      <c r="U65" s="15">
        <v>1.17</v>
      </c>
      <c r="W65" s="15">
        <v>0.36</v>
      </c>
      <c r="X65" s="15">
        <v>1.1000000000000001</v>
      </c>
      <c r="Y65" s="15">
        <v>1.02</v>
      </c>
      <c r="Z65" s="15">
        <v>1.28</v>
      </c>
    </row>
    <row r="66" spans="2:26">
      <c r="B66">
        <v>2009</v>
      </c>
      <c r="C66" s="6">
        <v>0.8</v>
      </c>
      <c r="D66" s="6">
        <v>17.5</v>
      </c>
      <c r="E66" s="6">
        <v>32.5</v>
      </c>
      <c r="F66" s="6">
        <v>29.9</v>
      </c>
      <c r="G66" s="6"/>
      <c r="H66" s="6">
        <v>5.3</v>
      </c>
      <c r="I66" s="6">
        <v>2.2999999999999998</v>
      </c>
      <c r="J66" s="6">
        <v>1.9</v>
      </c>
      <c r="K66" s="6">
        <v>5</v>
      </c>
      <c r="L66" s="6"/>
      <c r="M66" s="6">
        <v>10</v>
      </c>
      <c r="N66" s="6">
        <v>4.5999999999999996</v>
      </c>
      <c r="O66" s="6">
        <v>0.6</v>
      </c>
      <c r="P66" s="6">
        <v>4</v>
      </c>
      <c r="R66" s="15">
        <v>0.37</v>
      </c>
      <c r="S66" s="15">
        <v>0.04</v>
      </c>
      <c r="T66" s="15">
        <v>0.06</v>
      </c>
      <c r="U66" s="15">
        <v>1.26</v>
      </c>
      <c r="W66" s="15">
        <v>0.19</v>
      </c>
      <c r="X66" s="15">
        <v>0.9</v>
      </c>
      <c r="Y66" s="15">
        <v>1.1299999999999999</v>
      </c>
      <c r="Z66" s="15">
        <v>2.63</v>
      </c>
    </row>
    <row r="67" spans="2:26">
      <c r="B67">
        <v>2010</v>
      </c>
      <c r="C67" s="6">
        <v>3.3</v>
      </c>
      <c r="D67" s="6">
        <v>11.3</v>
      </c>
      <c r="E67" s="6">
        <v>28.5</v>
      </c>
      <c r="F67" s="6">
        <v>8.5</v>
      </c>
      <c r="G67" s="6"/>
      <c r="H67" s="6">
        <v>6.9</v>
      </c>
      <c r="I67" s="6">
        <v>1.8</v>
      </c>
      <c r="J67" s="6">
        <v>2.2000000000000002</v>
      </c>
      <c r="K67" s="6">
        <v>3.9</v>
      </c>
      <c r="L67" s="6"/>
      <c r="M67" s="6">
        <v>8.6</v>
      </c>
      <c r="N67" s="6">
        <v>5.6</v>
      </c>
      <c r="O67" s="6">
        <v>0.5</v>
      </c>
      <c r="P67" s="6">
        <v>21.7</v>
      </c>
      <c r="R67" s="15">
        <v>0.2</v>
      </c>
      <c r="S67" s="15">
        <v>0.05</v>
      </c>
      <c r="T67" s="15">
        <v>7.0000000000000007E-2</v>
      </c>
      <c r="U67" s="15">
        <v>1.56</v>
      </c>
      <c r="W67" s="15">
        <v>0.17</v>
      </c>
      <c r="X67" s="15">
        <v>0.87</v>
      </c>
      <c r="Y67" s="15">
        <v>1.1100000000000001</v>
      </c>
      <c r="Z67" s="15">
        <v>1.9700000000000002</v>
      </c>
    </row>
    <row r="68" spans="2:26">
      <c r="B68">
        <v>2011</v>
      </c>
      <c r="C68" s="6">
        <v>1</v>
      </c>
      <c r="D68" s="6">
        <v>18.899999999999999</v>
      </c>
      <c r="E68" s="6">
        <v>44.1</v>
      </c>
      <c r="F68" s="6">
        <v>25</v>
      </c>
      <c r="G68" s="6"/>
      <c r="H68" s="6">
        <v>9.6</v>
      </c>
      <c r="I68" s="6">
        <v>3.2</v>
      </c>
      <c r="J68" s="6">
        <v>2.1</v>
      </c>
      <c r="K68" s="6">
        <v>7.2</v>
      </c>
      <c r="L68" s="6"/>
      <c r="M68" s="6">
        <v>6.8</v>
      </c>
      <c r="N68" s="6">
        <v>6.8</v>
      </c>
      <c r="O68" s="6">
        <v>0.6</v>
      </c>
      <c r="P68" s="6">
        <v>9.5</v>
      </c>
      <c r="R68" s="15">
        <v>0.31</v>
      </c>
      <c r="S68" s="15">
        <v>0.06</v>
      </c>
      <c r="T68" s="15">
        <v>0.05</v>
      </c>
      <c r="U68" s="15">
        <v>1.62</v>
      </c>
      <c r="W68" s="15">
        <v>0.1</v>
      </c>
      <c r="X68" s="15">
        <v>0.64</v>
      </c>
      <c r="Y68" s="15">
        <v>0.99</v>
      </c>
      <c r="Z68" s="15">
        <v>2.16</v>
      </c>
    </row>
    <row r="69" spans="2:26">
      <c r="B69">
        <v>2012</v>
      </c>
      <c r="C69" s="6">
        <v>2.7</v>
      </c>
      <c r="D69" s="6">
        <v>9.1</v>
      </c>
      <c r="E69" s="6">
        <v>28</v>
      </c>
      <c r="F69" s="6">
        <v>10.199999999999999</v>
      </c>
      <c r="G69" s="6"/>
      <c r="H69" s="6">
        <v>8.5</v>
      </c>
      <c r="I69" s="6">
        <v>2.7</v>
      </c>
      <c r="J69" s="6">
        <v>2.2999999999999998</v>
      </c>
      <c r="K69" s="6">
        <v>5.4</v>
      </c>
      <c r="L69" s="6"/>
      <c r="M69" s="6">
        <v>7.3</v>
      </c>
      <c r="N69" s="6">
        <v>7.1</v>
      </c>
      <c r="O69" s="6">
        <v>0.7</v>
      </c>
      <c r="P69" s="6">
        <v>5.8</v>
      </c>
      <c r="R69" s="15">
        <v>0.3</v>
      </c>
      <c r="S69" s="15">
        <v>0.04</v>
      </c>
      <c r="T69" s="15">
        <v>0.05</v>
      </c>
      <c r="U69" s="15">
        <v>1.55</v>
      </c>
      <c r="W69" s="15">
        <v>0.27</v>
      </c>
      <c r="X69" s="15">
        <v>0.5</v>
      </c>
      <c r="Y69" s="15">
        <v>0.89</v>
      </c>
      <c r="Z69" s="15">
        <v>1.77</v>
      </c>
    </row>
    <row r="70" spans="2:26">
      <c r="B70">
        <v>2013</v>
      </c>
      <c r="C70" s="6">
        <v>1</v>
      </c>
      <c r="D70" s="6">
        <v>30</v>
      </c>
      <c r="E70" s="6">
        <v>64</v>
      </c>
      <c r="F70" s="6">
        <v>34.200000000000003</v>
      </c>
      <c r="G70" s="6"/>
      <c r="H70" s="6">
        <v>8.4</v>
      </c>
      <c r="I70" s="6">
        <v>2.9</v>
      </c>
      <c r="J70" s="6">
        <v>2.4</v>
      </c>
      <c r="K70" s="6">
        <v>4.9000000000000004</v>
      </c>
      <c r="L70" s="6"/>
      <c r="M70" s="6">
        <v>7.9</v>
      </c>
      <c r="N70" s="6">
        <v>7.1</v>
      </c>
      <c r="O70" s="6">
        <v>0.6</v>
      </c>
      <c r="P70" s="6">
        <v>6.4</v>
      </c>
      <c r="R70" s="15">
        <v>0.28000000000000003</v>
      </c>
      <c r="S70" s="15">
        <v>0.06</v>
      </c>
      <c r="T70" s="15">
        <v>0.05</v>
      </c>
      <c r="U70" s="15">
        <v>2.14</v>
      </c>
      <c r="W70" s="15">
        <v>0.25</v>
      </c>
      <c r="X70" s="15">
        <v>1.19</v>
      </c>
      <c r="Y70" s="15">
        <v>1.66</v>
      </c>
      <c r="Z70" s="15">
        <v>1.87</v>
      </c>
    </row>
    <row r="71" spans="2:26">
      <c r="B71">
        <v>2014</v>
      </c>
      <c r="C71" s="6">
        <v>3.3</v>
      </c>
      <c r="D71" s="6">
        <v>10.4</v>
      </c>
      <c r="E71" s="6">
        <v>35.4</v>
      </c>
      <c r="F71" s="6">
        <v>17.399999999999999</v>
      </c>
      <c r="G71" s="6"/>
      <c r="H71" s="6">
        <v>8.4</v>
      </c>
      <c r="I71" s="6">
        <v>1.9</v>
      </c>
      <c r="J71" s="6">
        <v>3.1</v>
      </c>
      <c r="K71" s="6">
        <v>5.2</v>
      </c>
      <c r="L71" s="6"/>
      <c r="M71" s="6">
        <v>12</v>
      </c>
      <c r="N71" s="6">
        <v>7.2</v>
      </c>
      <c r="O71" s="6">
        <v>0.6</v>
      </c>
      <c r="P71" s="6">
        <v>14.4</v>
      </c>
      <c r="R71" s="15">
        <v>0.31</v>
      </c>
      <c r="S71" s="15">
        <v>0.04</v>
      </c>
      <c r="T71" s="15">
        <v>0.06</v>
      </c>
      <c r="U71" s="15">
        <v>1.94</v>
      </c>
      <c r="W71" s="15">
        <v>0.34</v>
      </c>
      <c r="X71" s="15">
        <v>1.31</v>
      </c>
      <c r="Y71" s="15">
        <v>1.62</v>
      </c>
      <c r="Z71" s="15">
        <v>2.0300000000000002</v>
      </c>
    </row>
    <row r="72" spans="2:26">
      <c r="B72">
        <v>2015</v>
      </c>
      <c r="C72" s="6">
        <v>1</v>
      </c>
      <c r="D72" s="6">
        <v>41</v>
      </c>
      <c r="E72" s="6">
        <v>30.3</v>
      </c>
      <c r="F72" s="6">
        <v>34.799999999999997</v>
      </c>
      <c r="G72" s="6"/>
      <c r="H72" s="6">
        <v>6.9</v>
      </c>
      <c r="I72" s="6">
        <v>3.7</v>
      </c>
      <c r="J72" s="6">
        <v>3.8</v>
      </c>
      <c r="K72" s="6">
        <v>4.5999999999999996</v>
      </c>
      <c r="L72" s="6"/>
      <c r="M72" s="6">
        <v>19.899999999999999</v>
      </c>
      <c r="N72" s="6">
        <v>9</v>
      </c>
      <c r="O72" s="6">
        <v>0.6</v>
      </c>
      <c r="P72" s="6">
        <v>2.8</v>
      </c>
      <c r="R72" s="15">
        <v>0.34</v>
      </c>
      <c r="S72" s="15">
        <v>0.11</v>
      </c>
      <c r="T72" s="15">
        <v>0.06</v>
      </c>
      <c r="U72" s="15">
        <v>1.77</v>
      </c>
      <c r="W72" s="15">
        <v>0.17</v>
      </c>
      <c r="X72" s="15">
        <v>0.98</v>
      </c>
      <c r="Y72" s="15">
        <v>0.93</v>
      </c>
      <c r="Z72" s="15">
        <v>1.47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6231-ACF5-214D-BB85-53C565426AB6}">
  <dimension ref="B3:Z72"/>
  <sheetViews>
    <sheetView tabSelected="1" topLeftCell="M45" workbookViewId="0">
      <selection activeCell="B7" sqref="B7:Z72"/>
    </sheetView>
  </sheetViews>
  <sheetFormatPr defaultColWidth="11" defaultRowHeight="15.75"/>
  <sheetData>
    <row r="3" spans="2:26" ht="21">
      <c r="B3" s="9" t="s">
        <v>20</v>
      </c>
    </row>
    <row r="4" spans="2:26">
      <c r="C4" s="7">
        <f>ROUND(C10,1)</f>
        <v>1.6</v>
      </c>
      <c r="F4" s="7">
        <f>ROUND(F10,1)</f>
        <v>2.5</v>
      </c>
    </row>
    <row r="5" spans="2:26" ht="18.75">
      <c r="B5" s="8" t="s">
        <v>58</v>
      </c>
      <c r="C5" s="8"/>
      <c r="R5" t="s">
        <v>21</v>
      </c>
      <c r="W5" t="s">
        <v>21</v>
      </c>
    </row>
    <row r="7" spans="2:26" ht="18.75">
      <c r="C7" s="1" t="s">
        <v>0</v>
      </c>
      <c r="D7" s="1"/>
      <c r="E7" s="1"/>
      <c r="F7" s="1"/>
      <c r="G7" s="2"/>
      <c r="H7" s="3" t="s">
        <v>1</v>
      </c>
      <c r="I7" s="3"/>
      <c r="J7" s="3"/>
      <c r="K7" s="3"/>
      <c r="L7" s="2"/>
      <c r="M7" s="4" t="s">
        <v>2</v>
      </c>
      <c r="N7" s="4"/>
      <c r="O7" s="4"/>
      <c r="P7" s="4"/>
      <c r="R7" s="12" t="s">
        <v>8</v>
      </c>
      <c r="S7" s="12"/>
      <c r="T7" s="12"/>
      <c r="U7" s="12"/>
      <c r="W7" s="13" t="s">
        <v>12</v>
      </c>
      <c r="X7" s="13"/>
      <c r="Y7" s="13"/>
      <c r="Z7" s="13"/>
    </row>
    <row r="8" spans="2:26">
      <c r="B8" s="5" t="s">
        <v>3</v>
      </c>
      <c r="C8" s="5" t="s">
        <v>4</v>
      </c>
      <c r="D8" s="5" t="s">
        <v>5</v>
      </c>
      <c r="E8" s="5" t="s">
        <v>6</v>
      </c>
      <c r="F8" s="5" t="s">
        <v>7</v>
      </c>
      <c r="G8" s="5"/>
      <c r="H8" s="5" t="s">
        <v>4</v>
      </c>
      <c r="I8" s="5" t="s">
        <v>5</v>
      </c>
      <c r="J8" s="5" t="s">
        <v>6</v>
      </c>
      <c r="K8" s="5" t="s">
        <v>7</v>
      </c>
      <c r="L8" s="5"/>
      <c r="M8" t="s">
        <v>4</v>
      </c>
      <c r="N8" s="5" t="s">
        <v>5</v>
      </c>
      <c r="O8" s="5" t="s">
        <v>6</v>
      </c>
      <c r="P8" s="5" t="s">
        <v>7</v>
      </c>
      <c r="R8" t="s">
        <v>4</v>
      </c>
      <c r="S8" s="5" t="s">
        <v>5</v>
      </c>
      <c r="T8" s="5" t="s">
        <v>6</v>
      </c>
      <c r="U8" s="5" t="s">
        <v>7</v>
      </c>
      <c r="W8" t="s">
        <v>4</v>
      </c>
      <c r="X8" s="5" t="s">
        <v>5</v>
      </c>
      <c r="Y8" s="5" t="s">
        <v>6</v>
      </c>
      <c r="Z8" s="5" t="s">
        <v>7</v>
      </c>
    </row>
    <row r="9" spans="2:26">
      <c r="B9">
        <v>1952</v>
      </c>
      <c r="C9" s="11">
        <v>1.5683659768754357</v>
      </c>
      <c r="D9" s="11">
        <v>1.6162674520624969</v>
      </c>
      <c r="E9" s="11">
        <v>1.7600000000000005</v>
      </c>
      <c r="F9" s="11">
        <v>2.0680387860006002</v>
      </c>
      <c r="H9" s="11">
        <v>3.0818507323770294</v>
      </c>
      <c r="I9" s="11">
        <v>3.5067635314429944</v>
      </c>
      <c r="J9" s="11">
        <v>4.3709999999999996</v>
      </c>
      <c r="K9" s="11">
        <v>5.7432293886700423</v>
      </c>
      <c r="L9" s="11"/>
      <c r="M9" s="11">
        <v>2.4688493451526607</v>
      </c>
      <c r="N9" s="11">
        <v>2.5987867203744117</v>
      </c>
      <c r="O9" s="11">
        <v>2.6920000000000002</v>
      </c>
      <c r="P9" s="11">
        <v>2.8003585914283078</v>
      </c>
    </row>
    <row r="10" spans="2:26">
      <c r="B10">
        <v>1953</v>
      </c>
      <c r="C10" s="11">
        <v>1.5829932799999997</v>
      </c>
      <c r="D10" s="11">
        <v>1.613036188737087</v>
      </c>
      <c r="E10" s="11">
        <v>1.7600000000000002</v>
      </c>
      <c r="F10" s="11">
        <v>2.5135497107769487</v>
      </c>
      <c r="H10" s="11">
        <v>3.0710286858437694</v>
      </c>
      <c r="I10" s="11">
        <v>3.5067635314429948</v>
      </c>
      <c r="J10" s="11">
        <v>4.3709999999999996</v>
      </c>
      <c r="K10" s="11">
        <v>5.3473990900183548</v>
      </c>
      <c r="L10" s="11"/>
      <c r="M10" s="11">
        <v>2.4700280895074558</v>
      </c>
      <c r="N10" s="11">
        <v>2.5987867203744117</v>
      </c>
      <c r="O10" s="11">
        <v>2.6920000000000002</v>
      </c>
      <c r="P10" s="11">
        <v>2.6190927020376682</v>
      </c>
    </row>
    <row r="11" spans="2:26">
      <c r="B11">
        <v>1954</v>
      </c>
      <c r="C11" s="11">
        <v>1.5756646518916497</v>
      </c>
      <c r="D11" s="11">
        <v>1.5915732523731814</v>
      </c>
      <c r="E11" s="11">
        <v>1.7600000000000002</v>
      </c>
      <c r="F11" s="11">
        <v>2.1208889685770589</v>
      </c>
      <c r="H11" s="11">
        <v>3.0814524405719692</v>
      </c>
      <c r="I11" s="11">
        <v>3.5067635314429948</v>
      </c>
      <c r="J11" s="11">
        <v>4.3709999999999996</v>
      </c>
      <c r="K11" s="11">
        <v>5.6061549548457297</v>
      </c>
      <c r="L11" s="11"/>
      <c r="M11" s="11">
        <v>2.4697945202589713</v>
      </c>
      <c r="N11" s="11">
        <v>2.5987867203744117</v>
      </c>
      <c r="O11" s="11">
        <v>2.6920000000000002</v>
      </c>
      <c r="P11" s="11">
        <v>3.2144263778898039</v>
      </c>
    </row>
    <row r="12" spans="2:26">
      <c r="B12">
        <v>1955</v>
      </c>
      <c r="C12" s="11">
        <v>1.5829861971830983</v>
      </c>
      <c r="D12" s="11">
        <v>1.591667967494093</v>
      </c>
      <c r="E12" s="11">
        <v>1.7600000000000002</v>
      </c>
      <c r="F12" s="11">
        <v>2.6195824459085491</v>
      </c>
      <c r="H12" s="11">
        <v>3.0712586610349439</v>
      </c>
      <c r="I12" s="11">
        <v>3.5067635314429948</v>
      </c>
      <c r="J12" s="11">
        <v>4.3709999999999996</v>
      </c>
      <c r="K12" s="11">
        <v>5.2566043774515823</v>
      </c>
      <c r="L12" s="11"/>
      <c r="M12" s="11">
        <v>2.4708996091288222</v>
      </c>
      <c r="N12" s="11">
        <v>2.5987867203744117</v>
      </c>
      <c r="O12" s="11">
        <v>2.6919999999999997</v>
      </c>
      <c r="P12" s="11">
        <v>2.6610073902479572</v>
      </c>
    </row>
    <row r="13" spans="2:26">
      <c r="B13">
        <v>1956</v>
      </c>
      <c r="C13" s="11">
        <v>1.5471246308281388</v>
      </c>
      <c r="D13" s="11">
        <v>1.6327224396631197</v>
      </c>
      <c r="E13" s="11">
        <v>1.7600000000000005</v>
      </c>
      <c r="F13" s="11">
        <v>1.7868861242641509</v>
      </c>
      <c r="H13" s="11">
        <v>3.086569913574571</v>
      </c>
      <c r="I13" s="11">
        <v>3.5067635314429948</v>
      </c>
      <c r="J13" s="11">
        <v>4.3709999999999996</v>
      </c>
      <c r="K13" s="11">
        <v>5.077303110300039</v>
      </c>
      <c r="L13" s="11"/>
      <c r="M13" s="11">
        <v>2.4713328441830429</v>
      </c>
      <c r="N13" s="11">
        <v>2.5987867203744117</v>
      </c>
      <c r="O13" s="11">
        <v>2.6920000000000002</v>
      </c>
      <c r="P13" s="11">
        <v>2.8963830459920801</v>
      </c>
    </row>
    <row r="14" spans="2:26">
      <c r="B14">
        <v>1957</v>
      </c>
      <c r="C14" s="11">
        <v>1.5826276205450731</v>
      </c>
      <c r="D14" s="11">
        <v>1.6022830387722216</v>
      </c>
      <c r="E14" s="11">
        <v>1.7600000000000002</v>
      </c>
      <c r="F14" s="11">
        <v>2.3209494856114996</v>
      </c>
      <c r="H14" s="11">
        <v>3.0821953142272727</v>
      </c>
      <c r="I14" s="11">
        <v>3.5067635314429944</v>
      </c>
      <c r="J14" s="11">
        <v>4.3709999999999996</v>
      </c>
      <c r="K14" s="11">
        <v>5.0749404803530691</v>
      </c>
      <c r="L14" s="11"/>
      <c r="M14" s="11">
        <v>2.4693348386111982</v>
      </c>
      <c r="N14" s="11">
        <v>2.5987867203744117</v>
      </c>
      <c r="O14" s="11">
        <v>2.6920000000000002</v>
      </c>
      <c r="P14" s="11">
        <v>2.2999300405502106</v>
      </c>
    </row>
    <row r="15" spans="2:26">
      <c r="B15">
        <v>1958</v>
      </c>
      <c r="C15" s="11">
        <v>1.5522454864427464</v>
      </c>
      <c r="D15" s="11">
        <v>1.6413852649173697</v>
      </c>
      <c r="E15" s="11">
        <v>1.76</v>
      </c>
      <c r="F15" s="11">
        <v>2.2164829963029535</v>
      </c>
      <c r="H15" s="11">
        <v>3.0739468840000659</v>
      </c>
      <c r="I15" s="11">
        <v>3.5067635314429944</v>
      </c>
      <c r="J15" s="11">
        <v>4.3709999999999996</v>
      </c>
      <c r="K15" s="11">
        <v>5.4760013417073896</v>
      </c>
      <c r="L15" s="11"/>
      <c r="M15" s="11">
        <v>2.471414235490188</v>
      </c>
      <c r="N15" s="11">
        <v>2.5987867203744117</v>
      </c>
      <c r="O15" s="11">
        <v>2.6920000000000002</v>
      </c>
      <c r="P15" s="11">
        <v>2.7814105545851393</v>
      </c>
    </row>
    <row r="16" spans="2:26">
      <c r="B16">
        <v>1959</v>
      </c>
      <c r="C16" s="11">
        <v>1.5823248958667091</v>
      </c>
      <c r="D16" s="11">
        <v>1.5915114153801204</v>
      </c>
      <c r="E16" s="11">
        <v>1.7600000000000002</v>
      </c>
      <c r="F16" s="11">
        <v>2.3172182250231086</v>
      </c>
      <c r="H16" s="11">
        <v>3.0769795139042531</v>
      </c>
      <c r="I16" s="11">
        <v>3.5067635314429948</v>
      </c>
      <c r="J16" s="11">
        <v>4.3709999999999996</v>
      </c>
      <c r="K16" s="11">
        <v>5.2317206522031157</v>
      </c>
      <c r="L16" s="11"/>
      <c r="M16" s="11">
        <v>2.471042620660405</v>
      </c>
      <c r="N16" s="11">
        <v>2.5987867203744117</v>
      </c>
      <c r="O16" s="11">
        <v>2.6920000000000002</v>
      </c>
      <c r="P16" s="11">
        <v>2.4752517912008973</v>
      </c>
    </row>
    <row r="17" spans="2:16">
      <c r="B17">
        <v>1960</v>
      </c>
      <c r="C17" s="11">
        <v>1.7729684233689071</v>
      </c>
      <c r="D17" s="11">
        <v>1.4718382235821825</v>
      </c>
      <c r="E17" s="11">
        <v>1.54</v>
      </c>
      <c r="F17" s="11">
        <v>2.007684655840368</v>
      </c>
      <c r="H17" s="11">
        <v>2.8763236963926979</v>
      </c>
      <c r="I17" s="11">
        <v>3.1058207188009099</v>
      </c>
      <c r="J17" s="11">
        <v>4.58</v>
      </c>
      <c r="K17" s="11">
        <v>5.0259734741897333</v>
      </c>
      <c r="L17" s="11"/>
      <c r="M17" s="11">
        <v>2.18583247606513</v>
      </c>
      <c r="N17" s="11">
        <v>2.4912721057360501</v>
      </c>
      <c r="O17" s="11">
        <v>2.4900000000000002</v>
      </c>
      <c r="P17" s="11">
        <v>2.4766270416309859</v>
      </c>
    </row>
    <row r="18" spans="2:16">
      <c r="B18">
        <v>1961</v>
      </c>
      <c r="C18" s="11">
        <v>1.8379569044604345</v>
      </c>
      <c r="D18" s="11">
        <v>2.0296444746787969</v>
      </c>
      <c r="E18" s="11">
        <v>2.36</v>
      </c>
      <c r="F18" s="11">
        <v>3.0018344057493707</v>
      </c>
      <c r="H18" s="11">
        <v>3.1222559505191261</v>
      </c>
      <c r="I18" s="11">
        <v>3.5000282537880412</v>
      </c>
      <c r="J18" s="11">
        <v>4.26</v>
      </c>
      <c r="K18" s="11">
        <v>5.3899367247435759</v>
      </c>
      <c r="L18" s="11"/>
      <c r="M18" s="11">
        <v>2.6771454076968646</v>
      </c>
      <c r="N18" s="11">
        <v>2.7239852368125321</v>
      </c>
      <c r="O18" s="11">
        <v>2.99</v>
      </c>
      <c r="P18" s="11">
        <v>2.6564163523854409</v>
      </c>
    </row>
    <row r="19" spans="2:16">
      <c r="B19">
        <v>1962</v>
      </c>
      <c r="C19" s="11">
        <v>1.3841831619983518</v>
      </c>
      <c r="D19" s="11">
        <v>1.3673223291505563</v>
      </c>
      <c r="E19" s="11">
        <v>1.77</v>
      </c>
      <c r="F19" s="11">
        <v>1.9311810959936342</v>
      </c>
      <c r="H19" s="11">
        <v>3.1067008920579728</v>
      </c>
      <c r="I19" s="11">
        <v>3.4425897846014402</v>
      </c>
      <c r="J19" s="11">
        <v>4.3099999999999996</v>
      </c>
      <c r="K19" s="11">
        <v>5.392432400126256</v>
      </c>
      <c r="L19" s="11"/>
      <c r="M19" s="11">
        <v>2.5400000000000005</v>
      </c>
      <c r="N19" s="11">
        <v>2.5904847917866052</v>
      </c>
      <c r="O19" s="11">
        <v>2.77</v>
      </c>
      <c r="P19" s="11">
        <v>2.6870246725989455</v>
      </c>
    </row>
    <row r="20" spans="2:16">
      <c r="B20">
        <v>1963</v>
      </c>
      <c r="C20" s="11">
        <v>1.3893214585324933</v>
      </c>
      <c r="D20" s="11">
        <v>1.7201736306327782</v>
      </c>
      <c r="E20" s="11">
        <v>1.41</v>
      </c>
      <c r="F20" s="11">
        <v>2.383149315978665</v>
      </c>
      <c r="H20" s="11">
        <v>2.8338733682613051</v>
      </c>
      <c r="I20" s="11">
        <v>3.6751710816307424</v>
      </c>
      <c r="J20" s="11">
        <v>3.9899999999999998</v>
      </c>
      <c r="K20" s="11">
        <v>4.7427992769731713</v>
      </c>
      <c r="L20" s="11"/>
      <c r="M20" s="11">
        <v>2.3600043342451156</v>
      </c>
      <c r="N20" s="11">
        <v>2.5971303333427413</v>
      </c>
      <c r="O20" s="11">
        <v>2.4900000000000002</v>
      </c>
      <c r="P20" s="11">
        <v>2.5638092665826817</v>
      </c>
    </row>
    <row r="21" spans="2:16">
      <c r="B21">
        <v>1964</v>
      </c>
      <c r="C21" s="11">
        <v>1.3635199542594474</v>
      </c>
      <c r="D21" s="11">
        <v>1.5470750724246842</v>
      </c>
      <c r="E21" s="11">
        <v>1.72</v>
      </c>
      <c r="F21" s="11">
        <v>1.8590603645174211</v>
      </c>
      <c r="H21" s="11">
        <v>3.2348428647222085</v>
      </c>
      <c r="I21" s="11">
        <v>3.7900046726321248</v>
      </c>
      <c r="J21" s="11">
        <v>4.58</v>
      </c>
      <c r="K21" s="11">
        <v>4.9517382774026286</v>
      </c>
      <c r="L21" s="11"/>
      <c r="M21" s="11">
        <v>2.3642371728295144</v>
      </c>
      <c r="N21" s="11">
        <v>2.5910611341941299</v>
      </c>
      <c r="O21" s="11">
        <v>2.72</v>
      </c>
      <c r="P21" s="11">
        <v>2.7901096963175913</v>
      </c>
    </row>
    <row r="22" spans="2:16">
      <c r="B22">
        <v>1965</v>
      </c>
      <c r="C22" s="11">
        <v>1.4065934426229507</v>
      </c>
      <c r="D22" s="11">
        <v>1.553892998938196</v>
      </c>
      <c r="E22" s="11">
        <v>1.77</v>
      </c>
      <c r="F22" s="11">
        <v>2.266945563907655</v>
      </c>
      <c r="H22" s="11">
        <v>3.0875735273483755</v>
      </c>
      <c r="I22" s="11">
        <v>3.4523675041519608</v>
      </c>
      <c r="J22" s="11">
        <v>4.63</v>
      </c>
      <c r="K22" s="11">
        <v>4.6880112346834046</v>
      </c>
      <c r="L22" s="11"/>
      <c r="M22" s="11">
        <v>2.0414859083250443</v>
      </c>
      <c r="N22" s="11">
        <v>2.6697492351104892</v>
      </c>
      <c r="O22" s="11">
        <v>2.77</v>
      </c>
      <c r="P22" s="11">
        <v>2.3923621237337271</v>
      </c>
    </row>
    <row r="23" spans="2:16">
      <c r="B23">
        <v>1966</v>
      </c>
      <c r="C23" s="11">
        <v>1.4141033626390884</v>
      </c>
      <c r="D23" s="11">
        <v>1.7277296051820925</v>
      </c>
      <c r="E23" s="11">
        <v>2</v>
      </c>
      <c r="F23" s="11">
        <v>2.0693782808910792</v>
      </c>
      <c r="H23" s="11">
        <v>3.4164109986954823</v>
      </c>
      <c r="I23" s="11">
        <v>3.4322778139014942</v>
      </c>
      <c r="J23" s="11">
        <v>3.9</v>
      </c>
      <c r="K23" s="11">
        <v>5.198986710725281</v>
      </c>
      <c r="L23" s="11"/>
      <c r="M23" s="11">
        <v>2.7687380028084911</v>
      </c>
      <c r="N23" s="11">
        <v>2.7886380147856111</v>
      </c>
      <c r="O23" s="11">
        <v>3.08</v>
      </c>
      <c r="P23" s="11">
        <v>2.9354053835373035</v>
      </c>
    </row>
    <row r="24" spans="2:16">
      <c r="B24">
        <v>1967</v>
      </c>
      <c r="C24" s="11">
        <v>1.5949006007786917</v>
      </c>
      <c r="D24" s="11">
        <v>1.9703735442022203</v>
      </c>
      <c r="E24" s="11">
        <v>2.04</v>
      </c>
      <c r="F24" s="11">
        <v>2.6342630281617048</v>
      </c>
      <c r="H24" s="11">
        <v>3.1715214175406885</v>
      </c>
      <c r="I24" s="11">
        <v>3.6439716121383152</v>
      </c>
      <c r="J24" s="11">
        <v>4.3499999999999996</v>
      </c>
      <c r="K24" s="11">
        <v>4.8466964865584226</v>
      </c>
      <c r="L24" s="11"/>
      <c r="M24" s="11">
        <v>2.8511866340407135</v>
      </c>
      <c r="N24" s="11">
        <v>2.8132015407182553</v>
      </c>
      <c r="O24" s="11">
        <v>2.86</v>
      </c>
      <c r="P24" s="11">
        <v>2.5378082506762998</v>
      </c>
    </row>
    <row r="25" spans="2:16">
      <c r="B25">
        <v>1968</v>
      </c>
      <c r="C25" s="11">
        <v>1.4779401657352971</v>
      </c>
      <c r="D25" s="11">
        <v>1.5202500657353475</v>
      </c>
      <c r="E25" s="11">
        <v>1.5</v>
      </c>
      <c r="F25" s="11">
        <v>1.3873495438055914</v>
      </c>
      <c r="H25" s="11">
        <v>3.0602453467811346</v>
      </c>
      <c r="I25" s="11">
        <v>3.6008203470182054</v>
      </c>
      <c r="J25" s="11">
        <v>4.9400000000000004</v>
      </c>
      <c r="K25" s="11">
        <v>5.3031158231202582</v>
      </c>
      <c r="L25" s="11"/>
      <c r="M25" s="11">
        <v>2.4981662290415354</v>
      </c>
      <c r="N25" s="11">
        <v>2.9043354071069847</v>
      </c>
      <c r="O25" s="11">
        <v>3.18</v>
      </c>
      <c r="P25" s="11">
        <v>2.8573316022624211</v>
      </c>
    </row>
    <row r="26" spans="2:16">
      <c r="B26">
        <v>1969</v>
      </c>
      <c r="C26" s="11">
        <v>1.8627319716347905</v>
      </c>
      <c r="D26" s="11">
        <v>1.881750479015027</v>
      </c>
      <c r="E26" s="11">
        <v>1.9500000000000002</v>
      </c>
      <c r="F26" s="11">
        <v>2.7050624919919333</v>
      </c>
      <c r="H26" s="11">
        <v>2.9127467691472919</v>
      </c>
      <c r="I26" s="11">
        <v>3.4245835257667161</v>
      </c>
      <c r="J26" s="11">
        <v>4.17</v>
      </c>
      <c r="K26" s="11">
        <v>4.6765020061622975</v>
      </c>
      <c r="L26" s="11"/>
      <c r="M26" s="11">
        <v>2.4051983017982024</v>
      </c>
      <c r="N26" s="11">
        <v>2.864230028274378</v>
      </c>
      <c r="O26" s="11">
        <v>2.63</v>
      </c>
      <c r="P26" s="11">
        <v>2.5539861325870912</v>
      </c>
    </row>
    <row r="27" spans="2:16">
      <c r="B27">
        <v>1970</v>
      </c>
      <c r="C27" s="11">
        <v>1.634172693746172</v>
      </c>
      <c r="D27" s="11">
        <v>1.6841944472692951</v>
      </c>
      <c r="E27" s="11">
        <v>1.77</v>
      </c>
      <c r="F27" s="11">
        <v>1.9024933401949984</v>
      </c>
      <c r="H27" s="11">
        <v>2.9147069100198091</v>
      </c>
      <c r="I27" s="11">
        <v>3.1028278524073913</v>
      </c>
      <c r="J27" s="11">
        <v>3.8099999999999996</v>
      </c>
      <c r="K27" s="11">
        <v>4.6522125709592119</v>
      </c>
      <c r="L27" s="11"/>
      <c r="M27" s="11">
        <v>2.3641907037977257</v>
      </c>
      <c r="N27" s="11">
        <v>2.8468779115554628</v>
      </c>
      <c r="O27" s="11">
        <v>2.9</v>
      </c>
      <c r="P27" s="11">
        <v>2.8312060608300151</v>
      </c>
    </row>
    <row r="28" spans="2:16">
      <c r="B28">
        <v>1971</v>
      </c>
      <c r="C28" s="11">
        <v>1.5283382478082761</v>
      </c>
      <c r="D28" s="11">
        <v>1.6641715795492855</v>
      </c>
      <c r="E28" s="11">
        <v>1.68</v>
      </c>
      <c r="F28" s="11">
        <v>2.3166060389896392</v>
      </c>
      <c r="H28" s="11">
        <v>2.9880886953550956</v>
      </c>
      <c r="I28" s="11">
        <v>3.1365883847603726</v>
      </c>
      <c r="J28" s="11">
        <v>3.7600000000000002</v>
      </c>
      <c r="K28" s="11">
        <v>4.2593365646119388</v>
      </c>
      <c r="L28" s="11"/>
      <c r="M28" s="11">
        <v>2.7201095907766377</v>
      </c>
      <c r="N28" s="11">
        <v>3.0435741013168127</v>
      </c>
      <c r="O28" s="11">
        <v>2.9</v>
      </c>
      <c r="P28" s="11">
        <v>2.7963039885710561</v>
      </c>
    </row>
    <row r="29" spans="2:16">
      <c r="B29">
        <v>1972</v>
      </c>
      <c r="C29" s="11">
        <v>1.4819922481934107</v>
      </c>
      <c r="D29" s="11">
        <v>1.9556638426556816</v>
      </c>
      <c r="E29" s="11">
        <v>1.42</v>
      </c>
      <c r="F29" s="11">
        <v>1.3892814623155787</v>
      </c>
      <c r="H29" s="11">
        <v>3.2246327531501668</v>
      </c>
      <c r="I29" s="11">
        <v>3.3855367978819295</v>
      </c>
      <c r="J29" s="11">
        <v>3.98</v>
      </c>
      <c r="K29" s="11">
        <v>4.9039432096128746</v>
      </c>
      <c r="L29" s="11"/>
      <c r="M29" s="11">
        <v>2.6797387876009395</v>
      </c>
      <c r="N29" s="11">
        <v>2.9382256267132618</v>
      </c>
      <c r="O29" s="11">
        <v>2.85</v>
      </c>
      <c r="P29" s="11">
        <v>2.6384298763813909</v>
      </c>
    </row>
    <row r="30" spans="2:16">
      <c r="B30">
        <v>1973</v>
      </c>
      <c r="C30" s="11">
        <v>1.5151159074318856</v>
      </c>
      <c r="D30" s="11">
        <v>1.7827023281983001</v>
      </c>
      <c r="E30" s="11">
        <v>1.63</v>
      </c>
      <c r="F30" s="11">
        <v>2.2536018451602278</v>
      </c>
      <c r="H30" s="11">
        <v>3.3231295081284169</v>
      </c>
      <c r="I30" s="11">
        <v>3.7686842856902834</v>
      </c>
      <c r="J30" s="11">
        <v>4.4000000000000012</v>
      </c>
      <c r="K30" s="11">
        <v>5.2351350280269875</v>
      </c>
      <c r="L30" s="11"/>
      <c r="M30" s="11">
        <v>3.24594862026425</v>
      </c>
      <c r="N30" s="11">
        <v>3.5434908797528295</v>
      </c>
      <c r="O30" s="11">
        <v>3.13</v>
      </c>
      <c r="P30" s="11">
        <v>2.7800878327029306</v>
      </c>
    </row>
    <row r="31" spans="2:16">
      <c r="B31">
        <v>1974</v>
      </c>
      <c r="C31" s="11">
        <v>1.8395174265510301</v>
      </c>
      <c r="D31" s="11">
        <v>1.9360083474542487</v>
      </c>
      <c r="E31" s="11">
        <v>1.87</v>
      </c>
      <c r="F31" s="11">
        <v>1.6274155874256802</v>
      </c>
      <c r="H31" s="11">
        <v>3.1232737474142831</v>
      </c>
      <c r="I31" s="11">
        <v>3.8692321238973002</v>
      </c>
      <c r="J31" s="11">
        <v>4.01</v>
      </c>
      <c r="K31" s="11">
        <v>5.4843815462972003</v>
      </c>
      <c r="L31" s="11"/>
      <c r="M31" s="11">
        <v>2.6368332880689866</v>
      </c>
      <c r="N31" s="11">
        <v>3.0208560119849088</v>
      </c>
      <c r="O31" s="11">
        <v>2.9199999999999995</v>
      </c>
      <c r="P31" s="11">
        <v>3.006816277158078</v>
      </c>
    </row>
    <row r="32" spans="2:16">
      <c r="B32">
        <v>1975</v>
      </c>
      <c r="C32" s="11">
        <v>1.3211115580199384</v>
      </c>
      <c r="D32" s="11">
        <v>1.9117772073703729</v>
      </c>
      <c r="E32" s="11">
        <v>1.7300000000000002</v>
      </c>
      <c r="F32" s="11">
        <v>2.454493977867199</v>
      </c>
      <c r="H32" s="11">
        <v>3.1598121832113026</v>
      </c>
      <c r="I32" s="11">
        <v>3.1246210391842255</v>
      </c>
      <c r="J32" s="11">
        <v>4.16</v>
      </c>
      <c r="K32" s="11">
        <v>4.7082321434575505</v>
      </c>
      <c r="L32" s="11"/>
      <c r="M32" s="11">
        <v>2.4430803531095777</v>
      </c>
      <c r="N32" s="11">
        <v>2.9634556208074714</v>
      </c>
      <c r="O32" s="11">
        <v>2.57</v>
      </c>
      <c r="P32" s="11">
        <v>2.4611335823811169</v>
      </c>
    </row>
    <row r="33" spans="2:26">
      <c r="B33">
        <v>1976</v>
      </c>
      <c r="C33" s="11">
        <v>1.5525299836215083</v>
      </c>
      <c r="D33" s="11">
        <v>1.865297362911523</v>
      </c>
      <c r="E33" s="11">
        <v>1.99</v>
      </c>
      <c r="F33" s="11">
        <v>1.7873134270485156</v>
      </c>
      <c r="H33" s="11">
        <v>3.1201013589807309</v>
      </c>
      <c r="I33" s="11">
        <v>3.7242553614996208</v>
      </c>
      <c r="J33" s="11">
        <v>4.84</v>
      </c>
      <c r="K33" s="11">
        <v>5.5893374689292852</v>
      </c>
      <c r="L33" s="11"/>
      <c r="M33" s="11">
        <v>2.757372488038659</v>
      </c>
      <c r="N33" s="11">
        <v>3.1379395458088362</v>
      </c>
      <c r="O33" s="11">
        <v>2.99</v>
      </c>
      <c r="P33" s="11">
        <v>2.5410354043874337</v>
      </c>
      <c r="R33" s="11">
        <v>8.4973023487791171</v>
      </c>
      <c r="S33" s="11">
        <v>12.004650115308324</v>
      </c>
      <c r="T33" s="11">
        <v>5.82</v>
      </c>
      <c r="U33" s="11">
        <v>5.9754462829845334</v>
      </c>
      <c r="V33" s="11"/>
      <c r="W33" s="11">
        <v>3.295874678122952</v>
      </c>
      <c r="X33" s="11">
        <v>3.6554511799081246</v>
      </c>
      <c r="Y33" s="11">
        <v>3.5</v>
      </c>
      <c r="Z33" s="11">
        <v>2.7378131277279794</v>
      </c>
    </row>
    <row r="34" spans="2:26">
      <c r="B34">
        <v>1977</v>
      </c>
      <c r="C34" s="11">
        <v>1.6448266806811433</v>
      </c>
      <c r="D34" s="11">
        <v>1.8981244399871897</v>
      </c>
      <c r="E34" s="11">
        <v>2.2208963925242213</v>
      </c>
      <c r="F34" s="11">
        <v>2.637061661128369</v>
      </c>
      <c r="H34" s="11">
        <v>3.4027401757669096</v>
      </c>
      <c r="I34" s="11">
        <v>3.8894534856774881</v>
      </c>
      <c r="J34" s="11">
        <v>4.6228934860857223</v>
      </c>
      <c r="K34" s="11">
        <v>5.4838988308929322</v>
      </c>
      <c r="L34" s="11"/>
      <c r="M34" s="11">
        <v>2.9818650203695429</v>
      </c>
      <c r="N34" s="11">
        <v>3.5731316085977896</v>
      </c>
      <c r="O34" s="11">
        <v>3.1443051445185981</v>
      </c>
      <c r="P34" s="11">
        <v>2.6654788553339359</v>
      </c>
      <c r="R34" s="11">
        <v>10.477193395030977</v>
      </c>
      <c r="S34" s="11">
        <v>12.401837153245198</v>
      </c>
      <c r="T34" s="11">
        <v>7.5210641116649715</v>
      </c>
      <c r="U34" s="11">
        <v>5.7248411151969769</v>
      </c>
      <c r="V34" s="11"/>
      <c r="W34" s="11">
        <v>3.510465368164946</v>
      </c>
      <c r="X34" s="11">
        <v>3.9238032280541004</v>
      </c>
      <c r="Y34" s="11">
        <v>4.1912014578324381</v>
      </c>
      <c r="Z34" s="11">
        <v>3.1979894522046854</v>
      </c>
    </row>
    <row r="35" spans="2:26">
      <c r="B35">
        <v>1978</v>
      </c>
      <c r="C35" s="11">
        <v>1.4796823165596196</v>
      </c>
      <c r="D35" s="11">
        <v>1.6457912160115282</v>
      </c>
      <c r="E35" s="11">
        <v>1.4469909957405522</v>
      </c>
      <c r="F35" s="11">
        <v>1.5449712151237496</v>
      </c>
      <c r="H35" s="11">
        <v>3.2503018673316393</v>
      </c>
      <c r="I35" s="11">
        <v>3.7494292357035532</v>
      </c>
      <c r="J35" s="11">
        <v>4.2295103866453418</v>
      </c>
      <c r="K35" s="11">
        <v>5.2492836937338945</v>
      </c>
      <c r="L35" s="11"/>
      <c r="M35" s="11">
        <v>2.6897683910842769</v>
      </c>
      <c r="N35" s="11">
        <v>3.3562519307692993</v>
      </c>
      <c r="O35" s="11">
        <v>3.0018630217560403</v>
      </c>
      <c r="P35" s="11">
        <v>3.099224450431024</v>
      </c>
      <c r="R35" s="11">
        <v>10.29134482909642</v>
      </c>
      <c r="S35" s="11">
        <v>11.886119318303033</v>
      </c>
      <c r="T35" s="11">
        <v>7.8323651671605399</v>
      </c>
      <c r="U35" s="11">
        <v>6.2794987817612258</v>
      </c>
      <c r="V35" s="11"/>
      <c r="W35" s="11">
        <v>3.2329163075223417</v>
      </c>
      <c r="X35" s="11">
        <v>3.6110527527527356</v>
      </c>
      <c r="Y35" s="11">
        <v>3.1951990173629339</v>
      </c>
      <c r="Z35" s="11">
        <v>2.9519763553704461</v>
      </c>
    </row>
    <row r="36" spans="2:26">
      <c r="B36">
        <v>1979</v>
      </c>
      <c r="C36" s="11">
        <v>1.6414528912318653</v>
      </c>
      <c r="D36" s="11">
        <v>1.6632297914130079</v>
      </c>
      <c r="E36" s="11">
        <v>1.7872141798336145</v>
      </c>
      <c r="F36" s="11">
        <v>2.2952942039252267</v>
      </c>
      <c r="H36" s="11">
        <v>3.2274135622589948</v>
      </c>
      <c r="I36" s="11">
        <v>3.5233910696630053</v>
      </c>
      <c r="J36" s="11">
        <v>4.3166596549914553</v>
      </c>
      <c r="K36" s="11">
        <v>5.117698771544914</v>
      </c>
      <c r="L36" s="11"/>
      <c r="M36" s="11">
        <v>2.6625182538153043</v>
      </c>
      <c r="N36" s="11">
        <v>3.057039877681031</v>
      </c>
      <c r="O36" s="11">
        <v>2.892921269088804</v>
      </c>
      <c r="P36" s="11">
        <v>2.5267213803955997</v>
      </c>
      <c r="R36" s="11">
        <v>9.24802375375031</v>
      </c>
      <c r="S36" s="11">
        <v>10.351859365523826</v>
      </c>
      <c r="T36" s="11">
        <v>7.642451656991037</v>
      </c>
      <c r="U36" s="11">
        <v>5.8724142101041545</v>
      </c>
      <c r="V36" s="11"/>
      <c r="W36" s="11">
        <v>3.4520604481636403</v>
      </c>
      <c r="X36" s="11">
        <v>3.4635284209174086</v>
      </c>
      <c r="Y36" s="11">
        <v>3.3138639876964557</v>
      </c>
      <c r="Z36" s="11">
        <v>3.1076873970891588</v>
      </c>
    </row>
    <row r="37" spans="2:26">
      <c r="B37">
        <v>1980</v>
      </c>
      <c r="C37" s="11">
        <v>1.4887911753826035</v>
      </c>
      <c r="D37" s="11">
        <v>1.5016501170450882</v>
      </c>
      <c r="E37" s="11">
        <v>1.7633921368203749</v>
      </c>
      <c r="F37" s="11">
        <v>1.794931922178159</v>
      </c>
      <c r="H37" s="11">
        <v>3.0287515912890592</v>
      </c>
      <c r="I37" s="11">
        <v>3.3050332854923963</v>
      </c>
      <c r="J37" s="11">
        <v>4.540161608190167</v>
      </c>
      <c r="K37" s="11">
        <v>4.9438666522063288</v>
      </c>
      <c r="L37" s="11"/>
      <c r="M37" s="11">
        <v>2.5283922613202869</v>
      </c>
      <c r="N37" s="11">
        <v>2.7605230315694795</v>
      </c>
      <c r="O37" s="11">
        <v>2.8872136575529654</v>
      </c>
      <c r="P37" s="11">
        <v>2.4617250765027165</v>
      </c>
      <c r="R37" s="11">
        <v>9.3272480340310739</v>
      </c>
      <c r="S37" s="11">
        <v>10.397430257124396</v>
      </c>
      <c r="T37" s="11">
        <v>8.1719284930224916</v>
      </c>
      <c r="U37" s="11">
        <v>5.9185797595599476</v>
      </c>
      <c r="V37" s="11"/>
      <c r="W37" s="11">
        <v>3.1786866358188028</v>
      </c>
      <c r="X37" s="11">
        <v>3.3186577315926615</v>
      </c>
      <c r="Y37" s="11">
        <v>3.4238847613411352</v>
      </c>
      <c r="Z37" s="11">
        <v>2.8855878513536286</v>
      </c>
    </row>
    <row r="38" spans="2:26">
      <c r="B38">
        <v>1981</v>
      </c>
      <c r="C38" s="11">
        <v>1.534743289051304</v>
      </c>
      <c r="D38" s="11">
        <v>1.8140719848382341</v>
      </c>
      <c r="E38" s="11">
        <v>1.931669362439437</v>
      </c>
      <c r="F38" s="11">
        <v>2.3164645911698081</v>
      </c>
      <c r="H38" s="11">
        <v>3.3712202729909819</v>
      </c>
      <c r="I38" s="11">
        <v>3.6179257320518756</v>
      </c>
      <c r="J38" s="11">
        <v>4.5231241795308375</v>
      </c>
      <c r="K38" s="11">
        <v>5.2887971072605069</v>
      </c>
      <c r="L38" s="11"/>
      <c r="M38" s="11">
        <v>2.804482057881851</v>
      </c>
      <c r="N38" s="11">
        <v>2.9762129475429524</v>
      </c>
      <c r="O38" s="11">
        <v>2.8043349701421829</v>
      </c>
      <c r="P38" s="11">
        <v>2.4802683463899506</v>
      </c>
      <c r="R38" s="11">
        <v>9.2996755026637494</v>
      </c>
      <c r="S38" s="11">
        <v>9.5443408618002952</v>
      </c>
      <c r="T38" s="11">
        <v>8.2730917673601034</v>
      </c>
      <c r="U38" s="11">
        <v>5.7711428016757917</v>
      </c>
      <c r="V38" s="11"/>
      <c r="W38" s="11">
        <v>2.925717037993421</v>
      </c>
      <c r="X38" s="11">
        <v>3.6488811138777275</v>
      </c>
      <c r="Y38" s="11">
        <v>3.6219020985406156</v>
      </c>
      <c r="Z38" s="11">
        <v>2.8741599416161168</v>
      </c>
    </row>
    <row r="39" spans="2:26">
      <c r="B39">
        <v>1982</v>
      </c>
      <c r="C39" s="11">
        <v>1.4589337413514138</v>
      </c>
      <c r="D39" s="11">
        <v>1.5669831620908694</v>
      </c>
      <c r="E39" s="11">
        <v>1.4829909102628556</v>
      </c>
      <c r="F39" s="11">
        <v>1.5741621218928628</v>
      </c>
      <c r="H39" s="11">
        <v>3.3455875411372795</v>
      </c>
      <c r="I39" s="11">
        <v>3.7354693249775042</v>
      </c>
      <c r="J39" s="11">
        <v>4.5443090432376199</v>
      </c>
      <c r="K39" s="11">
        <v>5.0342993430860243</v>
      </c>
      <c r="L39" s="11"/>
      <c r="M39" s="11">
        <v>2.885976442485592</v>
      </c>
      <c r="N39" s="11">
        <v>3.1469721357582325</v>
      </c>
      <c r="O39" s="11">
        <v>3.0498691639703455</v>
      </c>
      <c r="P39" s="11">
        <v>3.00476486342744</v>
      </c>
      <c r="R39" s="11">
        <v>9.3464806126549842</v>
      </c>
      <c r="S39" s="11">
        <v>10.637656963633857</v>
      </c>
      <c r="T39" s="11">
        <v>7.8904977165454637</v>
      </c>
      <c r="U39" s="11">
        <v>5.9897870439555447</v>
      </c>
      <c r="V39" s="11"/>
      <c r="W39" s="11">
        <v>3.3187272318570429</v>
      </c>
      <c r="X39" s="11">
        <v>3.7236227192312281</v>
      </c>
      <c r="Y39" s="11">
        <v>3.4837128292372999</v>
      </c>
      <c r="Z39" s="11">
        <v>3.149652596343647</v>
      </c>
    </row>
    <row r="40" spans="2:26">
      <c r="B40">
        <v>1983</v>
      </c>
      <c r="C40" s="11">
        <v>1.6243683383329348</v>
      </c>
      <c r="D40" s="11">
        <v>1.5275159369858595</v>
      </c>
      <c r="E40" s="11">
        <v>1.4169171288612494</v>
      </c>
      <c r="F40" s="11">
        <v>1.7844955746425912</v>
      </c>
      <c r="H40" s="11">
        <v>3.1447563902068731</v>
      </c>
      <c r="I40" s="11">
        <v>3.6342632670032224</v>
      </c>
      <c r="J40" s="11">
        <v>4.1246818126561751</v>
      </c>
      <c r="K40" s="11">
        <v>4.9468617229545311</v>
      </c>
      <c r="L40" s="11"/>
      <c r="M40" s="11">
        <v>2.5683227555772929</v>
      </c>
      <c r="N40" s="11">
        <v>2.8600599034575902</v>
      </c>
      <c r="O40" s="11">
        <v>2.7802320279321244</v>
      </c>
      <c r="P40" s="11">
        <v>2.5917059411957184</v>
      </c>
      <c r="R40" s="11">
        <v>9.0586659805639691</v>
      </c>
      <c r="S40" s="11">
        <v>10.480908901858886</v>
      </c>
      <c r="T40" s="11">
        <v>8.131314402577182</v>
      </c>
      <c r="U40" s="11">
        <v>5.5574448942870003</v>
      </c>
      <c r="V40" s="11"/>
      <c r="W40" s="11">
        <v>3.0352909831007624</v>
      </c>
      <c r="X40" s="11">
        <v>3.643722497328334</v>
      </c>
      <c r="Y40" s="11">
        <v>3.3559361489624249</v>
      </c>
      <c r="Z40" s="11">
        <v>2.6691719217106216</v>
      </c>
    </row>
    <row r="41" spans="2:26">
      <c r="B41">
        <v>1984</v>
      </c>
      <c r="C41" s="11">
        <v>1.517169993037996</v>
      </c>
      <c r="D41" s="11">
        <v>1.6688245962653643</v>
      </c>
      <c r="E41" s="11">
        <v>1.6240861108684983</v>
      </c>
      <c r="F41" s="11">
        <v>1.7267000412690752</v>
      </c>
      <c r="H41" s="11">
        <v>3.0532896977455799</v>
      </c>
      <c r="I41" s="11">
        <v>3.582198531502168</v>
      </c>
      <c r="J41" s="11">
        <v>4.2479291264444976</v>
      </c>
      <c r="K41" s="11">
        <v>4.7491750247695119</v>
      </c>
      <c r="L41" s="11"/>
      <c r="M41" s="11">
        <v>2.5636480111038411</v>
      </c>
      <c r="N41" s="11">
        <v>2.8245489401067863</v>
      </c>
      <c r="O41" s="11">
        <v>2.7909083701123309</v>
      </c>
      <c r="P41" s="11">
        <v>2.5219711669833909</v>
      </c>
      <c r="R41" s="11">
        <v>8.7379640530366345</v>
      </c>
      <c r="S41" s="11">
        <v>10.970746139673865</v>
      </c>
      <c r="T41" s="11">
        <v>8.224116120003945</v>
      </c>
      <c r="U41" s="11">
        <v>6.0459282915254331</v>
      </c>
      <c r="V41" s="11"/>
      <c r="W41" s="11">
        <v>3.4598998434457577</v>
      </c>
      <c r="X41" s="11">
        <v>3.9174671153077147</v>
      </c>
      <c r="Y41" s="11">
        <v>4.0294585294491805</v>
      </c>
      <c r="Z41" s="11">
        <v>2.9818578040414172</v>
      </c>
    </row>
    <row r="42" spans="2:26">
      <c r="B42">
        <v>1985</v>
      </c>
      <c r="C42" s="11">
        <v>1.7276793337442609</v>
      </c>
      <c r="D42" s="11">
        <v>1.5927169987576482</v>
      </c>
      <c r="E42" s="11">
        <v>1.4448036378304481</v>
      </c>
      <c r="F42" s="11">
        <v>2.0361195745603835</v>
      </c>
      <c r="H42" s="11">
        <v>3.2266796987951323</v>
      </c>
      <c r="I42" s="11">
        <v>3.405273204561087</v>
      </c>
      <c r="J42" s="11">
        <v>4.0925228757132297</v>
      </c>
      <c r="K42" s="11">
        <v>4.363708010595662</v>
      </c>
      <c r="L42" s="11"/>
      <c r="M42" s="11">
        <v>2.4176468002578764</v>
      </c>
      <c r="N42" s="11">
        <v>2.6032641866167907</v>
      </c>
      <c r="O42" s="11">
        <v>2.8043796231412195</v>
      </c>
      <c r="P42" s="11">
        <v>2.5838840628857382</v>
      </c>
      <c r="R42" s="11">
        <v>8.7707762328489967</v>
      </c>
      <c r="S42" s="11">
        <v>9.7992034569755688</v>
      </c>
      <c r="T42" s="11">
        <v>7.1927127844312544</v>
      </c>
      <c r="U42" s="11">
        <v>6.6113604348247517</v>
      </c>
      <c r="V42" s="11"/>
      <c r="W42" s="11">
        <v>3.3826945739389629</v>
      </c>
      <c r="X42" s="11">
        <v>4.0478793939670172</v>
      </c>
      <c r="Y42" s="11">
        <v>3.558712326805507</v>
      </c>
      <c r="Z42" s="11">
        <v>3.2748744883347984</v>
      </c>
    </row>
    <row r="43" spans="2:26">
      <c r="B43">
        <v>1986</v>
      </c>
      <c r="C43" s="11">
        <v>1.6280790180151303</v>
      </c>
      <c r="D43" s="11">
        <v>1.438108094219688</v>
      </c>
      <c r="E43" s="11">
        <v>1.5090419517322051</v>
      </c>
      <c r="F43" s="11">
        <v>1.7548223863538763</v>
      </c>
      <c r="H43" s="11">
        <v>3.288428328284466</v>
      </c>
      <c r="I43" s="11">
        <v>3.4197467613437973</v>
      </c>
      <c r="J43" s="11">
        <v>4.0049538685873225</v>
      </c>
      <c r="K43" s="11">
        <v>4.5804984727431775</v>
      </c>
      <c r="L43" s="11"/>
      <c r="M43" s="11">
        <v>2.7603401759929667</v>
      </c>
      <c r="N43" s="11">
        <v>2.7178721890405848</v>
      </c>
      <c r="O43" s="11">
        <v>2.9101181995087959</v>
      </c>
      <c r="P43" s="11">
        <v>2.9558143547434956</v>
      </c>
      <c r="R43" s="11">
        <v>8.7413859137072603</v>
      </c>
      <c r="S43" s="11">
        <v>9.9696881839629352</v>
      </c>
      <c r="T43" s="11">
        <v>7.6960989806381566</v>
      </c>
      <c r="U43" s="11">
        <v>5.9451434378347185</v>
      </c>
      <c r="V43" s="11"/>
      <c r="W43" s="11">
        <v>2.9112604673005493</v>
      </c>
      <c r="X43" s="11">
        <v>3.3827941674605309</v>
      </c>
      <c r="Y43" s="11">
        <v>3.4448219327459788</v>
      </c>
      <c r="Z43" s="11">
        <v>2.9065673949395121</v>
      </c>
    </row>
    <row r="44" spans="2:26">
      <c r="B44">
        <v>1987</v>
      </c>
      <c r="C44" s="11">
        <v>1.6274319076568735</v>
      </c>
      <c r="D44" s="11">
        <v>1.579516206405595</v>
      </c>
      <c r="E44" s="11">
        <v>1.6775620689500876</v>
      </c>
      <c r="F44" s="11">
        <v>2.2104242656941189</v>
      </c>
      <c r="H44" s="11">
        <v>3.3056512384170662</v>
      </c>
      <c r="I44" s="11">
        <v>3.2802161266837642</v>
      </c>
      <c r="J44" s="11">
        <v>4.0188002633682922</v>
      </c>
      <c r="K44" s="11">
        <v>4.7437950771182429</v>
      </c>
      <c r="L44" s="11"/>
      <c r="M44" s="11">
        <v>2.9973308861996237</v>
      </c>
      <c r="N44" s="11">
        <v>2.8400551928261679</v>
      </c>
      <c r="O44" s="11">
        <v>3.0302377048406894</v>
      </c>
      <c r="P44" s="11">
        <v>2.8026589871067138</v>
      </c>
      <c r="R44" s="11">
        <v>8.8475940026689699</v>
      </c>
      <c r="S44" s="11">
        <v>10.966254815995748</v>
      </c>
      <c r="T44" s="11">
        <v>7.7578555416239219</v>
      </c>
      <c r="U44" s="11">
        <v>6.6514249295367067</v>
      </c>
      <c r="V44" s="11"/>
      <c r="W44" s="11">
        <v>3.2777351789020353</v>
      </c>
      <c r="X44" s="11">
        <v>3.2047800600621001</v>
      </c>
      <c r="Y44" s="11">
        <v>3.1886937077907644</v>
      </c>
      <c r="Z44" s="11">
        <v>2.7342673104403068</v>
      </c>
    </row>
    <row r="45" spans="2:26">
      <c r="B45">
        <v>1988</v>
      </c>
      <c r="C45" s="11">
        <v>1.6730892719454959</v>
      </c>
      <c r="D45" s="11">
        <v>1.5744139558702348</v>
      </c>
      <c r="E45" s="11">
        <v>1.482638512765319</v>
      </c>
      <c r="F45" s="11">
        <v>1.5099374218068615</v>
      </c>
      <c r="H45" s="11">
        <v>3.648246528146998</v>
      </c>
      <c r="I45" s="11">
        <v>3.5980889918604615</v>
      </c>
      <c r="J45" s="11">
        <v>4.0912194669410571</v>
      </c>
      <c r="K45" s="11">
        <v>4.827271585400732</v>
      </c>
      <c r="L45" s="11"/>
      <c r="M45" s="11">
        <v>2.7423795600884358</v>
      </c>
      <c r="N45" s="11">
        <v>2.8814687196666151</v>
      </c>
      <c r="O45" s="11">
        <v>2.7489124696405618</v>
      </c>
      <c r="P45" s="11">
        <v>2.6426635504241505</v>
      </c>
      <c r="R45" s="11">
        <v>7.8148539814881808</v>
      </c>
      <c r="S45" s="11">
        <v>10.798398902952023</v>
      </c>
      <c r="T45" s="11">
        <v>8.0780058315237611</v>
      </c>
      <c r="U45" s="11">
        <v>7.507827185019595</v>
      </c>
      <c r="V45" s="11"/>
      <c r="W45" s="11">
        <v>3.2512428860694333</v>
      </c>
      <c r="X45" s="11">
        <v>3.6828140027542839</v>
      </c>
      <c r="Y45" s="11">
        <v>3.8227498466553671</v>
      </c>
      <c r="Z45" s="11">
        <v>2.7861422951920165</v>
      </c>
    </row>
    <row r="46" spans="2:26">
      <c r="B46">
        <v>1989</v>
      </c>
      <c r="C46" s="11">
        <v>1.533841159167542</v>
      </c>
      <c r="D46" s="11">
        <v>1.5449583015415855</v>
      </c>
      <c r="E46" s="11">
        <v>1.5592558942323154</v>
      </c>
      <c r="F46" s="11">
        <v>1.9643293496068077</v>
      </c>
      <c r="H46" s="11">
        <v>3.1077634858875163</v>
      </c>
      <c r="I46" s="11">
        <v>3.3517806065652822</v>
      </c>
      <c r="J46" s="11">
        <v>4.3513075895555353</v>
      </c>
      <c r="K46" s="11">
        <v>5.2093310068113627</v>
      </c>
      <c r="L46" s="11"/>
      <c r="M46" s="11">
        <v>2.6967685502650451</v>
      </c>
      <c r="N46" s="11">
        <v>2.6591377790340438</v>
      </c>
      <c r="O46" s="11">
        <v>2.9215102516050631</v>
      </c>
      <c r="P46" s="11">
        <v>2.499735347907738</v>
      </c>
      <c r="R46" s="11">
        <v>8.3739554595977772</v>
      </c>
      <c r="S46" s="11">
        <v>10.287034371867277</v>
      </c>
      <c r="T46" s="11">
        <v>8.8304707687773814</v>
      </c>
      <c r="U46" s="11">
        <v>7.6010784731091245</v>
      </c>
      <c r="V46" s="11"/>
      <c r="W46" s="11">
        <v>3.2973890704869322</v>
      </c>
      <c r="X46" s="11">
        <v>3.3392287209207461</v>
      </c>
      <c r="Y46" s="11">
        <v>3.1378379923449806</v>
      </c>
      <c r="Z46" s="11">
        <v>2.756236624657197</v>
      </c>
    </row>
    <row r="47" spans="2:26">
      <c r="B47">
        <v>1990</v>
      </c>
      <c r="C47" s="11">
        <v>1.4173624107140319</v>
      </c>
      <c r="D47" s="11">
        <v>1.3567460497143353</v>
      </c>
      <c r="E47" s="11">
        <v>1.4501387700118256</v>
      </c>
      <c r="F47" s="11">
        <v>1.6406950826282694</v>
      </c>
      <c r="H47" s="11">
        <v>3.1148758388503515</v>
      </c>
      <c r="I47" s="11">
        <v>3.4290148660295809</v>
      </c>
      <c r="J47" s="11">
        <v>4.2363891150794402</v>
      </c>
      <c r="K47" s="11">
        <v>5.2678277466298917</v>
      </c>
      <c r="L47" s="11"/>
      <c r="M47" s="11">
        <v>2.5647159033888909</v>
      </c>
      <c r="N47" s="11">
        <v>2.6363904813171817</v>
      </c>
      <c r="O47" s="11">
        <v>2.8467479729482119</v>
      </c>
      <c r="P47" s="11">
        <v>2.649503206916735</v>
      </c>
      <c r="R47" s="11">
        <v>7.896105401233755</v>
      </c>
      <c r="S47" s="11">
        <v>9.4173947200888577</v>
      </c>
      <c r="T47" s="11">
        <v>7.5872587227155055</v>
      </c>
      <c r="U47" s="11">
        <v>7.7131333782085445</v>
      </c>
      <c r="V47" s="11"/>
      <c r="W47" s="11">
        <v>3.0080527166917856</v>
      </c>
      <c r="X47" s="11">
        <v>3.5088842329869485</v>
      </c>
      <c r="Y47" s="11">
        <v>3.2390456373957632</v>
      </c>
      <c r="Z47" s="11">
        <v>2.9537969215933599</v>
      </c>
    </row>
    <row r="48" spans="2:26">
      <c r="B48">
        <v>1991</v>
      </c>
      <c r="C48" s="11">
        <v>1.3605765862544079</v>
      </c>
      <c r="D48" s="11">
        <v>1.1502838441538088</v>
      </c>
      <c r="E48" s="11">
        <v>1.2284817127652259</v>
      </c>
      <c r="F48" s="11">
        <v>1.5686933532788412</v>
      </c>
      <c r="H48" s="11">
        <v>3.0019879064680888</v>
      </c>
      <c r="I48" s="11">
        <v>3.0597839344028257</v>
      </c>
      <c r="J48" s="11">
        <v>3.604607196192374</v>
      </c>
      <c r="K48" s="11">
        <v>4.4098189231621836</v>
      </c>
      <c r="L48" s="11"/>
      <c r="M48" s="11">
        <v>2.518099200327371</v>
      </c>
      <c r="N48" s="11">
        <v>2.6186606997629358</v>
      </c>
      <c r="O48" s="11">
        <v>2.7052653513182157</v>
      </c>
      <c r="P48" s="11">
        <v>2.4217375438601105</v>
      </c>
      <c r="R48" s="11">
        <v>8.4658455793014369</v>
      </c>
      <c r="S48" s="11">
        <v>8.8658898987147428</v>
      </c>
      <c r="T48" s="11">
        <v>7.5548958278110581</v>
      </c>
      <c r="U48" s="11">
        <v>7.8698049534299308</v>
      </c>
      <c r="V48" s="11"/>
      <c r="W48" s="11">
        <v>2.9924830938321518</v>
      </c>
      <c r="X48" s="11">
        <v>3.4120547568182817</v>
      </c>
      <c r="Y48" s="11">
        <v>3.2388586313936423</v>
      </c>
      <c r="Z48" s="11">
        <v>2.939451485073679</v>
      </c>
    </row>
    <row r="49" spans="2:26">
      <c r="B49">
        <v>1992</v>
      </c>
      <c r="C49" s="11">
        <v>1.5724244996977466</v>
      </c>
      <c r="D49" s="11">
        <v>1.5566129444374681</v>
      </c>
      <c r="E49" s="11">
        <v>1.4975020091068065</v>
      </c>
      <c r="F49" s="11">
        <v>1.5530423242397386</v>
      </c>
      <c r="H49" s="11">
        <v>3.1311968194331881</v>
      </c>
      <c r="I49" s="11">
        <v>3.0649947768201589</v>
      </c>
      <c r="J49" s="11">
        <v>3.6307873064297382</v>
      </c>
      <c r="K49" s="11">
        <v>4.4734089687637182</v>
      </c>
      <c r="L49" s="11"/>
      <c r="M49" s="11">
        <v>2.6087098217650917</v>
      </c>
      <c r="N49" s="11">
        <v>2.682478626807447</v>
      </c>
      <c r="O49" s="11">
        <v>2.7499300560826456</v>
      </c>
      <c r="P49" s="11">
        <v>2.5381150249782576</v>
      </c>
      <c r="R49" s="11">
        <v>8.3142748860438793</v>
      </c>
      <c r="S49" s="11">
        <v>9.1481947781761246</v>
      </c>
      <c r="T49" s="11">
        <v>7.5206956217009449</v>
      </c>
      <c r="U49" s="11">
        <v>7.7867754659812585</v>
      </c>
      <c r="V49" s="11"/>
      <c r="W49" s="11">
        <v>3.3341824779400935</v>
      </c>
      <c r="X49" s="11">
        <v>3.4464232825373973</v>
      </c>
      <c r="Y49" s="11">
        <v>3.491596655706783</v>
      </c>
      <c r="Z49" s="11">
        <v>2.6008849668484766</v>
      </c>
    </row>
    <row r="50" spans="2:26">
      <c r="B50">
        <v>1993</v>
      </c>
      <c r="C50" s="11">
        <v>1.4430178939552638</v>
      </c>
      <c r="D50" s="11">
        <v>1.2905916224344498</v>
      </c>
      <c r="E50" s="11">
        <v>1.349948838861174</v>
      </c>
      <c r="F50" s="11">
        <v>1.7072114376921086</v>
      </c>
      <c r="H50" s="11">
        <v>2.7976633054821107</v>
      </c>
      <c r="I50" s="11">
        <v>2.8625739060518054</v>
      </c>
      <c r="J50" s="11">
        <v>3.1968661919549435</v>
      </c>
      <c r="K50" s="11">
        <v>4.0929538521067119</v>
      </c>
      <c r="L50" s="11"/>
      <c r="M50" s="11">
        <v>2.5108560898710239</v>
      </c>
      <c r="N50" s="11">
        <v>2.7146990014265335</v>
      </c>
      <c r="O50" s="11">
        <v>2.6596704440043122</v>
      </c>
      <c r="P50" s="11">
        <v>2.338186786388543</v>
      </c>
      <c r="R50" s="11">
        <v>8.344503872700237</v>
      </c>
      <c r="S50" s="11">
        <v>8.7690659872466412</v>
      </c>
      <c r="T50" s="11">
        <v>7.2204157755839447</v>
      </c>
      <c r="U50" s="11">
        <v>7.5227927977624391</v>
      </c>
      <c r="V50" s="11"/>
      <c r="W50" s="11">
        <v>3.0056351160701094</v>
      </c>
      <c r="X50" s="11">
        <v>3.1538395554750713</v>
      </c>
      <c r="Y50" s="11">
        <v>2.7774176871230836</v>
      </c>
      <c r="Z50" s="11">
        <v>2.4714389193384418</v>
      </c>
    </row>
    <row r="51" spans="2:26">
      <c r="B51">
        <v>1994</v>
      </c>
      <c r="C51" s="11">
        <v>1.6113164425865869</v>
      </c>
      <c r="D51" s="11">
        <v>1.4180224385476481</v>
      </c>
      <c r="E51" s="11">
        <v>1.3698830466279308</v>
      </c>
      <c r="F51" s="11">
        <v>1.6573776519320838</v>
      </c>
      <c r="H51" s="11">
        <v>3.1271280235627965</v>
      </c>
      <c r="I51" s="11">
        <v>3.3445498842493921</v>
      </c>
      <c r="J51" s="11">
        <v>3.458908227178874</v>
      </c>
      <c r="K51" s="11">
        <v>4.7308564457813009</v>
      </c>
      <c r="L51" s="11"/>
      <c r="M51" s="11">
        <v>2.4818591431612158</v>
      </c>
      <c r="N51" s="11">
        <v>2.5247880299375183</v>
      </c>
      <c r="O51" s="11">
        <v>2.7051923749701672</v>
      </c>
      <c r="P51" s="11">
        <v>2.6810002259041039</v>
      </c>
      <c r="R51" s="11">
        <v>8.591406572070694</v>
      </c>
      <c r="S51" s="11">
        <v>9.1935808845438931</v>
      </c>
      <c r="T51" s="11">
        <v>7.1498663672094329</v>
      </c>
      <c r="U51" s="11">
        <v>7.8632357091148801</v>
      </c>
      <c r="V51" s="11"/>
      <c r="W51" s="11">
        <v>3.4177827702410788</v>
      </c>
      <c r="X51" s="11">
        <v>3.9788397602574195</v>
      </c>
      <c r="Y51" s="11">
        <v>3.4305601482077002</v>
      </c>
      <c r="Z51" s="11">
        <v>3.1013946598308166</v>
      </c>
    </row>
    <row r="52" spans="2:26">
      <c r="B52">
        <v>1995</v>
      </c>
      <c r="C52" s="11">
        <v>1.6038373273067976</v>
      </c>
      <c r="D52" s="11">
        <v>1.572054776138585</v>
      </c>
      <c r="E52" s="11">
        <v>1.4443732126999766</v>
      </c>
      <c r="F52" s="11">
        <v>1.8172219177113744</v>
      </c>
      <c r="H52" s="11">
        <v>3.2842077955629807</v>
      </c>
      <c r="I52" s="11">
        <v>3.1966258609149989</v>
      </c>
      <c r="J52" s="11">
        <v>3.7017565067269804</v>
      </c>
      <c r="K52" s="11">
        <v>4.7363472097543964</v>
      </c>
      <c r="L52" s="11"/>
      <c r="M52" s="11">
        <v>2.4821045533517418</v>
      </c>
      <c r="N52" s="11">
        <v>2.5005076591413413</v>
      </c>
      <c r="O52" s="11">
        <v>2.6258656481729554</v>
      </c>
      <c r="P52" s="11">
        <v>2.4023546756392418</v>
      </c>
      <c r="R52" s="11">
        <v>8.9724521605678387</v>
      </c>
      <c r="S52" s="11">
        <v>9.915693063306616</v>
      </c>
      <c r="T52" s="11">
        <v>7.4466131309157388</v>
      </c>
      <c r="U52" s="11">
        <v>6.7053819483047707</v>
      </c>
      <c r="V52" s="11"/>
      <c r="W52" s="11">
        <v>3.2425594875295611</v>
      </c>
      <c r="X52" s="11">
        <v>3.7933621071749024</v>
      </c>
      <c r="Y52" s="11">
        <v>3.4637484539755468</v>
      </c>
      <c r="Z52" s="11">
        <v>2.8173391258451241</v>
      </c>
    </row>
    <row r="53" spans="2:26">
      <c r="B53">
        <v>1996</v>
      </c>
      <c r="C53" s="11">
        <v>1.5256060645104568</v>
      </c>
      <c r="D53" s="11">
        <v>1.6201010708416277</v>
      </c>
      <c r="E53" s="11">
        <v>1.3608495287866527</v>
      </c>
      <c r="F53" s="11">
        <v>1.4513419112027066</v>
      </c>
      <c r="H53" s="11">
        <v>3.4350547392682227</v>
      </c>
      <c r="I53" s="11">
        <v>3.6860511442332466</v>
      </c>
      <c r="J53" s="11">
        <v>4.1850558443579962</v>
      </c>
      <c r="K53" s="11">
        <v>4.6743002126178803</v>
      </c>
      <c r="L53" s="11"/>
      <c r="M53" s="11">
        <v>2.7926668875396796</v>
      </c>
      <c r="N53" s="11">
        <v>2.8471392625709928</v>
      </c>
      <c r="O53" s="11">
        <v>2.9048066180735526</v>
      </c>
      <c r="P53" s="11">
        <v>2.6711968443532381</v>
      </c>
      <c r="R53" s="11">
        <v>8.8140015910898946</v>
      </c>
      <c r="S53" s="11">
        <v>9.3149477481960687</v>
      </c>
      <c r="T53" s="11">
        <v>7.7278829379121952</v>
      </c>
      <c r="U53" s="11">
        <v>6.4511215935247215</v>
      </c>
      <c r="V53" s="11"/>
      <c r="W53" s="11">
        <v>3.6198145560155957</v>
      </c>
      <c r="X53" s="11">
        <v>3.516695560740557</v>
      </c>
      <c r="Y53" s="11">
        <v>3.2655460917828627</v>
      </c>
      <c r="Z53" s="11">
        <v>2.9474950768941337</v>
      </c>
    </row>
    <row r="54" spans="2:26">
      <c r="B54">
        <v>1997</v>
      </c>
      <c r="C54" s="11">
        <v>1.5103974371505531</v>
      </c>
      <c r="D54" s="11">
        <v>1.6709194237355525</v>
      </c>
      <c r="E54" s="11">
        <v>1.744588445632034</v>
      </c>
      <c r="F54" s="11">
        <v>1.8360582609849834</v>
      </c>
      <c r="H54" s="11">
        <v>3.3546445093221231</v>
      </c>
      <c r="I54" s="11">
        <v>3.7587987132837628</v>
      </c>
      <c r="J54" s="11">
        <v>4.0796305752582462</v>
      </c>
      <c r="K54" s="11">
        <v>4.3595963659149</v>
      </c>
      <c r="L54" s="11"/>
      <c r="M54" s="11">
        <v>2.5526834576808048</v>
      </c>
      <c r="N54" s="11">
        <v>2.7882920354876957</v>
      </c>
      <c r="O54" s="11">
        <v>2.8243445940818503</v>
      </c>
      <c r="P54" s="11">
        <v>2.3093585826306353</v>
      </c>
      <c r="R54" s="11">
        <v>8.676520192748967</v>
      </c>
      <c r="S54" s="11">
        <v>8.9562790697674419</v>
      </c>
      <c r="T54" s="11">
        <v>7.7932388526779475</v>
      </c>
      <c r="U54" s="11">
        <v>7.1299065211109323</v>
      </c>
      <c r="V54" s="11"/>
      <c r="W54" s="11">
        <v>3.3797863340517886</v>
      </c>
      <c r="X54" s="11">
        <v>3.1375494788341478</v>
      </c>
      <c r="Y54" s="11">
        <v>3.3106055579669444</v>
      </c>
      <c r="Z54" s="11">
        <v>2.9960766809508352</v>
      </c>
    </row>
    <row r="55" spans="2:26">
      <c r="B55">
        <v>1998</v>
      </c>
      <c r="C55" s="11">
        <v>1.6538933553403488</v>
      </c>
      <c r="D55" s="11">
        <v>1.6545812636364079</v>
      </c>
      <c r="E55" s="11">
        <v>1.5719435542186717</v>
      </c>
      <c r="F55" s="11">
        <v>1.5983413052957467</v>
      </c>
      <c r="H55" s="11">
        <v>3.3005774078554984</v>
      </c>
      <c r="I55" s="11">
        <v>3.4940204253385434</v>
      </c>
      <c r="J55" s="11">
        <v>4.0124750801036484</v>
      </c>
      <c r="K55" s="11">
        <v>4.2929223796370888</v>
      </c>
      <c r="L55" s="11"/>
      <c r="M55" s="11">
        <v>2.4320469303711603</v>
      </c>
      <c r="N55" s="11">
        <v>2.6012421531659795</v>
      </c>
      <c r="O55" s="11">
        <v>2.7419868019625464</v>
      </c>
      <c r="P55" s="11">
        <v>2.8805288115385039</v>
      </c>
      <c r="R55" s="11">
        <v>7.3163980488212506</v>
      </c>
      <c r="S55" s="11">
        <v>8.5499309900625686</v>
      </c>
      <c r="T55" s="11">
        <v>7.7127434147158596</v>
      </c>
      <c r="U55" s="11">
        <v>7.6408479570669208</v>
      </c>
      <c r="V55" s="11"/>
      <c r="W55" s="11">
        <v>3.5263940889867036</v>
      </c>
      <c r="X55" s="11">
        <v>3.6110942946891957</v>
      </c>
      <c r="Y55" s="11">
        <v>3.5366410400524577</v>
      </c>
      <c r="Z55" s="11">
        <v>3.57480057899829</v>
      </c>
    </row>
    <row r="56" spans="2:26">
      <c r="B56">
        <v>1999</v>
      </c>
      <c r="C56" s="11">
        <v>1.3798803319398913</v>
      </c>
      <c r="D56" s="11">
        <v>1.3422713577465537</v>
      </c>
      <c r="E56" s="11">
        <v>1.3301788129331149</v>
      </c>
      <c r="F56" s="11">
        <v>1.5442365984686934</v>
      </c>
      <c r="H56" s="11">
        <v>3.3482089504652337</v>
      </c>
      <c r="I56" s="11">
        <v>3.5386024497723572</v>
      </c>
      <c r="J56" s="11">
        <v>4.2742327504046962</v>
      </c>
      <c r="K56" s="11">
        <v>4.9220346890876465</v>
      </c>
      <c r="L56" s="11"/>
      <c r="M56" s="11">
        <v>2.5457759575168533</v>
      </c>
      <c r="N56" s="11">
        <v>2.4344634015671058</v>
      </c>
      <c r="O56" s="11">
        <v>2.6784868143323597</v>
      </c>
      <c r="P56" s="11">
        <v>2.6522855638632961</v>
      </c>
      <c r="R56" s="11">
        <v>8.4527209532254943</v>
      </c>
      <c r="S56" s="11">
        <v>8.9376347082868826</v>
      </c>
      <c r="T56" s="11">
        <v>6.901793021352578</v>
      </c>
      <c r="U56" s="11">
        <v>6.3237154040867214</v>
      </c>
      <c r="V56" s="11"/>
      <c r="W56" s="11">
        <v>3.0238251969507144</v>
      </c>
      <c r="X56" s="11">
        <v>3.2016016917020909</v>
      </c>
      <c r="Y56" s="11">
        <v>2.7219646639760358</v>
      </c>
      <c r="Z56" s="11">
        <v>3.517136047434986</v>
      </c>
    </row>
    <row r="57" spans="2:26">
      <c r="B57">
        <v>2000</v>
      </c>
      <c r="C57" s="11">
        <v>1.4298521784319975</v>
      </c>
      <c r="D57" s="11">
        <v>1.5369313433172049</v>
      </c>
      <c r="E57" s="11">
        <v>1.5467858056046282</v>
      </c>
      <c r="F57" s="11">
        <v>1.6258282697929289</v>
      </c>
      <c r="H57" s="11">
        <v>3.6026461390814455</v>
      </c>
      <c r="I57" s="11">
        <v>3.6054393913536931</v>
      </c>
      <c r="J57" s="11">
        <v>4.2436784874909881</v>
      </c>
      <c r="K57" s="11">
        <v>5.0961079091412902</v>
      </c>
      <c r="L57" s="11"/>
      <c r="M57" s="11">
        <v>2.8199962534107939</v>
      </c>
      <c r="N57" s="11">
        <v>2.7965667430284871</v>
      </c>
      <c r="O57" s="11">
        <v>2.7328224901166482</v>
      </c>
      <c r="P57" s="11">
        <v>2.6791691304323155</v>
      </c>
      <c r="R57" s="11">
        <v>7.4200953754020187</v>
      </c>
      <c r="S57" s="11">
        <v>8.6487467935840794</v>
      </c>
      <c r="T57" s="11">
        <v>7.2357634983127106</v>
      </c>
      <c r="U57" s="11">
        <v>6.1593139262388537</v>
      </c>
      <c r="V57" s="11"/>
      <c r="W57" s="11">
        <v>3.1245481664439221</v>
      </c>
      <c r="X57" s="11">
        <v>3.8679359201416843</v>
      </c>
      <c r="Y57" s="11">
        <v>3.2133919392057755</v>
      </c>
      <c r="Z57" s="11">
        <v>3.5661078952559935</v>
      </c>
    </row>
    <row r="58" spans="2:26">
      <c r="B58">
        <v>2001</v>
      </c>
      <c r="C58" s="11">
        <v>1.5734378292297306</v>
      </c>
      <c r="D58" s="11">
        <v>1.5350349347480579</v>
      </c>
      <c r="E58" s="11">
        <v>1.4921724897499828</v>
      </c>
      <c r="F58" s="11">
        <v>1.7835032138666302</v>
      </c>
      <c r="H58" s="11">
        <v>3.5950580294632628</v>
      </c>
      <c r="I58" s="11">
        <v>3.41277653005708</v>
      </c>
      <c r="J58" s="11">
        <v>4.0246241141817292</v>
      </c>
      <c r="K58" s="11">
        <v>4.7302904900262188</v>
      </c>
      <c r="L58" s="11"/>
      <c r="M58" s="11">
        <v>2.7814635074697875</v>
      </c>
      <c r="N58" s="11">
        <v>2.9826448359178803</v>
      </c>
      <c r="O58" s="11">
        <v>2.8054502634092437</v>
      </c>
      <c r="P58" s="11">
        <v>2.8189464347788249</v>
      </c>
      <c r="R58" s="11">
        <v>9.0723139081010764</v>
      </c>
      <c r="S58" s="11">
        <v>8.8343285145610722</v>
      </c>
      <c r="T58" s="11">
        <v>7.6333267090620041</v>
      </c>
      <c r="U58" s="11">
        <v>8.8563788010134417</v>
      </c>
      <c r="V58" s="11"/>
      <c r="W58" s="11">
        <v>3.5055458670479624</v>
      </c>
      <c r="X58" s="11">
        <v>3.7125069175428882</v>
      </c>
      <c r="Y58" s="11">
        <v>3.0470926925926687</v>
      </c>
      <c r="Z58" s="11">
        <v>3.5393682574817076</v>
      </c>
    </row>
    <row r="59" spans="2:26">
      <c r="B59">
        <v>2002</v>
      </c>
      <c r="C59" s="11">
        <v>1.6678345739646423</v>
      </c>
      <c r="D59" s="11">
        <v>1.5741353683045551</v>
      </c>
      <c r="E59" s="11">
        <v>1.5066676325985875</v>
      </c>
      <c r="F59" s="11">
        <v>1.5983318151038564</v>
      </c>
      <c r="H59" s="11">
        <v>3.4010488902649634</v>
      </c>
      <c r="I59" s="11">
        <v>3.6905715422841467</v>
      </c>
      <c r="J59" s="11">
        <v>4.2194691433555995</v>
      </c>
      <c r="K59" s="11">
        <v>4.8711982728658016</v>
      </c>
      <c r="L59" s="11"/>
      <c r="M59" s="11">
        <v>2.6493271845187794</v>
      </c>
      <c r="N59" s="11">
        <v>2.7985523958646294</v>
      </c>
      <c r="O59" s="11">
        <v>2.8289844217908926</v>
      </c>
      <c r="P59" s="11">
        <v>2.9859974230198012</v>
      </c>
      <c r="R59" s="11">
        <v>8.0221469655431914</v>
      </c>
      <c r="S59" s="11">
        <v>8.8930534481545873</v>
      </c>
      <c r="T59" s="11">
        <v>7.2940243053861611</v>
      </c>
      <c r="U59" s="11">
        <v>6.7900311651706424</v>
      </c>
      <c r="V59" s="11"/>
      <c r="W59" s="11">
        <v>3.5621611338343007</v>
      </c>
      <c r="X59" s="11">
        <v>3.9028007308150161</v>
      </c>
      <c r="Y59" s="11">
        <v>3.4088239992746332</v>
      </c>
      <c r="Z59" s="11">
        <v>3.8648465760594739</v>
      </c>
    </row>
    <row r="60" spans="2:26">
      <c r="B60">
        <v>2003</v>
      </c>
      <c r="C60" s="11">
        <v>1.6426965148957435</v>
      </c>
      <c r="D60" s="11">
        <v>1.612187343074853</v>
      </c>
      <c r="E60" s="11">
        <v>1.5935111663513828</v>
      </c>
      <c r="F60" s="11">
        <v>1.5559720148821812</v>
      </c>
      <c r="H60" s="11">
        <v>3.1899646514789954</v>
      </c>
      <c r="I60" s="11">
        <v>2.9084396877026535</v>
      </c>
      <c r="J60" s="11">
        <v>3.2435696574706521</v>
      </c>
      <c r="K60" s="11">
        <v>4.4375558398921262</v>
      </c>
      <c r="L60" s="11"/>
      <c r="M60" s="11">
        <v>2.6000678273488504</v>
      </c>
      <c r="N60" s="11">
        <v>2.8075116734935412</v>
      </c>
      <c r="O60" s="11">
        <v>2.7431996202853628</v>
      </c>
      <c r="P60" s="11">
        <v>2.5812554555650133</v>
      </c>
      <c r="R60" s="11">
        <v>8.5221423197382453</v>
      </c>
      <c r="S60" s="11">
        <v>8.8552027298617109</v>
      </c>
      <c r="T60" s="11">
        <v>7.013336214389418</v>
      </c>
      <c r="U60" s="11">
        <v>6.8933325157328023</v>
      </c>
      <c r="V60" s="11"/>
      <c r="W60" s="11">
        <v>3.5736978337459044</v>
      </c>
      <c r="X60" s="11">
        <v>3.6051849254729573</v>
      </c>
      <c r="Y60" s="11">
        <v>3.1801653236587666</v>
      </c>
      <c r="Z60" s="11">
        <v>3.7687240126203672</v>
      </c>
    </row>
    <row r="61" spans="2:26">
      <c r="B61">
        <v>2004</v>
      </c>
      <c r="C61" s="11">
        <v>1.6133244683119312</v>
      </c>
      <c r="D61" s="11">
        <v>1.6755415528101669</v>
      </c>
      <c r="E61" s="11">
        <v>1.6453591259279221</v>
      </c>
      <c r="F61" s="11">
        <v>1.6142036721385631</v>
      </c>
      <c r="H61" s="11">
        <v>3.2656112840982492</v>
      </c>
      <c r="I61" s="11">
        <v>3.3035027746545285</v>
      </c>
      <c r="J61" s="11">
        <v>3.6654519491671564</v>
      </c>
      <c r="K61" s="11">
        <v>4.370226083502291</v>
      </c>
      <c r="L61" s="11"/>
      <c r="M61" s="11">
        <v>2.5351490186606753</v>
      </c>
      <c r="N61" s="11">
        <v>2.6382838289788282</v>
      </c>
      <c r="O61" s="11">
        <v>2.6755238516338911</v>
      </c>
      <c r="P61" s="11">
        <v>2.5780867690455169</v>
      </c>
      <c r="R61" s="11">
        <v>7.9278967795116033</v>
      </c>
      <c r="S61" s="11">
        <v>8.2110422522863136</v>
      </c>
      <c r="T61" s="11">
        <v>6.7874760375458312</v>
      </c>
      <c r="U61" s="11">
        <v>6.805811960461094</v>
      </c>
      <c r="V61" s="11"/>
      <c r="W61" s="11">
        <v>3.1134203313506954</v>
      </c>
      <c r="X61" s="11">
        <v>3.6929147486397214</v>
      </c>
      <c r="Y61" s="11">
        <v>3.189693006983259</v>
      </c>
      <c r="Z61" s="11">
        <v>3.7549756885293157</v>
      </c>
    </row>
    <row r="62" spans="2:26">
      <c r="B62">
        <v>2005</v>
      </c>
      <c r="C62" s="11">
        <v>1.5250072013942351</v>
      </c>
      <c r="D62" s="11">
        <v>1.5622485835675861</v>
      </c>
      <c r="E62" s="11">
        <v>1.5876884826363964</v>
      </c>
      <c r="F62" s="11">
        <v>1.8104958900863208</v>
      </c>
      <c r="H62" s="11">
        <v>3.2135400565578376</v>
      </c>
      <c r="I62" s="11">
        <v>3.3389578221990752</v>
      </c>
      <c r="J62" s="11">
        <v>4.0166757681411056</v>
      </c>
      <c r="K62" s="11">
        <v>5.0223664143261697</v>
      </c>
      <c r="L62" s="11"/>
      <c r="M62" s="11">
        <v>2.6968612492689568</v>
      </c>
      <c r="N62" s="11">
        <v>2.8289905039901364</v>
      </c>
      <c r="O62" s="11">
        <v>2.5584260822783431</v>
      </c>
      <c r="P62" s="11">
        <v>2.6678868620455116</v>
      </c>
      <c r="R62" s="11">
        <v>7.5318637399694008</v>
      </c>
      <c r="S62" s="11">
        <v>8.7777009434161979</v>
      </c>
      <c r="T62" s="11">
        <v>6.410013965827158</v>
      </c>
      <c r="U62" s="11">
        <v>6.4021333080881799</v>
      </c>
      <c r="V62" s="11"/>
      <c r="W62" s="11">
        <v>3.3077407226902462</v>
      </c>
      <c r="X62" s="11">
        <v>3.3357234022559745</v>
      </c>
      <c r="Y62" s="11">
        <v>2.7679500090582607</v>
      </c>
      <c r="Z62" s="11">
        <v>3.747247371865206</v>
      </c>
    </row>
    <row r="63" spans="2:26">
      <c r="B63">
        <v>2006</v>
      </c>
      <c r="C63" s="11">
        <v>1.6598631754129345</v>
      </c>
      <c r="D63" s="11">
        <v>1.6393312797016308</v>
      </c>
      <c r="E63" s="11">
        <v>1.8217840992564973</v>
      </c>
      <c r="F63" s="11">
        <v>1.8857311684692744</v>
      </c>
      <c r="H63" s="11">
        <v>3.5766962388343249</v>
      </c>
      <c r="I63" s="11">
        <v>3.3711415164381004</v>
      </c>
      <c r="J63" s="11">
        <v>4.2277438237838814</v>
      </c>
      <c r="K63" s="11">
        <v>4.9074324961576421</v>
      </c>
      <c r="L63" s="11"/>
      <c r="M63" s="11">
        <v>2.5872598412893288</v>
      </c>
      <c r="N63" s="11">
        <v>2.5887365730766079</v>
      </c>
      <c r="O63" s="11">
        <v>2.5700497039361196</v>
      </c>
      <c r="P63" s="11">
        <v>2.4550578328260571</v>
      </c>
      <c r="R63" s="11">
        <v>7.6942006204181572</v>
      </c>
      <c r="S63" s="11">
        <v>8.080655204401916</v>
      </c>
      <c r="T63" s="11">
        <v>6.8167667589542207</v>
      </c>
      <c r="U63" s="11">
        <v>7.4563201393108383</v>
      </c>
      <c r="V63" s="11"/>
      <c r="W63" s="11">
        <v>2.8769868267901888</v>
      </c>
      <c r="X63" s="11">
        <v>3.7474177931921138</v>
      </c>
      <c r="Y63" s="11">
        <v>3.1066012602183588</v>
      </c>
      <c r="Z63" s="11">
        <v>3.9933654350031658</v>
      </c>
    </row>
    <row r="64" spans="2:26">
      <c r="B64">
        <v>2007</v>
      </c>
      <c r="C64" s="11">
        <v>1.6510224701657874</v>
      </c>
      <c r="D64" s="11">
        <v>1.5254332836218261</v>
      </c>
      <c r="E64" s="11">
        <v>1.6315082727784158</v>
      </c>
      <c r="F64" s="11">
        <v>1.8656595564403289</v>
      </c>
      <c r="H64" s="11">
        <v>3.3855395492137115</v>
      </c>
      <c r="I64" s="11">
        <v>3.0083700372067148</v>
      </c>
      <c r="J64" s="11">
        <v>3.7247792253455767</v>
      </c>
      <c r="K64" s="11">
        <v>4.7832501508872953</v>
      </c>
      <c r="L64" s="11"/>
      <c r="M64" s="11">
        <v>2.6147168039648241</v>
      </c>
      <c r="N64" s="11">
        <v>2.6717710623114868</v>
      </c>
      <c r="O64" s="11">
        <v>2.8940981792333274</v>
      </c>
      <c r="P64" s="11">
        <v>2.7215786292868929</v>
      </c>
      <c r="R64" s="11">
        <v>7.3523266856600191</v>
      </c>
      <c r="S64" s="11">
        <v>7.8262517356856973</v>
      </c>
      <c r="T64" s="11">
        <v>6.6328878324438261</v>
      </c>
      <c r="U64" s="11">
        <v>6.9599148378904516</v>
      </c>
      <c r="V64" s="11"/>
      <c r="W64" s="11">
        <v>3.3961435452050566</v>
      </c>
      <c r="X64" s="11">
        <v>3.4737759887944879</v>
      </c>
      <c r="Y64" s="11">
        <v>2.8205734099405473</v>
      </c>
      <c r="Z64" s="11">
        <v>2.8772187213349065</v>
      </c>
    </row>
    <row r="65" spans="2:26">
      <c r="B65">
        <v>2008</v>
      </c>
      <c r="C65" s="11">
        <v>1.5970503794525781</v>
      </c>
      <c r="D65" s="11">
        <v>1.5393953243317426</v>
      </c>
      <c r="E65" s="11">
        <v>1.669584010017058</v>
      </c>
      <c r="F65" s="11">
        <v>1.6948547153252955</v>
      </c>
      <c r="H65" s="11">
        <v>3.5509447058355001</v>
      </c>
      <c r="I65" s="11">
        <v>3.3878505570115061</v>
      </c>
      <c r="J65" s="11">
        <v>3.9034897390966181</v>
      </c>
      <c r="K65" s="11">
        <v>4.6958481319583658</v>
      </c>
      <c r="L65" s="11"/>
      <c r="M65" s="11">
        <v>2.5720019632598388</v>
      </c>
      <c r="N65" s="11">
        <v>2.6262054798873526</v>
      </c>
      <c r="O65" s="11">
        <v>2.855870475037932</v>
      </c>
      <c r="P65" s="11">
        <v>2.4538086348306409</v>
      </c>
      <c r="R65" s="11">
        <v>5.8377189969082792</v>
      </c>
      <c r="S65" s="11">
        <v>8.5768529947687071</v>
      </c>
      <c r="T65" s="11">
        <v>6.8235220156397034</v>
      </c>
      <c r="U65" s="11">
        <v>7.8059096621235611</v>
      </c>
      <c r="V65" s="11"/>
      <c r="W65" s="11">
        <v>3.1848680633220074</v>
      </c>
      <c r="X65" s="11">
        <v>3.883761705093872</v>
      </c>
      <c r="Y65" s="11">
        <v>3.6157918541565421</v>
      </c>
      <c r="Z65" s="11">
        <v>4.2707444032798296</v>
      </c>
    </row>
    <row r="66" spans="2:26">
      <c r="B66">
        <v>2009</v>
      </c>
      <c r="C66" s="11">
        <v>1.4902526314614479</v>
      </c>
      <c r="D66" s="11">
        <v>1.3650302248844637</v>
      </c>
      <c r="E66" s="11">
        <v>1.4334567232778401</v>
      </c>
      <c r="F66" s="11">
        <v>1.4833820068831698</v>
      </c>
      <c r="H66" s="11">
        <v>3.2811161697401108</v>
      </c>
      <c r="I66" s="11">
        <v>3.2461488526480196</v>
      </c>
      <c r="J66" s="11">
        <v>3.3411094894744964</v>
      </c>
      <c r="K66" s="11">
        <v>4.6567672776900686</v>
      </c>
      <c r="L66" s="11"/>
      <c r="M66" s="11">
        <v>2.736741414174789</v>
      </c>
      <c r="N66" s="11">
        <v>2.6995000512067731</v>
      </c>
      <c r="O66" s="11">
        <v>2.6928929979940568</v>
      </c>
      <c r="P66" s="11">
        <v>2.3803433704846464</v>
      </c>
      <c r="R66" s="11">
        <v>5.1012123026266565</v>
      </c>
      <c r="S66" s="11">
        <v>7.1729072309854764</v>
      </c>
      <c r="T66" s="11">
        <v>6.3433859261248466</v>
      </c>
      <c r="U66" s="11">
        <v>6.5090479708217268</v>
      </c>
      <c r="V66" s="11"/>
      <c r="W66" s="11">
        <v>3.4476319967244646</v>
      </c>
      <c r="X66" s="11">
        <v>3.5681628036688156</v>
      </c>
      <c r="Y66" s="11">
        <v>2.8828041612327824</v>
      </c>
      <c r="Z66" s="11">
        <v>3.6383023865940856</v>
      </c>
    </row>
    <row r="67" spans="2:26">
      <c r="B67">
        <v>2010</v>
      </c>
      <c r="C67" s="11">
        <v>1.6151708151998383</v>
      </c>
      <c r="D67" s="11">
        <v>1.628787330587933</v>
      </c>
      <c r="E67" s="11">
        <v>1.9256192077523981</v>
      </c>
      <c r="F67" s="11">
        <v>1.5819593998983943</v>
      </c>
      <c r="H67" s="11">
        <v>3.3591144050058666</v>
      </c>
      <c r="I67" s="11">
        <v>3.038458740126285</v>
      </c>
      <c r="J67" s="11">
        <v>3.7821666230355437</v>
      </c>
      <c r="K67" s="11">
        <v>4.5490862260848655</v>
      </c>
      <c r="L67" s="11"/>
      <c r="M67" s="11">
        <v>2.6334677433345144</v>
      </c>
      <c r="N67" s="11">
        <v>2.6693493914446718</v>
      </c>
      <c r="O67" s="11">
        <v>2.6686245410143323</v>
      </c>
      <c r="P67" s="11">
        <v>2.5937383711737696</v>
      </c>
      <c r="R67" s="11">
        <v>5.8796527326793582</v>
      </c>
      <c r="S67" s="11">
        <v>7.1629956757751412</v>
      </c>
      <c r="T67" s="11">
        <v>6.4867625465908665</v>
      </c>
      <c r="U67" s="11">
        <v>5.3471381541748197</v>
      </c>
      <c r="V67" s="11"/>
      <c r="W67" s="11">
        <v>3.2973272158904985</v>
      </c>
      <c r="X67" s="11">
        <v>3.5368434899254946</v>
      </c>
      <c r="Y67" s="11">
        <v>3.414448770859432</v>
      </c>
      <c r="Z67" s="11">
        <v>3.6406933184779415</v>
      </c>
    </row>
    <row r="68" spans="2:26">
      <c r="B68">
        <v>2011</v>
      </c>
      <c r="C68" s="11">
        <v>1.4639626125051881</v>
      </c>
      <c r="D68" s="11">
        <v>1.3553458780848771</v>
      </c>
      <c r="E68" s="11">
        <v>1.6832106612674362</v>
      </c>
      <c r="F68" s="11">
        <v>1.8146491679704868</v>
      </c>
      <c r="H68" s="11">
        <v>3.0633623885085974</v>
      </c>
      <c r="I68" s="11">
        <v>3.2217088905738707</v>
      </c>
      <c r="J68" s="11">
        <v>3.4580760296655626</v>
      </c>
      <c r="K68" s="11">
        <v>4.7258618840247992</v>
      </c>
      <c r="L68" s="11"/>
      <c r="M68" s="11">
        <v>2.8679744154497184</v>
      </c>
      <c r="N68" s="11">
        <v>2.7897181551088575</v>
      </c>
      <c r="O68" s="11">
        <v>2.7490898993516817</v>
      </c>
      <c r="P68" s="11">
        <v>2.332991808829926</v>
      </c>
      <c r="R68" s="11">
        <v>4.3805082570377341</v>
      </c>
      <c r="S68" s="11">
        <v>7.167499853826814</v>
      </c>
      <c r="T68" s="11">
        <v>6.0388107825480741</v>
      </c>
      <c r="U68" s="11">
        <v>5.9300421103674736</v>
      </c>
      <c r="V68" s="11"/>
      <c r="W68" s="11">
        <v>3.1900649375899208</v>
      </c>
      <c r="X68" s="11">
        <v>3.0613293833707962</v>
      </c>
      <c r="Y68" s="11">
        <v>2.7047911741392379</v>
      </c>
      <c r="Z68" s="11">
        <v>3.397265801749024</v>
      </c>
    </row>
    <row r="69" spans="2:26">
      <c r="B69">
        <v>2012</v>
      </c>
      <c r="C69" s="11">
        <v>1.6150799745541555</v>
      </c>
      <c r="D69" s="11">
        <v>1.7680554632397436</v>
      </c>
      <c r="E69" s="11">
        <v>1.6187557010758451</v>
      </c>
      <c r="F69" s="11">
        <v>1.4238558497095599</v>
      </c>
      <c r="H69" s="11">
        <v>3.4966532880869665</v>
      </c>
      <c r="I69" s="11">
        <v>3.2026661046659939</v>
      </c>
      <c r="J69" s="11">
        <v>4.125392231543163</v>
      </c>
      <c r="K69" s="11">
        <v>4.8238702824589197</v>
      </c>
      <c r="L69" s="11"/>
      <c r="M69" s="11">
        <v>2.7347958298409591</v>
      </c>
      <c r="N69" s="11">
        <v>2.6996573553759218</v>
      </c>
      <c r="O69" s="11">
        <v>2.8304763734680152</v>
      </c>
      <c r="P69" s="11">
        <v>2.4032039179780251</v>
      </c>
      <c r="R69" s="11">
        <v>5.0544293970499439</v>
      </c>
      <c r="S69" s="11">
        <v>7.3177762719521144</v>
      </c>
      <c r="T69" s="11">
        <v>5.8902643832259365</v>
      </c>
      <c r="U69" s="11">
        <v>5.680180035800273</v>
      </c>
      <c r="V69" s="11"/>
      <c r="W69" s="11">
        <v>2.7829772581306629</v>
      </c>
      <c r="X69" s="11">
        <v>3.09222723049926</v>
      </c>
      <c r="Y69" s="11">
        <v>2.8930387750613251</v>
      </c>
      <c r="Z69" s="11">
        <v>3.2793614398073396</v>
      </c>
    </row>
    <row r="70" spans="2:26">
      <c r="B70">
        <v>2013</v>
      </c>
      <c r="C70" s="11">
        <v>1.4275951670749967</v>
      </c>
      <c r="D70" s="11">
        <v>1.2608706472945719</v>
      </c>
      <c r="E70" s="11">
        <v>1.458821352020411</v>
      </c>
      <c r="F70" s="11">
        <v>1.5457768076074934</v>
      </c>
      <c r="H70" s="11">
        <v>3.4050320388756434</v>
      </c>
      <c r="I70" s="11">
        <v>3.2664844731627753</v>
      </c>
      <c r="J70" s="11">
        <v>3.5381433092177419</v>
      </c>
      <c r="K70" s="11">
        <v>4.2309837293909043</v>
      </c>
      <c r="L70" s="11"/>
      <c r="M70" s="11">
        <v>2.813470338166979</v>
      </c>
      <c r="N70" s="11">
        <v>2.7359867351734715</v>
      </c>
      <c r="O70" s="11">
        <v>2.7216930847783862</v>
      </c>
      <c r="P70" s="11">
        <v>2.4062915775314542</v>
      </c>
      <c r="R70" s="20">
        <v>4.6264380290861729</v>
      </c>
      <c r="S70" s="11">
        <v>7.0278259751943963</v>
      </c>
      <c r="T70" s="11">
        <v>6.547979197802154</v>
      </c>
      <c r="U70" s="11">
        <v>5.8286537387822657</v>
      </c>
      <c r="V70" s="11"/>
      <c r="W70" s="11">
        <v>3.367095783461064</v>
      </c>
      <c r="X70" s="11">
        <v>3.3064512961893877</v>
      </c>
      <c r="Y70" s="11">
        <v>2.9442484088561978</v>
      </c>
      <c r="Z70" s="11">
        <v>3.2413118196462385</v>
      </c>
    </row>
    <row r="71" spans="2:26">
      <c r="B71">
        <v>2014</v>
      </c>
      <c r="C71" s="11">
        <v>1.4441525548256802</v>
      </c>
      <c r="D71" s="11">
        <v>1.5336952402589248</v>
      </c>
      <c r="E71" s="11">
        <v>1.6031921585104809</v>
      </c>
      <c r="F71" s="11">
        <v>1.5656206692320798</v>
      </c>
      <c r="H71" s="11">
        <v>3.3357311596279486</v>
      </c>
      <c r="I71" s="11">
        <v>3.2855935276291075</v>
      </c>
      <c r="J71" s="11">
        <v>4.1249529694195441</v>
      </c>
      <c r="K71" s="11">
        <v>4.8628330368006774</v>
      </c>
      <c r="L71" s="11"/>
      <c r="M71" s="11">
        <v>2.5164061956098731</v>
      </c>
      <c r="N71" s="11">
        <v>2.561605780540444</v>
      </c>
      <c r="O71" s="11">
        <v>2.649333563966874</v>
      </c>
      <c r="P71" s="11">
        <v>2.6184719275913055</v>
      </c>
      <c r="R71" s="19">
        <v>4.6871252277246169</v>
      </c>
      <c r="S71" s="11">
        <v>7.1282833852565188</v>
      </c>
      <c r="T71" s="11">
        <v>6.2273911325657165</v>
      </c>
      <c r="U71" s="11">
        <v>5.5457691665709703</v>
      </c>
      <c r="V71" s="11"/>
      <c r="W71" s="11">
        <v>3.1669789482909261</v>
      </c>
      <c r="X71" s="11">
        <v>3.3596360801358416</v>
      </c>
      <c r="Y71" s="11">
        <v>3.3852785417866968</v>
      </c>
      <c r="Z71" s="11">
        <v>2.9185115270815967</v>
      </c>
    </row>
    <row r="72" spans="2:26">
      <c r="B72">
        <v>2015</v>
      </c>
      <c r="C72" s="11">
        <v>1.593833898910479</v>
      </c>
      <c r="D72" s="11">
        <v>1.503142319398715</v>
      </c>
      <c r="E72" s="11">
        <v>1.6520607072452567</v>
      </c>
      <c r="F72" s="11">
        <v>1.5380625611810599</v>
      </c>
      <c r="H72" s="11">
        <v>3.252206701758952</v>
      </c>
      <c r="I72" s="11">
        <v>2.802883706730777</v>
      </c>
      <c r="J72" s="11">
        <v>3.7184728284987671</v>
      </c>
      <c r="K72" s="11">
        <v>4.4079677402278907</v>
      </c>
      <c r="L72" s="11"/>
      <c r="M72" s="11">
        <v>2.4414536227009171</v>
      </c>
      <c r="N72" s="11">
        <v>2.4218586701445619</v>
      </c>
      <c r="O72" s="11">
        <v>2.5139007681817902</v>
      </c>
      <c r="P72" s="11">
        <v>2.3085108482408025</v>
      </c>
      <c r="R72" s="19">
        <v>4.6871252277246169</v>
      </c>
      <c r="S72" s="11">
        <v>5.8083631757368748</v>
      </c>
      <c r="T72" s="11">
        <v>6.1473073000779097</v>
      </c>
      <c r="U72" s="11">
        <v>4.9517474512399478</v>
      </c>
      <c r="V72" s="11"/>
      <c r="W72" s="11">
        <v>3.5196924230490816</v>
      </c>
      <c r="X72" s="11">
        <v>2.9512682235673142</v>
      </c>
      <c r="Y72" s="11">
        <v>3.1536958246761526</v>
      </c>
      <c r="Z72" s="11">
        <v>3.1920984124113798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259C0-008F-E24A-9FE3-342B646D088A}">
  <dimension ref="B3:AM72"/>
  <sheetViews>
    <sheetView zoomScale="75" workbookViewId="0">
      <selection activeCell="R43" sqref="R43"/>
    </sheetView>
  </sheetViews>
  <sheetFormatPr defaultColWidth="11" defaultRowHeight="15.75"/>
  <sheetData>
    <row r="3" spans="2:39" ht="21">
      <c r="B3" s="9" t="s">
        <v>19</v>
      </c>
    </row>
    <row r="4" spans="2:39">
      <c r="C4" s="16"/>
      <c r="F4" s="7"/>
    </row>
    <row r="5" spans="2:39" ht="18.75">
      <c r="B5" s="8" t="s">
        <v>30</v>
      </c>
      <c r="C5" s="8"/>
    </row>
    <row r="6" spans="2:39">
      <c r="B6" t="s">
        <v>59</v>
      </c>
    </row>
    <row r="7" spans="2:39" ht="18.75">
      <c r="C7" s="1" t="s">
        <v>0</v>
      </c>
      <c r="D7" s="1"/>
      <c r="E7" s="1"/>
      <c r="F7" s="1"/>
      <c r="G7" s="2"/>
      <c r="H7" s="3" t="s">
        <v>1</v>
      </c>
      <c r="I7" s="3"/>
      <c r="J7" s="3"/>
      <c r="K7" s="3"/>
      <c r="L7" s="2"/>
      <c r="M7" s="4" t="s">
        <v>2</v>
      </c>
      <c r="N7" s="4"/>
      <c r="O7" s="4"/>
      <c r="P7" s="4"/>
      <c r="R7" s="68" t="s">
        <v>8</v>
      </c>
      <c r="S7" s="68"/>
      <c r="T7" s="68"/>
      <c r="U7" s="68"/>
      <c r="W7" s="69" t="s">
        <v>12</v>
      </c>
      <c r="X7" s="69"/>
      <c r="Y7" s="69"/>
      <c r="Z7" s="69"/>
      <c r="AB7" s="26"/>
      <c r="AC7" s="26"/>
      <c r="AD7" s="26"/>
      <c r="AE7" s="26"/>
      <c r="AF7" s="26"/>
      <c r="AG7" s="27"/>
      <c r="AH7" s="26"/>
      <c r="AI7" s="26"/>
      <c r="AJ7" s="26"/>
      <c r="AK7" s="26"/>
      <c r="AL7" s="26"/>
      <c r="AM7" s="27"/>
    </row>
    <row r="8" spans="2:39">
      <c r="B8" s="5" t="s">
        <v>3</v>
      </c>
      <c r="C8" s="5" t="s">
        <v>4</v>
      </c>
      <c r="D8" s="5" t="s">
        <v>5</v>
      </c>
      <c r="E8" s="5" t="s">
        <v>6</v>
      </c>
      <c r="F8" s="5" t="s">
        <v>7</v>
      </c>
      <c r="G8" s="5"/>
      <c r="H8" s="5" t="s">
        <v>4</v>
      </c>
      <c r="I8" s="5" t="s">
        <v>5</v>
      </c>
      <c r="J8" s="5" t="s">
        <v>6</v>
      </c>
      <c r="K8" s="5" t="s">
        <v>7</v>
      </c>
      <c r="L8" s="5"/>
      <c r="M8" t="s">
        <v>4</v>
      </c>
      <c r="N8" s="5" t="s">
        <v>5</v>
      </c>
      <c r="O8" s="5" t="s">
        <v>6</v>
      </c>
      <c r="P8" s="5" t="s">
        <v>7</v>
      </c>
      <c r="R8" t="s">
        <v>4</v>
      </c>
      <c r="S8" s="5" t="s">
        <v>5</v>
      </c>
      <c r="T8" s="5" t="s">
        <v>6</v>
      </c>
      <c r="U8" s="5" t="s">
        <v>7</v>
      </c>
      <c r="W8" t="s">
        <v>4</v>
      </c>
      <c r="X8" s="5" t="s">
        <v>5</v>
      </c>
      <c r="Y8" s="5" t="s">
        <v>6</v>
      </c>
      <c r="Z8" s="5" t="s">
        <v>7</v>
      </c>
      <c r="AB8" s="28"/>
      <c r="AC8" s="28"/>
      <c r="AD8" s="28"/>
      <c r="AE8" s="28"/>
      <c r="AF8" s="28"/>
      <c r="AG8" s="27"/>
      <c r="AH8" s="28"/>
      <c r="AI8" s="28"/>
      <c r="AJ8" s="28"/>
      <c r="AK8" s="28"/>
      <c r="AL8" s="28"/>
      <c r="AM8" s="27"/>
    </row>
    <row r="9" spans="2:39">
      <c r="B9">
        <v>1952</v>
      </c>
      <c r="C9" s="16">
        <v>6305</v>
      </c>
      <c r="D9" s="16">
        <v>11264</v>
      </c>
      <c r="E9" s="16">
        <v>17684</v>
      </c>
      <c r="F9" s="16">
        <v>7567</v>
      </c>
      <c r="H9" s="16">
        <v>11955</v>
      </c>
      <c r="I9" s="16">
        <v>7367</v>
      </c>
      <c r="J9" s="16">
        <v>10112</v>
      </c>
      <c r="K9" s="16">
        <v>16996</v>
      </c>
      <c r="M9" s="16">
        <v>30856</v>
      </c>
      <c r="N9" s="16">
        <v>5791</v>
      </c>
      <c r="O9" s="16">
        <v>1753</v>
      </c>
      <c r="P9" s="16">
        <v>17075</v>
      </c>
      <c r="AB9" s="27"/>
      <c r="AC9" s="27"/>
      <c r="AD9" s="27"/>
      <c r="AE9" s="27"/>
      <c r="AF9" s="27"/>
      <c r="AG9" s="27"/>
      <c r="AH9" s="27"/>
      <c r="AI9" s="27"/>
      <c r="AJ9" s="27"/>
      <c r="AK9" s="27"/>
      <c r="AL9" s="27"/>
      <c r="AM9" s="27"/>
    </row>
    <row r="10" spans="2:39">
      <c r="B10">
        <v>1953</v>
      </c>
      <c r="C10" s="16">
        <v>432</v>
      </c>
      <c r="D10" s="16">
        <v>11407</v>
      </c>
      <c r="E10" s="16">
        <v>11390</v>
      </c>
      <c r="F10" s="16">
        <v>20909</v>
      </c>
      <c r="H10" s="16">
        <v>12084</v>
      </c>
      <c r="I10" s="16">
        <v>7297</v>
      </c>
      <c r="J10" s="16">
        <v>9558</v>
      </c>
      <c r="K10" s="16">
        <v>12294</v>
      </c>
      <c r="M10" s="16">
        <v>13265</v>
      </c>
      <c r="N10" s="16">
        <v>4798</v>
      </c>
      <c r="O10" s="16">
        <v>1753</v>
      </c>
      <c r="P10" s="16">
        <v>15970</v>
      </c>
      <c r="AB10" s="27"/>
      <c r="AC10" s="27"/>
      <c r="AD10" s="27"/>
      <c r="AE10" s="27"/>
      <c r="AF10" s="27"/>
      <c r="AG10" s="27"/>
      <c r="AH10" s="27"/>
      <c r="AI10" s="27"/>
      <c r="AJ10" s="27"/>
      <c r="AK10" s="27"/>
      <c r="AL10" s="27"/>
      <c r="AM10" s="27"/>
    </row>
    <row r="11" spans="2:39">
      <c r="B11">
        <v>1954</v>
      </c>
      <c r="C11" s="16">
        <v>6185</v>
      </c>
      <c r="D11" s="16">
        <v>17183</v>
      </c>
      <c r="E11" s="16">
        <v>16616</v>
      </c>
      <c r="F11" s="16">
        <v>13661</v>
      </c>
      <c r="H11" s="16">
        <v>12587</v>
      </c>
      <c r="I11" s="16">
        <v>10158</v>
      </c>
      <c r="J11" s="16">
        <v>10165</v>
      </c>
      <c r="K11" s="16">
        <v>13681</v>
      </c>
      <c r="M11" s="16">
        <v>10672</v>
      </c>
      <c r="N11" s="16">
        <v>6335</v>
      </c>
      <c r="O11" s="16">
        <v>1765</v>
      </c>
      <c r="P11" s="16">
        <v>23569</v>
      </c>
      <c r="AB11" s="27"/>
      <c r="AC11" s="27"/>
      <c r="AD11" s="27"/>
      <c r="AE11" s="27"/>
      <c r="AF11" s="27"/>
      <c r="AG11" s="27"/>
      <c r="AH11" s="27"/>
      <c r="AI11" s="27"/>
      <c r="AJ11" s="27"/>
      <c r="AK11" s="27"/>
      <c r="AL11" s="27"/>
      <c r="AM11" s="27"/>
    </row>
    <row r="12" spans="2:39">
      <c r="B12">
        <v>1955</v>
      </c>
      <c r="C12" s="16">
        <v>459</v>
      </c>
      <c r="D12" s="16">
        <v>16757</v>
      </c>
      <c r="E12" s="16">
        <v>17129</v>
      </c>
      <c r="F12" s="16">
        <v>13356</v>
      </c>
      <c r="H12" s="16">
        <v>11402</v>
      </c>
      <c r="I12" s="16">
        <v>7876</v>
      </c>
      <c r="J12" s="16">
        <v>6963</v>
      </c>
      <c r="K12" s="16">
        <v>9511</v>
      </c>
      <c r="M12" s="16">
        <v>5186</v>
      </c>
      <c r="N12" s="16">
        <v>5850</v>
      </c>
      <c r="O12" s="16">
        <v>1737</v>
      </c>
      <c r="P12" s="16">
        <v>12147</v>
      </c>
      <c r="AB12" s="27"/>
      <c r="AC12" s="27"/>
      <c r="AD12" s="27"/>
      <c r="AE12" s="27"/>
      <c r="AF12" s="27"/>
      <c r="AG12" s="27"/>
      <c r="AH12" s="27"/>
      <c r="AI12" s="27"/>
      <c r="AJ12" s="27"/>
      <c r="AK12" s="27"/>
      <c r="AL12" s="27"/>
      <c r="AM12" s="27"/>
    </row>
    <row r="13" spans="2:39">
      <c r="B13">
        <v>1956</v>
      </c>
      <c r="C13" s="16">
        <v>6074</v>
      </c>
      <c r="D13" s="16">
        <v>12975</v>
      </c>
      <c r="E13" s="16">
        <v>22027</v>
      </c>
      <c r="F13" s="16">
        <v>8076</v>
      </c>
      <c r="H13" s="16">
        <v>12419</v>
      </c>
      <c r="I13" s="16">
        <v>8812</v>
      </c>
      <c r="J13" s="16">
        <v>8666</v>
      </c>
      <c r="K13" s="16">
        <v>9823</v>
      </c>
      <c r="M13" s="16">
        <v>32452</v>
      </c>
      <c r="N13" s="16">
        <v>6909</v>
      </c>
      <c r="O13" s="16">
        <v>1738</v>
      </c>
      <c r="P13" s="16">
        <v>13555</v>
      </c>
      <c r="AB13" s="27"/>
      <c r="AC13" s="27"/>
      <c r="AD13" s="27"/>
      <c r="AE13" s="27"/>
      <c r="AF13" s="27"/>
      <c r="AG13" s="27"/>
      <c r="AH13" s="27"/>
      <c r="AI13" s="27"/>
      <c r="AJ13" s="27"/>
      <c r="AK13" s="27"/>
      <c r="AL13" s="27"/>
      <c r="AM13" s="27"/>
    </row>
    <row r="14" spans="2:39">
      <c r="B14">
        <v>1957</v>
      </c>
      <c r="C14" s="16">
        <v>455</v>
      </c>
      <c r="D14" s="16">
        <v>7759</v>
      </c>
      <c r="E14" s="16">
        <v>14015</v>
      </c>
      <c r="F14" s="16">
        <v>7934</v>
      </c>
      <c r="H14" s="16">
        <v>12028</v>
      </c>
      <c r="I14" s="16">
        <v>10095</v>
      </c>
      <c r="J14" s="16">
        <v>9435</v>
      </c>
      <c r="K14" s="16">
        <v>19067</v>
      </c>
      <c r="M14" s="16">
        <v>16613</v>
      </c>
      <c r="N14" s="16">
        <v>6257</v>
      </c>
      <c r="O14" s="16">
        <v>1726</v>
      </c>
      <c r="P14" s="16">
        <v>7986</v>
      </c>
      <c r="AB14" s="27"/>
      <c r="AC14" s="27"/>
      <c r="AD14" s="27"/>
      <c r="AE14" s="27"/>
      <c r="AF14" s="27"/>
      <c r="AG14" s="27"/>
      <c r="AH14" s="27"/>
      <c r="AI14" s="27"/>
      <c r="AJ14" s="27"/>
      <c r="AK14" s="27"/>
      <c r="AL14" s="27"/>
      <c r="AM14" s="27"/>
    </row>
    <row r="15" spans="2:39">
      <c r="B15">
        <v>1958</v>
      </c>
      <c r="C15" s="16">
        <v>4424</v>
      </c>
      <c r="D15" s="16">
        <v>10918</v>
      </c>
      <c r="E15" s="16">
        <v>17725</v>
      </c>
      <c r="F15" s="16">
        <v>7378</v>
      </c>
      <c r="H15" s="16">
        <v>12160</v>
      </c>
      <c r="I15" s="16">
        <v>7889</v>
      </c>
      <c r="J15" s="16">
        <v>8766</v>
      </c>
      <c r="K15" s="16">
        <v>15545</v>
      </c>
      <c r="M15" s="16">
        <v>8655</v>
      </c>
      <c r="N15" s="16">
        <v>5812</v>
      </c>
      <c r="O15" s="16">
        <v>1754</v>
      </c>
      <c r="P15" s="16">
        <v>17351</v>
      </c>
      <c r="AB15" s="27"/>
      <c r="AC15" s="27"/>
      <c r="AD15" s="27"/>
      <c r="AE15" s="27"/>
      <c r="AF15" s="27"/>
      <c r="AG15" s="27"/>
      <c r="AH15" s="27"/>
      <c r="AI15" s="27"/>
      <c r="AJ15" s="27"/>
      <c r="AK15" s="27"/>
      <c r="AL15" s="27"/>
      <c r="AM15" s="27"/>
    </row>
    <row r="16" spans="2:39">
      <c r="B16">
        <v>1959</v>
      </c>
      <c r="C16" s="16">
        <v>444</v>
      </c>
      <c r="D16" s="16">
        <v>12131</v>
      </c>
      <c r="E16" s="16">
        <v>15304</v>
      </c>
      <c r="F16" s="16">
        <v>6460</v>
      </c>
      <c r="H16" s="16">
        <v>12766</v>
      </c>
      <c r="I16" s="16">
        <v>8793</v>
      </c>
      <c r="J16" s="16">
        <v>6526</v>
      </c>
      <c r="K16" s="16">
        <v>17367</v>
      </c>
      <c r="M16" s="16">
        <v>21588</v>
      </c>
      <c r="N16" s="16">
        <v>6125</v>
      </c>
      <c r="O16" s="16">
        <v>1771</v>
      </c>
      <c r="P16" s="16">
        <v>19391</v>
      </c>
      <c r="AB16" s="27"/>
      <c r="AC16" s="27"/>
      <c r="AD16" s="27"/>
      <c r="AE16" s="27"/>
      <c r="AF16" s="27"/>
      <c r="AG16" s="27"/>
      <c r="AH16" s="27"/>
      <c r="AI16" s="27"/>
      <c r="AJ16" s="27"/>
      <c r="AK16" s="27"/>
      <c r="AL16" s="27"/>
      <c r="AM16" s="27"/>
    </row>
    <row r="17" spans="2:39">
      <c r="B17">
        <v>1960</v>
      </c>
      <c r="C17" s="16">
        <v>6576</v>
      </c>
      <c r="D17" s="16">
        <v>14279</v>
      </c>
      <c r="E17" s="16">
        <v>7178</v>
      </c>
      <c r="F17" s="16">
        <v>9734</v>
      </c>
      <c r="H17" s="16">
        <v>13303</v>
      </c>
      <c r="I17" s="16">
        <v>7747</v>
      </c>
      <c r="J17" s="16">
        <v>4400</v>
      </c>
      <c r="K17" s="16">
        <v>13783</v>
      </c>
      <c r="M17" s="16">
        <v>50490</v>
      </c>
      <c r="N17" s="16">
        <v>6388</v>
      </c>
      <c r="O17" s="16">
        <v>1620</v>
      </c>
      <c r="P17" s="16">
        <v>14717</v>
      </c>
      <c r="AB17" s="27"/>
      <c r="AC17" s="27"/>
      <c r="AD17" s="27"/>
      <c r="AE17" s="27"/>
      <c r="AF17" s="27"/>
      <c r="AG17" s="27"/>
      <c r="AH17" s="27"/>
      <c r="AI17" s="27"/>
      <c r="AJ17" s="27"/>
      <c r="AK17" s="27"/>
      <c r="AL17" s="27"/>
      <c r="AM17" s="27"/>
    </row>
    <row r="18" spans="2:39">
      <c r="B18">
        <v>1961</v>
      </c>
      <c r="C18" s="16">
        <v>459</v>
      </c>
      <c r="D18" s="16">
        <v>21665</v>
      </c>
      <c r="E18" s="16">
        <v>7644</v>
      </c>
      <c r="F18" s="16">
        <v>33196</v>
      </c>
      <c r="H18" s="16">
        <v>11261</v>
      </c>
      <c r="I18" s="16">
        <v>6627</v>
      </c>
      <c r="J18" s="16">
        <v>5166</v>
      </c>
      <c r="K18" s="16">
        <v>13689</v>
      </c>
      <c r="M18" s="16">
        <v>18910</v>
      </c>
      <c r="N18" s="16">
        <v>6868</v>
      </c>
      <c r="O18" s="16">
        <v>1957</v>
      </c>
      <c r="P18" s="16">
        <v>18474</v>
      </c>
      <c r="AB18" s="27"/>
      <c r="AC18" s="27"/>
      <c r="AD18" s="27"/>
      <c r="AE18" s="27"/>
      <c r="AF18" s="27"/>
      <c r="AG18" s="27"/>
      <c r="AH18" s="27"/>
      <c r="AI18" s="27"/>
      <c r="AJ18" s="27"/>
      <c r="AK18" s="27"/>
      <c r="AL18" s="27"/>
      <c r="AM18" s="27"/>
    </row>
    <row r="19" spans="2:39">
      <c r="B19">
        <v>1962</v>
      </c>
      <c r="C19" s="16">
        <v>3153</v>
      </c>
      <c r="D19" s="16">
        <v>16617</v>
      </c>
      <c r="E19" s="16">
        <v>11532</v>
      </c>
      <c r="F19" s="16">
        <v>27641</v>
      </c>
      <c r="H19" s="16">
        <v>11794</v>
      </c>
      <c r="I19" s="16">
        <v>9957</v>
      </c>
      <c r="J19" s="16">
        <v>5580</v>
      </c>
      <c r="K19" s="16">
        <v>15842</v>
      </c>
      <c r="M19" s="16">
        <v>16615</v>
      </c>
      <c r="N19" s="16">
        <v>7813</v>
      </c>
      <c r="O19" s="16">
        <v>1807</v>
      </c>
      <c r="P19" s="16">
        <v>17290</v>
      </c>
      <c r="AB19" s="27"/>
      <c r="AC19" s="27"/>
      <c r="AD19" s="27"/>
      <c r="AE19" s="27"/>
      <c r="AF19" s="27"/>
      <c r="AG19" s="27"/>
      <c r="AH19" s="27"/>
      <c r="AI19" s="27"/>
      <c r="AJ19" s="27"/>
      <c r="AK19" s="27"/>
      <c r="AL19" s="27"/>
      <c r="AM19" s="27"/>
    </row>
    <row r="20" spans="2:39">
      <c r="B20">
        <v>1963</v>
      </c>
      <c r="C20" s="16">
        <v>374</v>
      </c>
      <c r="D20" s="16">
        <v>15417</v>
      </c>
      <c r="E20" s="16">
        <v>15775</v>
      </c>
      <c r="F20" s="16">
        <v>18931</v>
      </c>
      <c r="H20" s="16">
        <v>8402</v>
      </c>
      <c r="I20" s="16">
        <v>8377</v>
      </c>
      <c r="J20" s="16">
        <v>4456</v>
      </c>
      <c r="K20" s="16">
        <v>16489</v>
      </c>
      <c r="M20" s="16">
        <v>11060</v>
      </c>
      <c r="N20" s="16">
        <v>6802</v>
      </c>
      <c r="O20" s="16">
        <v>1643</v>
      </c>
      <c r="P20" s="16">
        <v>21520</v>
      </c>
      <c r="AB20" s="27"/>
      <c r="AC20" s="27"/>
      <c r="AD20" s="27"/>
      <c r="AE20" s="27"/>
      <c r="AF20" s="27"/>
      <c r="AG20" s="27"/>
      <c r="AH20" s="27"/>
      <c r="AI20" s="27"/>
      <c r="AJ20" s="27"/>
      <c r="AK20" s="27"/>
      <c r="AL20" s="27"/>
      <c r="AM20" s="27"/>
    </row>
    <row r="21" spans="2:39">
      <c r="B21">
        <v>1964</v>
      </c>
      <c r="C21" s="16">
        <v>2921</v>
      </c>
      <c r="D21" s="16">
        <v>24018</v>
      </c>
      <c r="E21" s="16">
        <v>13452</v>
      </c>
      <c r="F21" s="16">
        <v>15714</v>
      </c>
      <c r="H21" s="16">
        <v>11660</v>
      </c>
      <c r="I21" s="16">
        <v>12670</v>
      </c>
      <c r="J21" s="16">
        <v>5090</v>
      </c>
      <c r="K21" s="16">
        <v>22355</v>
      </c>
      <c r="M21" s="16">
        <v>12617</v>
      </c>
      <c r="N21" s="16">
        <v>6860</v>
      </c>
      <c r="O21" s="16">
        <v>1767</v>
      </c>
      <c r="P21" s="16">
        <v>15992</v>
      </c>
      <c r="AB21" s="27"/>
      <c r="AC21" s="27"/>
      <c r="AD21" s="27"/>
      <c r="AE21" s="27"/>
      <c r="AF21" s="27"/>
      <c r="AG21" s="27"/>
      <c r="AH21" s="27"/>
      <c r="AI21" s="27"/>
      <c r="AJ21" s="27"/>
      <c r="AK21" s="27"/>
      <c r="AL21" s="27"/>
      <c r="AM21" s="27"/>
    </row>
    <row r="22" spans="2:39">
      <c r="B22">
        <v>1965</v>
      </c>
      <c r="C22" s="16">
        <v>164</v>
      </c>
      <c r="D22" s="16">
        <v>9908</v>
      </c>
      <c r="E22" s="16">
        <v>12151</v>
      </c>
      <c r="F22" s="16">
        <v>40878</v>
      </c>
      <c r="H22" s="16">
        <v>10013</v>
      </c>
      <c r="I22" s="16">
        <v>5507</v>
      </c>
      <c r="J22" s="16">
        <v>5489</v>
      </c>
      <c r="K22" s="16">
        <v>10228</v>
      </c>
      <c r="M22" s="16">
        <v>60762</v>
      </c>
      <c r="N22" s="16">
        <v>7800</v>
      </c>
      <c r="O22" s="16">
        <v>1774</v>
      </c>
      <c r="P22" s="16">
        <v>7952</v>
      </c>
      <c r="AB22" s="27"/>
      <c r="AC22" s="27"/>
      <c r="AD22" s="27"/>
      <c r="AE22" s="27"/>
      <c r="AF22" s="27"/>
      <c r="AG22" s="27"/>
      <c r="AH22" s="27"/>
      <c r="AI22" s="27"/>
      <c r="AJ22" s="27"/>
      <c r="AK22" s="27"/>
      <c r="AL22" s="27"/>
      <c r="AM22" s="27"/>
    </row>
    <row r="23" spans="2:39">
      <c r="B23">
        <v>1966</v>
      </c>
      <c r="C23" s="16">
        <v>4545</v>
      </c>
      <c r="D23" s="16">
        <v>19901</v>
      </c>
      <c r="E23" s="16">
        <v>18927</v>
      </c>
      <c r="F23" s="16">
        <v>16143</v>
      </c>
      <c r="H23" s="16">
        <v>10825</v>
      </c>
      <c r="I23" s="16">
        <v>8313</v>
      </c>
      <c r="J23" s="16">
        <v>6788</v>
      </c>
      <c r="K23" s="16">
        <v>23271</v>
      </c>
      <c r="M23" s="16">
        <v>25761</v>
      </c>
      <c r="N23" s="16">
        <v>9236</v>
      </c>
      <c r="O23" s="16">
        <v>1993</v>
      </c>
      <c r="P23" s="16">
        <v>14742</v>
      </c>
      <c r="AB23" s="27"/>
      <c r="AC23" s="27"/>
      <c r="AD23" s="27"/>
      <c r="AE23" s="27"/>
      <c r="AF23" s="27"/>
      <c r="AG23" s="27"/>
      <c r="AH23" s="27"/>
      <c r="AI23" s="27"/>
      <c r="AJ23" s="27"/>
      <c r="AK23" s="27"/>
      <c r="AL23" s="27"/>
      <c r="AM23" s="27"/>
    </row>
    <row r="24" spans="2:39">
      <c r="B24">
        <v>1967</v>
      </c>
      <c r="C24" s="16">
        <v>341</v>
      </c>
      <c r="D24" s="16">
        <v>8856</v>
      </c>
      <c r="E24" s="16">
        <v>6383</v>
      </c>
      <c r="F24" s="16">
        <v>38482</v>
      </c>
      <c r="H24" s="16">
        <v>9661</v>
      </c>
      <c r="I24" s="16">
        <v>5508</v>
      </c>
      <c r="J24" s="16">
        <v>9798</v>
      </c>
      <c r="K24" s="16">
        <v>15455</v>
      </c>
      <c r="M24" s="16">
        <v>19641</v>
      </c>
      <c r="N24" s="16">
        <v>7732</v>
      </c>
      <c r="O24" s="16">
        <v>1842</v>
      </c>
      <c r="P24" s="16">
        <v>10751</v>
      </c>
      <c r="AB24" s="27"/>
      <c r="AC24" s="27"/>
      <c r="AD24" s="27"/>
      <c r="AE24" s="27"/>
      <c r="AF24" s="27"/>
      <c r="AG24" s="27"/>
      <c r="AH24" s="27"/>
      <c r="AI24" s="27"/>
      <c r="AJ24" s="27"/>
      <c r="AK24" s="27"/>
      <c r="AL24" s="27"/>
      <c r="AM24" s="27"/>
    </row>
    <row r="25" spans="2:39">
      <c r="B25">
        <v>1968</v>
      </c>
      <c r="C25" s="16">
        <v>9743</v>
      </c>
      <c r="D25" s="16">
        <v>16804</v>
      </c>
      <c r="E25" s="16">
        <v>12424</v>
      </c>
      <c r="F25" s="16">
        <v>21309</v>
      </c>
      <c r="H25" s="16">
        <v>10177</v>
      </c>
      <c r="I25" s="16">
        <v>8335</v>
      </c>
      <c r="J25" s="16">
        <v>6210</v>
      </c>
      <c r="K25" s="16">
        <v>30897</v>
      </c>
      <c r="M25" s="16">
        <v>12573</v>
      </c>
      <c r="N25" s="16">
        <v>9536</v>
      </c>
      <c r="O25" s="16">
        <v>2126</v>
      </c>
      <c r="P25" s="16">
        <v>30523</v>
      </c>
      <c r="AB25" s="27"/>
      <c r="AC25" s="27"/>
      <c r="AD25" s="27"/>
      <c r="AE25" s="27"/>
      <c r="AF25" s="27"/>
      <c r="AG25" s="27"/>
      <c r="AH25" s="27"/>
      <c r="AI25" s="27"/>
      <c r="AJ25" s="27"/>
      <c r="AK25" s="27"/>
      <c r="AL25" s="27"/>
      <c r="AM25" s="27"/>
    </row>
    <row r="26" spans="2:39">
      <c r="B26">
        <v>1969</v>
      </c>
      <c r="C26" s="16">
        <v>737</v>
      </c>
      <c r="D26" s="16">
        <v>13022</v>
      </c>
      <c r="E26" s="16">
        <v>12534</v>
      </c>
      <c r="F26" s="16">
        <v>30255</v>
      </c>
      <c r="H26" s="16">
        <v>8967</v>
      </c>
      <c r="I26" s="16">
        <v>3624</v>
      </c>
      <c r="J26" s="16">
        <v>3694</v>
      </c>
      <c r="K26" s="16">
        <v>17293</v>
      </c>
      <c r="M26" s="16">
        <v>32966</v>
      </c>
      <c r="N26" s="16">
        <v>8275</v>
      </c>
      <c r="O26" s="16">
        <v>1685</v>
      </c>
      <c r="P26" s="16">
        <v>8518</v>
      </c>
      <c r="AB26" s="27"/>
      <c r="AC26" s="27"/>
      <c r="AD26" s="27"/>
      <c r="AE26" s="27"/>
      <c r="AF26" s="27"/>
      <c r="AG26" s="27"/>
      <c r="AH26" s="27"/>
      <c r="AI26" s="27"/>
      <c r="AJ26" s="27"/>
      <c r="AK26" s="27"/>
      <c r="AL26" s="27"/>
      <c r="AM26" s="27"/>
    </row>
    <row r="27" spans="2:39">
      <c r="B27">
        <v>1970</v>
      </c>
      <c r="C27" s="16">
        <v>2168</v>
      </c>
      <c r="D27" s="16">
        <v>15047</v>
      </c>
      <c r="E27" s="16">
        <v>13003</v>
      </c>
      <c r="F27" s="16">
        <v>14187</v>
      </c>
      <c r="H27" s="16">
        <v>12275</v>
      </c>
      <c r="I27" s="16">
        <v>5968</v>
      </c>
      <c r="J27" s="16">
        <v>8169</v>
      </c>
      <c r="K27" s="16">
        <v>28746</v>
      </c>
      <c r="M27" s="16">
        <v>44001</v>
      </c>
      <c r="N27" s="16">
        <v>10585</v>
      </c>
      <c r="O27" s="16">
        <v>1886</v>
      </c>
      <c r="P27" s="16">
        <v>16739</v>
      </c>
      <c r="AB27" s="27"/>
      <c r="AC27" s="27"/>
      <c r="AD27" s="27"/>
      <c r="AE27" s="27"/>
      <c r="AF27" s="27"/>
      <c r="AG27" s="27"/>
      <c r="AH27" s="27"/>
      <c r="AI27" s="27"/>
      <c r="AJ27" s="27"/>
      <c r="AK27" s="27"/>
      <c r="AL27" s="27"/>
      <c r="AM27" s="27"/>
    </row>
    <row r="28" spans="2:39">
      <c r="B28">
        <v>1971</v>
      </c>
      <c r="C28" s="16">
        <v>150</v>
      </c>
      <c r="D28" s="16">
        <v>10847</v>
      </c>
      <c r="E28" s="16">
        <v>15822</v>
      </c>
      <c r="F28" s="16">
        <v>9879</v>
      </c>
      <c r="H28" s="16">
        <v>10761</v>
      </c>
      <c r="I28" s="16">
        <v>6165</v>
      </c>
      <c r="J28" s="16">
        <v>9011</v>
      </c>
      <c r="K28" s="16">
        <v>13359</v>
      </c>
      <c r="M28" s="16">
        <v>20514</v>
      </c>
      <c r="N28" s="16">
        <v>10156</v>
      </c>
      <c r="O28" s="16">
        <v>2067</v>
      </c>
      <c r="P28" s="16">
        <v>62254</v>
      </c>
      <c r="AB28" s="27"/>
      <c r="AC28" s="27"/>
      <c r="AD28" s="27"/>
      <c r="AE28" s="27"/>
      <c r="AF28" s="27"/>
      <c r="AG28" s="27"/>
      <c r="AH28" s="27"/>
      <c r="AI28" s="27"/>
      <c r="AJ28" s="27"/>
      <c r="AK28" s="27"/>
      <c r="AL28" s="27"/>
      <c r="AM28" s="27"/>
    </row>
    <row r="29" spans="2:39">
      <c r="B29">
        <v>1972</v>
      </c>
      <c r="C29" s="16">
        <v>578</v>
      </c>
      <c r="D29" s="16">
        <v>8457</v>
      </c>
      <c r="E29" s="16">
        <v>11943</v>
      </c>
      <c r="F29" s="16">
        <v>14020</v>
      </c>
      <c r="H29" s="16">
        <v>11076</v>
      </c>
      <c r="I29" s="16">
        <v>7613</v>
      </c>
      <c r="J29" s="16">
        <v>10143</v>
      </c>
      <c r="K29" s="16">
        <v>34724</v>
      </c>
      <c r="M29" s="16">
        <v>9250</v>
      </c>
      <c r="N29" s="16">
        <v>7978</v>
      </c>
      <c r="O29" s="16">
        <v>1852</v>
      </c>
      <c r="P29" s="16">
        <v>15088</v>
      </c>
      <c r="AB29" s="27"/>
      <c r="AC29" s="27"/>
      <c r="AD29" s="27"/>
      <c r="AE29" s="27"/>
      <c r="AF29" s="27"/>
      <c r="AG29" s="27"/>
      <c r="AH29" s="27"/>
      <c r="AI29" s="27"/>
      <c r="AJ29" s="27"/>
      <c r="AK29" s="27"/>
      <c r="AL29" s="27"/>
      <c r="AM29" s="27"/>
    </row>
    <row r="30" spans="2:39">
      <c r="B30">
        <v>1973</v>
      </c>
      <c r="C30" s="16">
        <v>449</v>
      </c>
      <c r="D30" s="16">
        <v>9644</v>
      </c>
      <c r="E30" s="16">
        <v>13194</v>
      </c>
      <c r="F30" s="16">
        <v>9968</v>
      </c>
      <c r="H30" s="16">
        <v>13130</v>
      </c>
      <c r="I30" s="16">
        <v>11479</v>
      </c>
      <c r="J30" s="16">
        <v>11732</v>
      </c>
      <c r="K30" s="16">
        <v>34033</v>
      </c>
      <c r="M30" s="16">
        <v>6596</v>
      </c>
      <c r="N30" s="16">
        <v>9619</v>
      </c>
      <c r="O30" s="16">
        <v>2060</v>
      </c>
      <c r="P30" s="16">
        <v>22134</v>
      </c>
      <c r="AB30" s="27"/>
      <c r="AC30" s="27"/>
      <c r="AD30" s="27"/>
      <c r="AE30" s="27"/>
      <c r="AF30" s="27"/>
      <c r="AG30" s="27"/>
      <c r="AH30" s="27"/>
      <c r="AI30" s="27"/>
      <c r="AJ30" s="27"/>
      <c r="AK30" s="27"/>
      <c r="AL30" s="27"/>
      <c r="AM30" s="27"/>
    </row>
    <row r="31" spans="2:39">
      <c r="B31">
        <v>1974</v>
      </c>
      <c r="C31" s="16">
        <v>5189</v>
      </c>
      <c r="D31" s="16">
        <v>12643</v>
      </c>
      <c r="E31" s="16">
        <v>13196</v>
      </c>
      <c r="F31" s="16">
        <v>14222</v>
      </c>
      <c r="H31" s="16">
        <v>14072</v>
      </c>
      <c r="I31" s="16">
        <v>7249</v>
      </c>
      <c r="J31" s="16">
        <v>11522</v>
      </c>
      <c r="K31" s="16">
        <v>21443</v>
      </c>
      <c r="M31" s="16">
        <v>25707</v>
      </c>
      <c r="N31" s="16">
        <v>8669</v>
      </c>
      <c r="O31" s="16">
        <v>1917</v>
      </c>
      <c r="P31" s="16">
        <v>22605</v>
      </c>
      <c r="AB31" s="27"/>
      <c r="AC31" s="27"/>
      <c r="AD31" s="27"/>
      <c r="AE31" s="27"/>
      <c r="AF31" s="27"/>
      <c r="AG31" s="27"/>
      <c r="AH31" s="27"/>
      <c r="AI31" s="27"/>
      <c r="AJ31" s="27"/>
      <c r="AK31" s="27"/>
      <c r="AL31" s="27"/>
      <c r="AM31" s="27"/>
    </row>
    <row r="32" spans="2:39">
      <c r="B32">
        <v>1975</v>
      </c>
      <c r="C32" s="16">
        <v>337</v>
      </c>
      <c r="D32" s="16">
        <v>13946</v>
      </c>
      <c r="E32" s="16">
        <v>15612</v>
      </c>
      <c r="F32" s="16">
        <v>29037</v>
      </c>
      <c r="H32" s="16">
        <v>19386</v>
      </c>
      <c r="I32" s="16">
        <v>7416</v>
      </c>
      <c r="J32" s="16">
        <v>7457</v>
      </c>
      <c r="K32" s="16">
        <v>11627</v>
      </c>
      <c r="M32" s="16">
        <v>50713</v>
      </c>
      <c r="N32" s="16">
        <v>7444</v>
      </c>
      <c r="O32" s="16">
        <v>1656</v>
      </c>
      <c r="P32" s="16">
        <v>10749</v>
      </c>
      <c r="AB32" s="27"/>
      <c r="AC32" s="27"/>
      <c r="AD32" s="27"/>
      <c r="AE32" s="27"/>
      <c r="AF32" s="27"/>
      <c r="AG32" s="27"/>
      <c r="AH32" s="27"/>
      <c r="AI32" s="27"/>
      <c r="AJ32" s="27"/>
      <c r="AK32" s="27"/>
      <c r="AL32" s="27"/>
      <c r="AM32" s="27"/>
    </row>
    <row r="33" spans="2:39">
      <c r="B33">
        <v>1976</v>
      </c>
      <c r="C33" s="16">
        <v>4574</v>
      </c>
      <c r="D33" s="16">
        <v>19578</v>
      </c>
      <c r="E33" s="16">
        <v>45810</v>
      </c>
      <c r="F33" s="16">
        <v>16570</v>
      </c>
      <c r="H33" s="16">
        <v>13579</v>
      </c>
      <c r="I33" s="16">
        <v>5556</v>
      </c>
      <c r="J33" s="16">
        <v>24485</v>
      </c>
      <c r="K33" s="16">
        <v>22897</v>
      </c>
      <c r="M33" s="16">
        <v>18428</v>
      </c>
      <c r="N33" s="16">
        <v>11307</v>
      </c>
      <c r="O33" s="16">
        <v>1914</v>
      </c>
      <c r="P33" s="16">
        <v>8223</v>
      </c>
      <c r="R33" s="16">
        <v>3757</v>
      </c>
      <c r="S33" s="16">
        <v>652</v>
      </c>
      <c r="T33" s="16">
        <v>281</v>
      </c>
      <c r="U33" s="16">
        <v>6453.4819856232962</v>
      </c>
      <c r="W33" s="16">
        <v>332</v>
      </c>
      <c r="X33" s="16">
        <v>1115</v>
      </c>
      <c r="Y33" s="16">
        <v>1235</v>
      </c>
      <c r="Z33" s="16">
        <v>4435.2572669193269</v>
      </c>
      <c r="AB33" s="29"/>
      <c r="AC33" s="29"/>
      <c r="AD33" s="29"/>
      <c r="AE33" s="29"/>
      <c r="AF33" s="29"/>
      <c r="AG33" s="29"/>
      <c r="AH33" s="29"/>
      <c r="AI33" s="29"/>
      <c r="AJ33" s="29"/>
      <c r="AK33" s="29"/>
      <c r="AL33" s="29"/>
      <c r="AM33" s="29"/>
    </row>
    <row r="34" spans="2:39">
      <c r="B34">
        <v>1977</v>
      </c>
      <c r="C34" s="16">
        <v>483</v>
      </c>
      <c r="D34" s="16">
        <v>22980</v>
      </c>
      <c r="E34" s="16">
        <v>24286</v>
      </c>
      <c r="F34" s="16">
        <v>18172</v>
      </c>
      <c r="H34" s="16">
        <v>17566</v>
      </c>
      <c r="I34" s="16">
        <v>20484</v>
      </c>
      <c r="J34" s="16">
        <v>3361</v>
      </c>
      <c r="K34" s="16">
        <v>26124</v>
      </c>
      <c r="M34" s="16">
        <v>16533</v>
      </c>
      <c r="N34" s="16">
        <v>13815</v>
      </c>
      <c r="O34" s="16">
        <v>2059</v>
      </c>
      <c r="P34" s="16">
        <v>18960</v>
      </c>
      <c r="R34" s="16">
        <v>5079</v>
      </c>
      <c r="S34" s="16">
        <v>561</v>
      </c>
      <c r="T34" s="16">
        <v>517</v>
      </c>
      <c r="U34" s="16">
        <v>6011.0831709568238</v>
      </c>
      <c r="W34" s="16">
        <v>968</v>
      </c>
      <c r="X34" s="16">
        <v>1195</v>
      </c>
      <c r="Y34" s="16">
        <v>1697</v>
      </c>
      <c r="Z34" s="16">
        <v>5948.2603811007148</v>
      </c>
      <c r="AB34" s="29"/>
      <c r="AC34" s="29"/>
      <c r="AD34" s="29"/>
      <c r="AE34" s="29"/>
      <c r="AF34" s="29"/>
      <c r="AG34" s="29"/>
      <c r="AH34" s="29"/>
      <c r="AI34" s="29"/>
      <c r="AJ34" s="29"/>
      <c r="AK34" s="29"/>
      <c r="AL34" s="29"/>
      <c r="AM34" s="29"/>
    </row>
    <row r="35" spans="2:39">
      <c r="B35">
        <v>1978</v>
      </c>
      <c r="C35" s="16">
        <v>19369</v>
      </c>
      <c r="D35" s="16">
        <v>26228</v>
      </c>
      <c r="E35" s="16">
        <v>27354</v>
      </c>
      <c r="F35" s="16">
        <v>13055</v>
      </c>
      <c r="H35" s="16">
        <v>18091</v>
      </c>
      <c r="I35" s="16">
        <v>9352</v>
      </c>
      <c r="J35" s="16">
        <v>3955</v>
      </c>
      <c r="K35" s="16">
        <v>29559</v>
      </c>
      <c r="M35" s="16">
        <v>32724</v>
      </c>
      <c r="N35" s="16">
        <v>9481</v>
      </c>
      <c r="O35" s="16">
        <v>1954</v>
      </c>
      <c r="P35" s="16">
        <v>18629</v>
      </c>
      <c r="R35" s="16">
        <v>5587</v>
      </c>
      <c r="S35" s="16">
        <v>824</v>
      </c>
      <c r="T35" s="16">
        <v>400</v>
      </c>
      <c r="U35" s="16">
        <v>7472.6035502958584</v>
      </c>
      <c r="W35" s="16">
        <v>807</v>
      </c>
      <c r="X35" s="16">
        <v>1761</v>
      </c>
      <c r="Y35" s="16">
        <v>2348</v>
      </c>
      <c r="Z35" s="16">
        <v>4841.2412228075309</v>
      </c>
      <c r="AB35" s="29"/>
      <c r="AC35" s="29"/>
      <c r="AD35" s="29"/>
      <c r="AE35" s="29"/>
      <c r="AF35" s="29"/>
      <c r="AG35" s="29"/>
      <c r="AH35" s="29"/>
      <c r="AI35" s="29"/>
      <c r="AJ35" s="29"/>
      <c r="AK35" s="29"/>
      <c r="AL35" s="29"/>
      <c r="AM35" s="29"/>
    </row>
    <row r="36" spans="2:39">
      <c r="B36">
        <v>1979</v>
      </c>
      <c r="C36" s="16">
        <v>1355</v>
      </c>
      <c r="D36" s="16">
        <v>26591</v>
      </c>
      <c r="E36" s="16">
        <v>39581</v>
      </c>
      <c r="F36" s="16">
        <v>10263</v>
      </c>
      <c r="H36" s="16">
        <v>15028</v>
      </c>
      <c r="I36" s="16">
        <v>12222</v>
      </c>
      <c r="J36" s="16">
        <v>8542</v>
      </c>
      <c r="K36" s="16">
        <v>16205</v>
      </c>
      <c r="M36" s="16">
        <v>55841</v>
      </c>
      <c r="N36" s="16">
        <v>9198</v>
      </c>
      <c r="O36" s="16">
        <v>1898</v>
      </c>
      <c r="P36" s="16">
        <v>18796</v>
      </c>
      <c r="R36" s="16">
        <v>4211</v>
      </c>
      <c r="S36" s="16">
        <v>595</v>
      </c>
      <c r="T36" s="16">
        <v>489</v>
      </c>
      <c r="U36" s="16">
        <v>6635.8280574176943</v>
      </c>
      <c r="W36" s="16">
        <v>1489</v>
      </c>
      <c r="X36" s="16">
        <v>3032</v>
      </c>
      <c r="Y36" s="16">
        <v>1824</v>
      </c>
      <c r="Z36" s="16">
        <v>4910.1460874008708</v>
      </c>
      <c r="AB36" s="29"/>
      <c r="AC36" s="29"/>
      <c r="AD36" s="29"/>
      <c r="AE36" s="29"/>
      <c r="AF36" s="29"/>
      <c r="AG36" s="29"/>
      <c r="AH36" s="29"/>
      <c r="AI36" s="29"/>
      <c r="AJ36" s="29"/>
      <c r="AK36" s="29"/>
      <c r="AL36" s="29"/>
      <c r="AM36" s="29"/>
    </row>
    <row r="37" spans="2:39">
      <c r="B37">
        <v>1980</v>
      </c>
      <c r="C37" s="16">
        <v>10659</v>
      </c>
      <c r="D37" s="16">
        <v>20852</v>
      </c>
      <c r="E37" s="16">
        <v>31088</v>
      </c>
      <c r="F37" s="16">
        <v>12626</v>
      </c>
      <c r="H37" s="16">
        <v>20927</v>
      </c>
      <c r="I37" s="16">
        <v>7517</v>
      </c>
      <c r="J37" s="16">
        <v>10589</v>
      </c>
      <c r="K37" s="16">
        <v>19891</v>
      </c>
      <c r="M37" s="16">
        <v>103097</v>
      </c>
      <c r="N37" s="16">
        <v>9658</v>
      </c>
      <c r="O37" s="16">
        <v>1957</v>
      </c>
      <c r="P37" s="16">
        <v>11870</v>
      </c>
      <c r="R37" s="16">
        <v>6297</v>
      </c>
      <c r="S37" s="16">
        <v>492</v>
      </c>
      <c r="T37" s="16">
        <v>776</v>
      </c>
      <c r="U37" s="16">
        <v>5800.2081643687488</v>
      </c>
      <c r="W37" s="16">
        <v>1515</v>
      </c>
      <c r="X37" s="16">
        <v>2840</v>
      </c>
      <c r="Y37" s="16">
        <v>1668</v>
      </c>
      <c r="Z37" s="16">
        <v>3953.2553563544711</v>
      </c>
      <c r="AB37" s="29"/>
      <c r="AC37" s="29"/>
      <c r="AD37" s="29"/>
      <c r="AE37" s="29"/>
      <c r="AF37" s="29"/>
      <c r="AG37" s="29"/>
      <c r="AH37" s="29"/>
      <c r="AI37" s="29"/>
      <c r="AJ37" s="29"/>
      <c r="AK37" s="29"/>
      <c r="AL37" s="29"/>
      <c r="AM37" s="29"/>
    </row>
    <row r="38" spans="2:39">
      <c r="B38">
        <v>1981</v>
      </c>
      <c r="C38" s="16">
        <v>1661</v>
      </c>
      <c r="D38" s="16">
        <v>25179</v>
      </c>
      <c r="E38" s="16">
        <v>38908</v>
      </c>
      <c r="F38" s="16">
        <v>14988</v>
      </c>
      <c r="H38" s="16">
        <v>21643</v>
      </c>
      <c r="I38" s="16">
        <v>13600</v>
      </c>
      <c r="J38" s="16">
        <v>4525</v>
      </c>
      <c r="K38" s="16">
        <v>28965</v>
      </c>
      <c r="M38" s="16">
        <v>30123</v>
      </c>
      <c r="N38" s="16">
        <v>11560</v>
      </c>
      <c r="O38" s="16">
        <v>2219</v>
      </c>
      <c r="P38" s="16">
        <v>21672</v>
      </c>
      <c r="R38" s="16">
        <v>5851</v>
      </c>
      <c r="S38" s="16">
        <v>652</v>
      </c>
      <c r="T38" s="16">
        <v>891</v>
      </c>
      <c r="U38" s="16">
        <v>6059.6999417595816</v>
      </c>
      <c r="W38" s="16">
        <v>1384</v>
      </c>
      <c r="X38" s="16">
        <v>3431</v>
      </c>
      <c r="Y38" s="16">
        <v>2184</v>
      </c>
      <c r="Z38" s="16">
        <v>3420.2503305231789</v>
      </c>
      <c r="AB38" s="29"/>
      <c r="AC38" s="29"/>
      <c r="AD38" s="29"/>
      <c r="AE38" s="29"/>
      <c r="AF38" s="29"/>
      <c r="AG38" s="29"/>
      <c r="AH38" s="29"/>
      <c r="AI38" s="29"/>
      <c r="AJ38" s="29"/>
      <c r="AK38" s="29"/>
      <c r="AL38" s="29"/>
      <c r="AM38" s="29"/>
    </row>
    <row r="39" spans="2:39">
      <c r="B39">
        <v>1982</v>
      </c>
      <c r="C39" s="16">
        <v>7315</v>
      </c>
      <c r="D39" s="16">
        <v>20967</v>
      </c>
      <c r="E39" s="16">
        <v>26845</v>
      </c>
      <c r="F39" s="16">
        <v>8137</v>
      </c>
      <c r="H39" s="16">
        <v>14663</v>
      </c>
      <c r="I39" s="16">
        <v>12204</v>
      </c>
      <c r="J39" s="16">
        <v>5212</v>
      </c>
      <c r="K39" s="16">
        <v>29044</v>
      </c>
      <c r="M39" s="16">
        <v>24292</v>
      </c>
      <c r="N39" s="16">
        <v>13696</v>
      </c>
      <c r="O39" s="16">
        <v>2287</v>
      </c>
      <c r="P39" s="16">
        <v>35937</v>
      </c>
      <c r="R39" s="16">
        <v>4256</v>
      </c>
      <c r="S39" s="16">
        <v>1234</v>
      </c>
      <c r="T39" s="16">
        <v>736</v>
      </c>
      <c r="U39" s="16">
        <v>6648.6636187906543</v>
      </c>
      <c r="W39" s="16">
        <v>2917</v>
      </c>
      <c r="X39" s="16">
        <v>6487</v>
      </c>
      <c r="Y39" s="16">
        <v>3052</v>
      </c>
      <c r="Z39" s="16">
        <v>4189.03795313705</v>
      </c>
      <c r="AB39" s="29"/>
      <c r="AC39" s="29"/>
      <c r="AD39" s="29"/>
      <c r="AE39" s="29"/>
      <c r="AF39" s="29"/>
      <c r="AG39" s="29"/>
      <c r="AH39" s="29"/>
      <c r="AI39" s="29"/>
      <c r="AJ39" s="29"/>
      <c r="AK39" s="29"/>
      <c r="AL39" s="29"/>
      <c r="AM39" s="29"/>
    </row>
    <row r="40" spans="2:39">
      <c r="B40">
        <v>1983</v>
      </c>
      <c r="C40" s="16">
        <v>727</v>
      </c>
      <c r="D40" s="16">
        <v>17290</v>
      </c>
      <c r="E40" s="16">
        <v>34150</v>
      </c>
      <c r="F40" s="16">
        <v>29749</v>
      </c>
      <c r="H40" s="16">
        <v>13512</v>
      </c>
      <c r="I40" s="16">
        <v>10724</v>
      </c>
      <c r="J40" s="16">
        <v>3371</v>
      </c>
      <c r="K40" s="16">
        <v>21712</v>
      </c>
      <c r="M40" s="16">
        <v>32474</v>
      </c>
      <c r="N40" s="16">
        <v>11537</v>
      </c>
      <c r="O40" s="16">
        <v>2034</v>
      </c>
      <c r="P40" s="16">
        <v>20135</v>
      </c>
      <c r="R40" s="16">
        <v>4738</v>
      </c>
      <c r="S40" s="16">
        <v>1471</v>
      </c>
      <c r="T40" s="16">
        <v>374</v>
      </c>
      <c r="U40" s="16">
        <v>5057.2748538011692</v>
      </c>
      <c r="W40" s="16">
        <v>789</v>
      </c>
      <c r="X40" s="16">
        <v>3133</v>
      </c>
      <c r="Y40" s="16">
        <v>2781</v>
      </c>
      <c r="Z40" s="16">
        <v>3630.0738135264455</v>
      </c>
      <c r="AB40" s="29"/>
      <c r="AC40" s="29"/>
      <c r="AD40" s="29"/>
      <c r="AE40" s="29"/>
      <c r="AF40" s="29"/>
      <c r="AG40" s="29"/>
      <c r="AH40" s="29"/>
      <c r="AI40" s="29"/>
      <c r="AJ40" s="29"/>
      <c r="AK40" s="29"/>
      <c r="AL40" s="29"/>
      <c r="AM40" s="29"/>
    </row>
    <row r="41" spans="2:39">
      <c r="B41">
        <v>1984</v>
      </c>
      <c r="C41" s="16">
        <v>7348</v>
      </c>
      <c r="D41" s="16">
        <v>35192</v>
      </c>
      <c r="E41" s="16">
        <v>44359</v>
      </c>
      <c r="F41" s="16">
        <v>13491</v>
      </c>
      <c r="H41" s="16">
        <v>20747</v>
      </c>
      <c r="I41" s="16">
        <v>12220</v>
      </c>
      <c r="J41" s="16">
        <v>15226</v>
      </c>
      <c r="K41" s="16">
        <v>22871</v>
      </c>
      <c r="M41" s="16">
        <v>43251</v>
      </c>
      <c r="N41" s="16">
        <v>13112</v>
      </c>
      <c r="O41" s="16">
        <v>2203</v>
      </c>
      <c r="P41" s="16">
        <v>15278</v>
      </c>
      <c r="R41" s="16">
        <v>3221</v>
      </c>
      <c r="S41" s="16">
        <v>1005</v>
      </c>
      <c r="T41" s="16">
        <v>555</v>
      </c>
      <c r="U41" s="16">
        <v>6892.358252338995</v>
      </c>
      <c r="W41" s="16">
        <v>3622</v>
      </c>
      <c r="X41" s="16">
        <v>4956</v>
      </c>
      <c r="Y41" s="16">
        <v>3184</v>
      </c>
      <c r="Z41" s="16">
        <v>5397.1626253149643</v>
      </c>
      <c r="AB41" s="29"/>
      <c r="AC41" s="29"/>
      <c r="AD41" s="29"/>
      <c r="AE41" s="29"/>
      <c r="AF41" s="29"/>
      <c r="AG41" s="29"/>
      <c r="AH41" s="29"/>
      <c r="AI41" s="29"/>
      <c r="AJ41" s="29"/>
      <c r="AK41" s="29"/>
      <c r="AL41" s="29"/>
      <c r="AM41" s="29"/>
    </row>
    <row r="42" spans="2:39">
      <c r="B42">
        <v>1985</v>
      </c>
      <c r="C42" s="16">
        <v>319</v>
      </c>
      <c r="D42" s="16">
        <v>23648</v>
      </c>
      <c r="E42" s="16">
        <v>66308</v>
      </c>
      <c r="F42" s="16">
        <v>32805</v>
      </c>
      <c r="H42" s="16">
        <v>18034</v>
      </c>
      <c r="I42" s="16">
        <v>14740</v>
      </c>
      <c r="J42" s="16">
        <v>10411</v>
      </c>
      <c r="K42" s="16">
        <v>31973</v>
      </c>
      <c r="M42" s="16">
        <v>36719</v>
      </c>
      <c r="N42" s="16">
        <v>14224</v>
      </c>
      <c r="O42" s="16">
        <v>2497</v>
      </c>
      <c r="P42" s="16">
        <v>22572</v>
      </c>
      <c r="R42" s="16">
        <v>3954</v>
      </c>
      <c r="S42" s="16">
        <v>805</v>
      </c>
      <c r="T42" s="16">
        <v>579</v>
      </c>
      <c r="U42" s="16">
        <v>11437.65355224682</v>
      </c>
      <c r="W42" s="16">
        <v>1780</v>
      </c>
      <c r="X42" s="16">
        <v>6805</v>
      </c>
      <c r="Y42" s="16">
        <v>3962</v>
      </c>
      <c r="Z42" s="16">
        <v>4584.8242836687186</v>
      </c>
      <c r="AB42" s="29"/>
      <c r="AC42" s="29"/>
      <c r="AD42" s="29"/>
      <c r="AE42" s="29"/>
      <c r="AF42" s="29"/>
      <c r="AG42" s="29"/>
      <c r="AH42" s="29"/>
      <c r="AI42" s="29"/>
      <c r="AJ42" s="29"/>
      <c r="AK42" s="29"/>
      <c r="AL42" s="29"/>
      <c r="AM42" s="29"/>
    </row>
    <row r="43" spans="2:39">
      <c r="B43">
        <v>1986</v>
      </c>
      <c r="C43" s="16">
        <v>1692</v>
      </c>
      <c r="D43" s="16">
        <v>19544</v>
      </c>
      <c r="E43" s="16">
        <v>58811</v>
      </c>
      <c r="F43" s="16">
        <v>26682</v>
      </c>
      <c r="H43" s="16">
        <v>17078</v>
      </c>
      <c r="I43" s="16">
        <v>11667</v>
      </c>
      <c r="J43" s="16">
        <v>8793</v>
      </c>
      <c r="K43" s="16">
        <v>38850</v>
      </c>
      <c r="M43" s="16">
        <v>24368</v>
      </c>
      <c r="N43" s="16">
        <v>12416</v>
      </c>
      <c r="O43" s="16">
        <v>1769</v>
      </c>
      <c r="P43" s="16">
        <v>22558</v>
      </c>
      <c r="R43" s="16">
        <v>2750</v>
      </c>
      <c r="S43" s="16">
        <v>949</v>
      </c>
      <c r="T43" s="16">
        <v>759</v>
      </c>
      <c r="U43" s="16">
        <v>10760.709622480841</v>
      </c>
      <c r="W43" s="16">
        <v>2261</v>
      </c>
      <c r="X43" s="16">
        <v>4411</v>
      </c>
      <c r="Y43" s="16">
        <v>5026</v>
      </c>
      <c r="Z43" s="16">
        <v>4853.9675495489855</v>
      </c>
      <c r="AB43" s="29"/>
      <c r="AC43" s="29"/>
      <c r="AD43" s="29"/>
      <c r="AE43" s="29"/>
      <c r="AF43" s="29"/>
      <c r="AG43" s="29"/>
      <c r="AH43" s="29"/>
      <c r="AI43" s="29"/>
      <c r="AJ43" s="29"/>
      <c r="AK43" s="29"/>
      <c r="AL43" s="29"/>
      <c r="AM43" s="29"/>
    </row>
    <row r="44" spans="2:39">
      <c r="B44">
        <v>1987</v>
      </c>
      <c r="C44" s="16">
        <v>293</v>
      </c>
      <c r="D44" s="16">
        <v>22138</v>
      </c>
      <c r="E44" s="16">
        <v>36945</v>
      </c>
      <c r="F44" s="16">
        <v>48764</v>
      </c>
      <c r="H44" s="16">
        <v>16985</v>
      </c>
      <c r="I44" s="16">
        <v>9530</v>
      </c>
      <c r="J44" s="16">
        <v>14418</v>
      </c>
      <c r="K44" s="16">
        <v>26787</v>
      </c>
      <c r="M44" s="16">
        <v>35002</v>
      </c>
      <c r="N44" s="16">
        <v>13714</v>
      </c>
      <c r="O44" s="16">
        <v>2028</v>
      </c>
      <c r="P44" s="16">
        <v>19859</v>
      </c>
      <c r="R44" s="16">
        <v>3383</v>
      </c>
      <c r="S44" s="16">
        <v>1087</v>
      </c>
      <c r="T44" s="16">
        <v>736</v>
      </c>
      <c r="U44" s="16">
        <v>11373.936629507769</v>
      </c>
      <c r="W44" s="16">
        <v>1617</v>
      </c>
      <c r="X44" s="16">
        <v>3047</v>
      </c>
      <c r="Y44" s="16">
        <v>2109</v>
      </c>
      <c r="Z44" s="16">
        <v>3691.2608690944144</v>
      </c>
      <c r="AB44" s="29"/>
      <c r="AC44" s="29"/>
      <c r="AD44" s="29"/>
      <c r="AE44" s="29"/>
      <c r="AF44" s="29"/>
      <c r="AG44" s="29"/>
      <c r="AH44" s="29"/>
      <c r="AI44" s="29"/>
      <c r="AJ44" s="29"/>
      <c r="AK44" s="29"/>
      <c r="AL44" s="29"/>
      <c r="AM44" s="29"/>
    </row>
    <row r="45" spans="2:39">
      <c r="B45">
        <v>1988</v>
      </c>
      <c r="C45" s="16">
        <v>9044</v>
      </c>
      <c r="D45" s="16">
        <v>26832</v>
      </c>
      <c r="E45" s="16">
        <v>19886</v>
      </c>
      <c r="F45" s="16">
        <v>18502</v>
      </c>
      <c r="H45" s="16">
        <v>22836</v>
      </c>
      <c r="I45" s="16">
        <v>14305</v>
      </c>
      <c r="J45" s="16">
        <v>13058</v>
      </c>
      <c r="K45" s="16">
        <v>29819</v>
      </c>
      <c r="M45" s="16">
        <v>26486</v>
      </c>
      <c r="N45" s="16">
        <v>12010</v>
      </c>
      <c r="O45" s="16">
        <v>1451</v>
      </c>
      <c r="P45" s="16">
        <v>15723</v>
      </c>
      <c r="R45" s="16">
        <v>2697</v>
      </c>
      <c r="S45" s="16">
        <v>1116</v>
      </c>
      <c r="T45" s="16">
        <v>918</v>
      </c>
      <c r="U45" s="16">
        <v>12838.384486383507</v>
      </c>
      <c r="W45" s="16">
        <v>2545</v>
      </c>
      <c r="X45" s="16">
        <v>6692</v>
      </c>
      <c r="Y45" s="16">
        <v>1715</v>
      </c>
      <c r="Z45" s="16">
        <v>3733.4306755573025</v>
      </c>
      <c r="AB45" s="29"/>
      <c r="AC45" s="29"/>
      <c r="AD45" s="29"/>
      <c r="AE45" s="29"/>
      <c r="AF45" s="29"/>
      <c r="AG45" s="29"/>
      <c r="AH45" s="29"/>
      <c r="AI45" s="29"/>
      <c r="AJ45" s="29"/>
      <c r="AK45" s="29"/>
      <c r="AL45" s="29"/>
      <c r="AM45" s="29"/>
    </row>
    <row r="46" spans="2:39">
      <c r="B46">
        <v>1989</v>
      </c>
      <c r="C46" s="16">
        <v>305</v>
      </c>
      <c r="D46" s="16">
        <v>41972</v>
      </c>
      <c r="E46" s="16">
        <v>47360</v>
      </c>
      <c r="F46" s="16">
        <v>10080</v>
      </c>
      <c r="H46" s="16">
        <v>17143</v>
      </c>
      <c r="I46" s="16">
        <v>10061</v>
      </c>
      <c r="J46" s="16">
        <v>3903</v>
      </c>
      <c r="K46" s="16">
        <v>34323</v>
      </c>
      <c r="M46" s="16">
        <v>43800</v>
      </c>
      <c r="N46" s="16">
        <v>13508</v>
      </c>
      <c r="O46" s="16">
        <v>2162</v>
      </c>
      <c r="P46" s="16">
        <v>15447</v>
      </c>
      <c r="R46" s="16">
        <v>2923</v>
      </c>
      <c r="S46" s="16">
        <v>734</v>
      </c>
      <c r="T46" s="16">
        <v>854</v>
      </c>
      <c r="U46" s="16">
        <v>11401.617709663687</v>
      </c>
      <c r="W46" s="16">
        <v>2498</v>
      </c>
      <c r="X46" s="16">
        <v>3861</v>
      </c>
      <c r="Y46" s="16">
        <v>2964</v>
      </c>
      <c r="Z46" s="16">
        <v>3665.7947107940722</v>
      </c>
      <c r="AB46" s="29"/>
      <c r="AC46" s="29"/>
      <c r="AD46" s="29"/>
      <c r="AE46" s="29"/>
      <c r="AF46" s="29"/>
      <c r="AG46" s="29"/>
      <c r="AH46" s="29"/>
      <c r="AI46" s="29"/>
      <c r="AJ46" s="29"/>
      <c r="AK46" s="29"/>
      <c r="AL46" s="29"/>
      <c r="AM46" s="29"/>
    </row>
    <row r="47" spans="2:39">
      <c r="B47">
        <v>1990</v>
      </c>
      <c r="C47" s="16">
        <v>6717</v>
      </c>
      <c r="D47" s="16">
        <v>19917</v>
      </c>
      <c r="E47" s="16">
        <v>35137</v>
      </c>
      <c r="F47" s="16">
        <v>27064</v>
      </c>
      <c r="H47" s="16">
        <v>14037</v>
      </c>
      <c r="I47" s="16">
        <v>6116</v>
      </c>
      <c r="J47" s="16">
        <v>5133</v>
      </c>
      <c r="K47" s="16">
        <v>44752</v>
      </c>
      <c r="M47" s="16">
        <v>40261</v>
      </c>
      <c r="N47" s="16">
        <v>10591</v>
      </c>
      <c r="O47" s="16">
        <v>2054</v>
      </c>
      <c r="P47" s="16">
        <v>25072</v>
      </c>
      <c r="R47" s="16">
        <v>3506</v>
      </c>
      <c r="S47" s="16">
        <v>801</v>
      </c>
      <c r="T47" s="16">
        <v>753</v>
      </c>
      <c r="U47" s="16">
        <v>11955.356736223242</v>
      </c>
      <c r="W47" s="16">
        <v>1663</v>
      </c>
      <c r="X47" s="16">
        <v>4851</v>
      </c>
      <c r="Y47" s="16">
        <v>3982</v>
      </c>
      <c r="Z47" s="16">
        <v>4519.3092900378406</v>
      </c>
      <c r="AB47" s="29"/>
      <c r="AC47" s="29"/>
      <c r="AD47" s="29"/>
      <c r="AE47" s="29"/>
      <c r="AF47" s="29"/>
      <c r="AG47" s="29"/>
      <c r="AH47" s="29"/>
      <c r="AI47" s="29"/>
      <c r="AJ47" s="29"/>
      <c r="AK47" s="29"/>
      <c r="AL47" s="29"/>
      <c r="AM47" s="29"/>
    </row>
    <row r="48" spans="2:39">
      <c r="B48">
        <v>1991</v>
      </c>
      <c r="C48" s="16">
        <v>248</v>
      </c>
      <c r="D48" s="16">
        <v>24143</v>
      </c>
      <c r="E48" s="16">
        <v>33522</v>
      </c>
      <c r="F48" s="16">
        <v>35681</v>
      </c>
      <c r="H48" s="16">
        <v>15450</v>
      </c>
      <c r="I48" s="16">
        <v>7105</v>
      </c>
      <c r="J48" s="16">
        <v>4095</v>
      </c>
      <c r="K48" s="16">
        <v>37375</v>
      </c>
      <c r="M48" s="16">
        <v>45900</v>
      </c>
      <c r="N48" s="16">
        <v>15345</v>
      </c>
      <c r="O48" s="16">
        <v>2066</v>
      </c>
      <c r="P48" s="16">
        <v>19826</v>
      </c>
      <c r="R48" s="16">
        <v>4207</v>
      </c>
      <c r="S48" s="16">
        <v>743</v>
      </c>
      <c r="T48" s="16">
        <v>766</v>
      </c>
      <c r="U48" s="16">
        <v>10152.04838992461</v>
      </c>
      <c r="W48" s="16">
        <v>2109</v>
      </c>
      <c r="X48" s="16">
        <v>5021</v>
      </c>
      <c r="Y48" s="16">
        <v>4438</v>
      </c>
      <c r="Z48" s="16">
        <v>4203.4156236553608</v>
      </c>
      <c r="AB48" s="29"/>
      <c r="AC48" s="29"/>
      <c r="AD48" s="29"/>
      <c r="AE48" s="29"/>
      <c r="AF48" s="29"/>
      <c r="AG48" s="29"/>
      <c r="AH48" s="29"/>
      <c r="AI48" s="29"/>
      <c r="AJ48" s="29"/>
      <c r="AK48" s="29"/>
      <c r="AL48" s="29"/>
      <c r="AM48" s="29"/>
    </row>
    <row r="49" spans="2:39">
      <c r="B49">
        <v>1992</v>
      </c>
      <c r="C49" s="16">
        <v>4356</v>
      </c>
      <c r="D49" s="16">
        <v>19086</v>
      </c>
      <c r="E49" s="16">
        <v>40792</v>
      </c>
      <c r="F49" s="16">
        <v>21137</v>
      </c>
      <c r="H49" s="16">
        <v>13742</v>
      </c>
      <c r="I49" s="16">
        <v>6795</v>
      </c>
      <c r="J49" s="16">
        <v>10286</v>
      </c>
      <c r="K49" s="16">
        <v>41465</v>
      </c>
      <c r="M49" s="16">
        <v>35645</v>
      </c>
      <c r="N49" s="16">
        <v>14426</v>
      </c>
      <c r="O49" s="16">
        <v>2510</v>
      </c>
      <c r="P49" s="16">
        <v>18294</v>
      </c>
      <c r="R49" s="16">
        <v>3709</v>
      </c>
      <c r="S49" s="16">
        <v>957</v>
      </c>
      <c r="T49" s="16">
        <v>838</v>
      </c>
      <c r="U49" s="16">
        <v>12225.237481590575</v>
      </c>
      <c r="W49" s="16">
        <v>2859</v>
      </c>
      <c r="X49" s="16">
        <v>5792</v>
      </c>
      <c r="Y49" s="16">
        <v>5531</v>
      </c>
      <c r="Z49" s="16">
        <v>3069.0442608812027</v>
      </c>
      <c r="AB49" s="29"/>
      <c r="AC49" s="29"/>
      <c r="AD49" s="29"/>
      <c r="AE49" s="29"/>
      <c r="AF49" s="29"/>
      <c r="AG49" s="29"/>
      <c r="AH49" s="29"/>
      <c r="AI49" s="29"/>
      <c r="AJ49" s="29"/>
      <c r="AK49" s="29"/>
      <c r="AL49" s="29"/>
      <c r="AM49" s="29"/>
    </row>
    <row r="50" spans="2:39">
      <c r="B50">
        <v>1993</v>
      </c>
      <c r="C50" s="16">
        <v>1388</v>
      </c>
      <c r="D50" s="16">
        <v>19114</v>
      </c>
      <c r="E50" s="16">
        <v>40563</v>
      </c>
      <c r="F50" s="16">
        <v>37791</v>
      </c>
      <c r="H50" s="16">
        <v>9898</v>
      </c>
      <c r="I50" s="16">
        <v>3643</v>
      </c>
      <c r="J50" s="16">
        <v>8315</v>
      </c>
      <c r="K50" s="16">
        <v>35265</v>
      </c>
      <c r="M50" s="16">
        <v>32876</v>
      </c>
      <c r="N50" s="16">
        <v>11811</v>
      </c>
      <c r="O50" s="16">
        <v>2632</v>
      </c>
      <c r="P50" s="16">
        <v>33262</v>
      </c>
      <c r="R50" s="16">
        <v>5065</v>
      </c>
      <c r="S50" s="16">
        <v>1122</v>
      </c>
      <c r="T50" s="16">
        <v>1127</v>
      </c>
      <c r="U50" s="16">
        <v>10983.27748473316</v>
      </c>
      <c r="W50" s="16">
        <v>1753</v>
      </c>
      <c r="X50" s="16">
        <v>3663</v>
      </c>
      <c r="Y50" s="16">
        <v>4363</v>
      </c>
      <c r="Z50" s="16">
        <v>2792.7259788524393</v>
      </c>
      <c r="AB50" s="29"/>
      <c r="AC50" s="29"/>
      <c r="AD50" s="29"/>
      <c r="AE50" s="29"/>
      <c r="AF50" s="29"/>
      <c r="AG50" s="29"/>
      <c r="AH50" s="29"/>
      <c r="AI50" s="29"/>
      <c r="AJ50" s="29"/>
      <c r="AK50" s="29"/>
      <c r="AL50" s="29"/>
      <c r="AM50" s="29"/>
    </row>
    <row r="51" spans="2:39">
      <c r="B51">
        <v>1994</v>
      </c>
      <c r="C51" s="16">
        <v>12946</v>
      </c>
      <c r="D51" s="16">
        <v>18168</v>
      </c>
      <c r="E51" s="16">
        <v>47444</v>
      </c>
      <c r="F51" s="16">
        <v>9197</v>
      </c>
      <c r="H51" s="16">
        <v>22125</v>
      </c>
      <c r="I51" s="16">
        <v>7519</v>
      </c>
      <c r="J51" s="16">
        <v>12193</v>
      </c>
      <c r="K51" s="16">
        <v>54230</v>
      </c>
      <c r="M51" s="16">
        <v>42679</v>
      </c>
      <c r="N51" s="16">
        <v>17203</v>
      </c>
      <c r="O51" s="16">
        <v>2012</v>
      </c>
      <c r="P51" s="16">
        <v>19574</v>
      </c>
      <c r="R51" s="16">
        <v>6085</v>
      </c>
      <c r="S51" s="16">
        <v>984</v>
      </c>
      <c r="T51" s="16">
        <v>813</v>
      </c>
      <c r="U51" s="16">
        <v>10929.897635669686</v>
      </c>
      <c r="W51" s="16">
        <v>3152</v>
      </c>
      <c r="X51" s="16">
        <v>7156</v>
      </c>
      <c r="Y51" s="16">
        <v>8412</v>
      </c>
      <c r="Z51" s="16">
        <v>4683.1059363445338</v>
      </c>
      <c r="AB51" s="29"/>
      <c r="AC51" s="29"/>
      <c r="AD51" s="29"/>
      <c r="AE51" s="29"/>
      <c r="AF51" s="29"/>
      <c r="AG51" s="29"/>
      <c r="AH51" s="29"/>
      <c r="AI51" s="29"/>
      <c r="AJ51" s="29"/>
      <c r="AK51" s="29"/>
      <c r="AL51" s="29"/>
      <c r="AM51" s="29"/>
    </row>
    <row r="52" spans="2:39">
      <c r="B52">
        <v>1995</v>
      </c>
      <c r="C52" s="16">
        <v>214</v>
      </c>
      <c r="D52" s="16">
        <v>47654</v>
      </c>
      <c r="E52" s="16">
        <v>51968</v>
      </c>
      <c r="F52" s="16">
        <v>40451</v>
      </c>
      <c r="H52" s="16">
        <v>27172</v>
      </c>
      <c r="I52" s="16">
        <v>9030</v>
      </c>
      <c r="J52" s="16">
        <v>14635</v>
      </c>
      <c r="K52" s="16">
        <v>40793</v>
      </c>
      <c r="M52" s="16">
        <v>45254</v>
      </c>
      <c r="N52" s="16">
        <v>14039</v>
      </c>
      <c r="O52" s="16">
        <v>1415</v>
      </c>
      <c r="P52" s="16">
        <v>13541</v>
      </c>
      <c r="R52" s="16">
        <v>5842</v>
      </c>
      <c r="S52" s="16">
        <v>1295</v>
      </c>
      <c r="T52" s="16">
        <v>678</v>
      </c>
      <c r="U52" s="16">
        <v>9923.9652834910594</v>
      </c>
      <c r="W52" s="16">
        <v>1806</v>
      </c>
      <c r="X52" s="16">
        <v>6442</v>
      </c>
      <c r="Y52" s="16">
        <v>4967</v>
      </c>
      <c r="Z52" s="16">
        <v>3634.3674723402105</v>
      </c>
      <c r="AB52" s="29"/>
      <c r="AC52" s="29"/>
      <c r="AD52" s="29"/>
      <c r="AE52" s="29"/>
      <c r="AF52" s="29"/>
      <c r="AG52" s="29"/>
      <c r="AH52" s="29"/>
      <c r="AI52" s="29"/>
      <c r="AJ52" s="29"/>
      <c r="AK52" s="29"/>
      <c r="AL52" s="29"/>
      <c r="AM52" s="29"/>
    </row>
    <row r="53" spans="2:39">
      <c r="B53">
        <v>1996</v>
      </c>
      <c r="C53" s="16">
        <v>6004</v>
      </c>
      <c r="D53" s="16">
        <v>21649</v>
      </c>
      <c r="E53" s="16">
        <v>83036</v>
      </c>
      <c r="F53" s="16">
        <v>29415</v>
      </c>
      <c r="H53" s="16">
        <v>30601</v>
      </c>
      <c r="I53" s="16">
        <v>8348</v>
      </c>
      <c r="J53" s="16">
        <v>21449</v>
      </c>
      <c r="K53" s="16">
        <v>38735</v>
      </c>
      <c r="M53" s="16">
        <v>27302</v>
      </c>
      <c r="N53" s="16">
        <v>14385</v>
      </c>
      <c r="O53" s="16">
        <v>2053</v>
      </c>
      <c r="P53" s="16">
        <v>19195</v>
      </c>
      <c r="R53" s="16">
        <v>4443</v>
      </c>
      <c r="S53" s="16">
        <v>893</v>
      </c>
      <c r="T53" s="16">
        <v>1086</v>
      </c>
      <c r="U53" s="16">
        <v>10902.39549305678</v>
      </c>
      <c r="W53" s="16">
        <v>3632</v>
      </c>
      <c r="X53" s="16">
        <v>4163</v>
      </c>
      <c r="Y53" s="16">
        <v>4418</v>
      </c>
      <c r="Z53" s="16">
        <v>3153.8197322767223</v>
      </c>
      <c r="AB53" s="29"/>
      <c r="AC53" s="29"/>
      <c r="AD53" s="29"/>
      <c r="AE53" s="29"/>
      <c r="AF53" s="29"/>
      <c r="AG53" s="29"/>
      <c r="AH53" s="29"/>
      <c r="AI53" s="29"/>
      <c r="AJ53" s="29"/>
      <c r="AK53" s="29"/>
      <c r="AL53" s="29"/>
      <c r="AM53" s="29"/>
    </row>
    <row r="54" spans="2:39">
      <c r="B54">
        <v>1997</v>
      </c>
      <c r="C54" s="16">
        <v>317</v>
      </c>
      <c r="D54" s="16">
        <v>33490</v>
      </c>
      <c r="E54" s="16">
        <v>64980</v>
      </c>
      <c r="F54" s="16">
        <v>25172</v>
      </c>
      <c r="H54" s="16">
        <v>14439</v>
      </c>
      <c r="I54" s="16">
        <v>12516</v>
      </c>
      <c r="J54" s="16">
        <v>17658</v>
      </c>
      <c r="K54" s="16">
        <v>28157</v>
      </c>
      <c r="M54" s="16">
        <v>18705</v>
      </c>
      <c r="N54" s="16">
        <v>15937</v>
      </c>
      <c r="O54" s="16">
        <v>1781</v>
      </c>
      <c r="P54" s="16">
        <v>19306</v>
      </c>
      <c r="R54" s="16">
        <v>5563</v>
      </c>
      <c r="S54" s="16">
        <v>877</v>
      </c>
      <c r="T54" s="16">
        <v>1331</v>
      </c>
      <c r="U54" s="16">
        <v>11621.74762941082</v>
      </c>
      <c r="W54" s="16">
        <v>855</v>
      </c>
      <c r="X54" s="16">
        <v>1793</v>
      </c>
      <c r="Y54" s="16">
        <v>2801</v>
      </c>
      <c r="Z54" s="16">
        <v>3205.8020486173937</v>
      </c>
      <c r="AB54" s="29"/>
      <c r="AC54" s="29"/>
      <c r="AD54" s="29"/>
      <c r="AE54" s="29"/>
      <c r="AF54" s="29"/>
      <c r="AG54" s="29"/>
      <c r="AH54" s="29"/>
      <c r="AI54" s="29"/>
      <c r="AJ54" s="29"/>
      <c r="AK54" s="29"/>
      <c r="AL54" s="29"/>
      <c r="AM54" s="29"/>
    </row>
    <row r="55" spans="2:39">
      <c r="B55">
        <v>1998</v>
      </c>
      <c r="C55" s="16">
        <v>6162</v>
      </c>
      <c r="D55" s="16">
        <v>37955</v>
      </c>
      <c r="E55" s="16">
        <v>63489</v>
      </c>
      <c r="F55" s="16">
        <v>13506</v>
      </c>
      <c r="H55" s="16">
        <v>15331</v>
      </c>
      <c r="I55" s="16">
        <v>10820</v>
      </c>
      <c r="J55" s="16">
        <v>25591</v>
      </c>
      <c r="K55" s="16">
        <v>66657</v>
      </c>
      <c r="M55" s="16">
        <v>22280</v>
      </c>
      <c r="N55" s="16">
        <v>15080</v>
      </c>
      <c r="O55" s="16">
        <v>1503</v>
      </c>
      <c r="P55" s="16">
        <v>30516</v>
      </c>
      <c r="R55" s="16">
        <v>3848</v>
      </c>
      <c r="S55" s="16">
        <v>888</v>
      </c>
      <c r="T55" s="16">
        <v>589</v>
      </c>
      <c r="U55" s="16">
        <v>12607.39912916042</v>
      </c>
      <c r="W55" s="16">
        <v>1417</v>
      </c>
      <c r="X55" s="16">
        <v>2591</v>
      </c>
      <c r="Y55" s="16">
        <v>4531</v>
      </c>
      <c r="Z55" s="16">
        <v>7650.0732390563389</v>
      </c>
      <c r="AB55" s="29"/>
      <c r="AC55" s="29"/>
      <c r="AD55" s="29"/>
      <c r="AE55" s="29"/>
      <c r="AF55" s="29"/>
      <c r="AG55" s="29"/>
      <c r="AH55" s="29"/>
      <c r="AI55" s="29"/>
      <c r="AJ55" s="29"/>
      <c r="AK55" s="29"/>
      <c r="AL55" s="29"/>
      <c r="AM55" s="29"/>
    </row>
    <row r="56" spans="2:39">
      <c r="B56">
        <v>1999</v>
      </c>
      <c r="C56" s="16">
        <v>161</v>
      </c>
      <c r="D56" s="16">
        <v>32435</v>
      </c>
      <c r="E56" s="16">
        <v>102468</v>
      </c>
      <c r="F56" s="16">
        <v>22293</v>
      </c>
      <c r="H56" s="16">
        <v>16689</v>
      </c>
      <c r="I56" s="16">
        <v>11322</v>
      </c>
      <c r="J56" s="16">
        <v>24769</v>
      </c>
      <c r="K56" s="16">
        <v>35645</v>
      </c>
      <c r="M56" s="16">
        <v>40503</v>
      </c>
      <c r="N56" s="16">
        <v>16442</v>
      </c>
      <c r="O56" s="16">
        <v>1685</v>
      </c>
      <c r="P56" s="16">
        <v>13382</v>
      </c>
      <c r="R56" s="16">
        <v>3213</v>
      </c>
      <c r="S56" s="16">
        <v>962</v>
      </c>
      <c r="T56" s="16">
        <v>445</v>
      </c>
      <c r="U56" s="16">
        <v>9675.284568252684</v>
      </c>
      <c r="W56" s="16">
        <v>218</v>
      </c>
      <c r="X56" s="16">
        <v>2292</v>
      </c>
      <c r="Y56" s="16">
        <v>4234</v>
      </c>
      <c r="Z56" s="16">
        <v>5592.2463154216275</v>
      </c>
      <c r="AB56" s="29"/>
      <c r="AC56" s="29"/>
      <c r="AD56" s="29"/>
      <c r="AE56" s="29"/>
      <c r="AF56" s="29"/>
      <c r="AG56" s="29"/>
      <c r="AH56" s="29"/>
      <c r="AI56" s="29"/>
      <c r="AJ56" s="29"/>
      <c r="AK56" s="29"/>
      <c r="AL56" s="29"/>
      <c r="AM56" s="29"/>
    </row>
    <row r="57" spans="2:39">
      <c r="B57">
        <v>2000</v>
      </c>
      <c r="C57" s="16">
        <v>3310</v>
      </c>
      <c r="D57" s="16">
        <v>30689</v>
      </c>
      <c r="E57" s="16">
        <v>47317</v>
      </c>
      <c r="F57" s="16">
        <v>25344</v>
      </c>
      <c r="H57" s="16">
        <v>10734</v>
      </c>
      <c r="I57" s="16">
        <v>12565</v>
      </c>
      <c r="J57" s="16">
        <v>30923</v>
      </c>
      <c r="K57" s="16">
        <v>25485</v>
      </c>
      <c r="M57" s="16">
        <v>30237</v>
      </c>
      <c r="N57" s="16">
        <v>22912</v>
      </c>
      <c r="O57" s="16">
        <v>1152</v>
      </c>
      <c r="P57" s="16">
        <v>23502</v>
      </c>
      <c r="R57" s="16">
        <v>1908</v>
      </c>
      <c r="S57" s="16">
        <v>514</v>
      </c>
      <c r="T57" s="16">
        <v>631</v>
      </c>
      <c r="U57" s="16">
        <v>10470.833674606054</v>
      </c>
      <c r="W57" s="16">
        <v>997</v>
      </c>
      <c r="X57" s="16">
        <v>4653</v>
      </c>
      <c r="Y57" s="16">
        <v>2695</v>
      </c>
      <c r="Z57" s="16">
        <v>6454.6552904133478</v>
      </c>
      <c r="AB57" s="29"/>
      <c r="AC57" s="29"/>
      <c r="AD57" s="29"/>
      <c r="AE57" s="29"/>
      <c r="AF57" s="29"/>
      <c r="AG57" s="29"/>
      <c r="AH57" s="29"/>
      <c r="AI57" s="29"/>
      <c r="AJ57" s="29"/>
      <c r="AK57" s="29"/>
      <c r="AL57" s="29"/>
      <c r="AM57" s="29"/>
    </row>
    <row r="58" spans="2:39">
      <c r="B58">
        <v>2001</v>
      </c>
      <c r="C58" s="16">
        <v>206</v>
      </c>
      <c r="D58" s="16">
        <v>29307</v>
      </c>
      <c r="E58" s="16">
        <v>72274</v>
      </c>
      <c r="F58" s="16">
        <v>36304</v>
      </c>
      <c r="H58" s="16">
        <v>19206</v>
      </c>
      <c r="I58" s="16">
        <v>12869</v>
      </c>
      <c r="J58" s="16">
        <v>14182</v>
      </c>
      <c r="K58" s="16">
        <v>40441</v>
      </c>
      <c r="M58" s="16">
        <v>30350</v>
      </c>
      <c r="N58" s="16">
        <v>19551</v>
      </c>
      <c r="O58" s="16">
        <v>1506</v>
      </c>
      <c r="P58" s="16">
        <v>27273</v>
      </c>
      <c r="R58" s="16">
        <v>5005</v>
      </c>
      <c r="S58" s="16">
        <v>716</v>
      </c>
      <c r="T58" s="16">
        <v>1082</v>
      </c>
      <c r="U58" s="16">
        <v>19926.852302280244</v>
      </c>
      <c r="W58" s="16">
        <v>624</v>
      </c>
      <c r="X58" s="16">
        <v>3917</v>
      </c>
      <c r="Y58" s="16">
        <v>4308</v>
      </c>
      <c r="Z58" s="16">
        <v>10830.466867894025</v>
      </c>
      <c r="AB58" s="29"/>
      <c r="AC58" s="29"/>
      <c r="AD58" s="29"/>
      <c r="AE58" s="29"/>
      <c r="AF58" s="29"/>
      <c r="AG58" s="29"/>
      <c r="AH58" s="29"/>
      <c r="AI58" s="29"/>
      <c r="AJ58" s="29"/>
      <c r="AK58" s="29"/>
      <c r="AL58" s="29"/>
      <c r="AM58" s="29"/>
    </row>
    <row r="59" spans="2:39">
      <c r="B59">
        <v>2002</v>
      </c>
      <c r="C59" s="16">
        <v>4360</v>
      </c>
      <c r="D59" s="16">
        <v>32069</v>
      </c>
      <c r="E59" s="16">
        <v>80724</v>
      </c>
      <c r="F59" s="16">
        <v>17890</v>
      </c>
      <c r="H59" s="16">
        <v>18643</v>
      </c>
      <c r="I59" s="16">
        <v>9694</v>
      </c>
      <c r="J59" s="16">
        <v>13484</v>
      </c>
      <c r="K59" s="16">
        <v>39799</v>
      </c>
      <c r="M59" s="16">
        <v>18101</v>
      </c>
      <c r="N59" s="16">
        <v>17977</v>
      </c>
      <c r="O59" s="16">
        <v>1481</v>
      </c>
      <c r="P59" s="16">
        <v>46661</v>
      </c>
      <c r="R59" s="16">
        <v>3968</v>
      </c>
      <c r="S59" s="16">
        <v>730</v>
      </c>
      <c r="T59" s="16">
        <v>966</v>
      </c>
      <c r="U59" s="16">
        <v>18944.186950826093</v>
      </c>
      <c r="W59" s="16">
        <v>538</v>
      </c>
      <c r="X59" s="16">
        <v>4854</v>
      </c>
      <c r="Y59" s="16">
        <v>4737</v>
      </c>
      <c r="Z59" s="16">
        <v>10512.382686881769</v>
      </c>
      <c r="AB59" s="29"/>
      <c r="AC59" s="29"/>
      <c r="AD59" s="29"/>
      <c r="AE59" s="29"/>
      <c r="AF59" s="29"/>
      <c r="AG59" s="29"/>
      <c r="AH59" s="29"/>
      <c r="AI59" s="29"/>
      <c r="AJ59" s="29"/>
      <c r="AK59" s="29"/>
      <c r="AL59" s="29"/>
      <c r="AM59" s="29"/>
    </row>
    <row r="60" spans="2:39">
      <c r="B60">
        <v>2003</v>
      </c>
      <c r="C60" s="16">
        <v>988</v>
      </c>
      <c r="D60" s="16">
        <v>45123</v>
      </c>
      <c r="E60" s="16">
        <v>70246</v>
      </c>
      <c r="F60" s="16">
        <v>53763</v>
      </c>
      <c r="H60" s="16">
        <v>20783</v>
      </c>
      <c r="I60" s="16">
        <v>12610</v>
      </c>
      <c r="J60" s="16">
        <v>9581</v>
      </c>
      <c r="K60" s="16">
        <v>27539</v>
      </c>
      <c r="M60" s="16">
        <v>28877</v>
      </c>
      <c r="N60" s="16">
        <v>27467</v>
      </c>
      <c r="O60" s="16">
        <v>2330</v>
      </c>
      <c r="P60" s="16">
        <v>20450</v>
      </c>
      <c r="R60" s="16">
        <v>4847</v>
      </c>
      <c r="S60" s="16">
        <v>801</v>
      </c>
      <c r="T60" s="16">
        <v>772</v>
      </c>
      <c r="U60" s="16">
        <v>19577.064344681159</v>
      </c>
      <c r="W60" s="16">
        <v>1066</v>
      </c>
      <c r="X60" s="16">
        <v>3004</v>
      </c>
      <c r="Y60" s="16">
        <v>3405</v>
      </c>
      <c r="Z60" s="16">
        <v>8969.5631500364743</v>
      </c>
      <c r="AB60" s="29"/>
      <c r="AC60" s="29"/>
      <c r="AD60" s="29"/>
      <c r="AE60" s="29"/>
      <c r="AF60" s="29"/>
      <c r="AG60" s="29"/>
      <c r="AH60" s="29"/>
      <c r="AI60" s="29"/>
      <c r="AJ60" s="29"/>
      <c r="AK60" s="29"/>
      <c r="AL60" s="29"/>
      <c r="AM60" s="29"/>
    </row>
    <row r="61" spans="2:39">
      <c r="B61">
        <v>2004</v>
      </c>
      <c r="C61" s="16">
        <v>11560</v>
      </c>
      <c r="D61" s="16">
        <v>51922</v>
      </c>
      <c r="E61" s="16">
        <v>65992</v>
      </c>
      <c r="F61" s="16">
        <v>15108</v>
      </c>
      <c r="H61" s="16">
        <v>18381</v>
      </c>
      <c r="I61" s="16">
        <v>10765</v>
      </c>
      <c r="J61" s="16">
        <v>15355</v>
      </c>
      <c r="K61" s="16">
        <v>41470</v>
      </c>
      <c r="M61" s="16">
        <v>42169</v>
      </c>
      <c r="N61" s="16">
        <v>18073</v>
      </c>
      <c r="O61" s="16">
        <v>1713</v>
      </c>
      <c r="P61" s="16">
        <v>20425</v>
      </c>
      <c r="R61" s="16">
        <v>5524</v>
      </c>
      <c r="S61" s="16">
        <v>852</v>
      </c>
      <c r="T61" s="16">
        <v>1011</v>
      </c>
      <c r="U61" s="16">
        <v>16061.716226688186</v>
      </c>
      <c r="W61" s="16">
        <v>1428</v>
      </c>
      <c r="X61" s="16">
        <v>4692</v>
      </c>
      <c r="Y61" s="16">
        <v>4217</v>
      </c>
      <c r="Z61" s="16">
        <v>9838.0363039468084</v>
      </c>
      <c r="AB61" s="29"/>
      <c r="AC61" s="29"/>
      <c r="AD61" s="29"/>
      <c r="AE61" s="29"/>
      <c r="AF61" s="29"/>
      <c r="AG61" s="29"/>
      <c r="AH61" s="29"/>
      <c r="AI61" s="29"/>
      <c r="AJ61" s="29"/>
      <c r="AK61" s="29"/>
      <c r="AL61" s="29"/>
      <c r="AM61" s="29"/>
    </row>
    <row r="62" spans="2:39">
      <c r="B62">
        <v>2005</v>
      </c>
      <c r="C62" s="16">
        <v>4007</v>
      </c>
      <c r="D62" s="16">
        <v>51245</v>
      </c>
      <c r="E62" s="16">
        <v>79550</v>
      </c>
      <c r="F62" s="16">
        <v>67627</v>
      </c>
      <c r="H62" s="16">
        <v>31700</v>
      </c>
      <c r="I62" s="16">
        <v>10025</v>
      </c>
      <c r="J62" s="16">
        <v>25755</v>
      </c>
      <c r="K62" s="16">
        <v>33633</v>
      </c>
      <c r="M62" s="16">
        <v>38563</v>
      </c>
      <c r="N62" s="16">
        <v>17283</v>
      </c>
      <c r="O62" s="16">
        <v>1667</v>
      </c>
      <c r="P62" s="16">
        <v>22162</v>
      </c>
      <c r="R62" s="16">
        <v>4919</v>
      </c>
      <c r="S62" s="16">
        <v>762</v>
      </c>
      <c r="T62" s="16">
        <v>648</v>
      </c>
      <c r="U62" s="16">
        <v>11011.669289911672</v>
      </c>
      <c r="W62" s="16">
        <v>636</v>
      </c>
      <c r="X62" s="16">
        <v>3231</v>
      </c>
      <c r="Y62" s="16">
        <v>3562</v>
      </c>
      <c r="Z62" s="16">
        <v>6257.9031110148944</v>
      </c>
      <c r="AB62" s="29"/>
      <c r="AC62" s="29"/>
      <c r="AD62" s="29"/>
      <c r="AE62" s="29"/>
      <c r="AF62" s="29"/>
      <c r="AG62" s="29"/>
      <c r="AH62" s="29"/>
      <c r="AI62" s="29"/>
      <c r="AJ62" s="29"/>
      <c r="AK62" s="29"/>
      <c r="AL62" s="29"/>
      <c r="AM62" s="29"/>
    </row>
    <row r="63" spans="2:39">
      <c r="B63">
        <v>2006</v>
      </c>
      <c r="C63" s="16">
        <v>5854</v>
      </c>
      <c r="D63" s="16">
        <v>27732</v>
      </c>
      <c r="E63" s="16">
        <v>46937</v>
      </c>
      <c r="F63" s="16">
        <v>6332</v>
      </c>
      <c r="H63" s="16">
        <v>20612</v>
      </c>
      <c r="I63" s="16">
        <v>12353</v>
      </c>
      <c r="J63" s="16">
        <v>18398</v>
      </c>
      <c r="K63" s="16">
        <v>34283</v>
      </c>
      <c r="M63" s="16">
        <v>28482</v>
      </c>
      <c r="N63" s="16">
        <v>16752</v>
      </c>
      <c r="O63" s="16">
        <v>1903</v>
      </c>
      <c r="P63" s="16">
        <v>29753</v>
      </c>
      <c r="R63" s="16">
        <v>4085</v>
      </c>
      <c r="S63" s="16">
        <v>616</v>
      </c>
      <c r="T63" s="16">
        <v>617</v>
      </c>
      <c r="U63" s="16">
        <v>12973.997042400859</v>
      </c>
      <c r="W63" s="16">
        <v>891</v>
      </c>
      <c r="X63" s="16">
        <v>4672</v>
      </c>
      <c r="Y63" s="16">
        <v>2777</v>
      </c>
      <c r="Z63" s="16">
        <v>5391.0433372542739</v>
      </c>
      <c r="AB63" s="29"/>
      <c r="AC63" s="29"/>
      <c r="AD63" s="29"/>
      <c r="AE63" s="29"/>
      <c r="AF63" s="29"/>
      <c r="AG63" s="29"/>
      <c r="AH63" s="29"/>
      <c r="AI63" s="29"/>
      <c r="AJ63" s="29"/>
      <c r="AK63" s="29"/>
      <c r="AL63" s="29"/>
      <c r="AM63" s="29"/>
    </row>
    <row r="64" spans="2:39">
      <c r="B64">
        <v>2007</v>
      </c>
      <c r="C64" s="16">
        <v>2868</v>
      </c>
      <c r="D64" s="16">
        <v>38338</v>
      </c>
      <c r="E64" s="16">
        <v>71991</v>
      </c>
      <c r="F64" s="16">
        <v>35380</v>
      </c>
      <c r="H64" s="16">
        <v>20000</v>
      </c>
      <c r="I64" s="16">
        <v>10657</v>
      </c>
      <c r="J64" s="16">
        <v>8535</v>
      </c>
      <c r="K64" s="16">
        <v>25403</v>
      </c>
      <c r="M64" s="16">
        <v>27661</v>
      </c>
      <c r="N64" s="16">
        <v>12983</v>
      </c>
      <c r="O64" s="16">
        <v>1564</v>
      </c>
      <c r="P64" s="16">
        <v>9256</v>
      </c>
      <c r="R64" s="16">
        <v>2450</v>
      </c>
      <c r="S64" s="16">
        <v>641</v>
      </c>
      <c r="T64" s="16">
        <v>315</v>
      </c>
      <c r="U64" s="16">
        <v>7655.9063216794975</v>
      </c>
      <c r="W64" s="16">
        <v>744</v>
      </c>
      <c r="X64" s="16">
        <v>2887</v>
      </c>
      <c r="Y64" s="16">
        <v>2493</v>
      </c>
      <c r="Z64" s="16">
        <v>4373.3724564290578</v>
      </c>
      <c r="AB64" s="29"/>
      <c r="AC64" s="29"/>
      <c r="AD64" s="29"/>
      <c r="AE64" s="29"/>
      <c r="AF64" s="29"/>
      <c r="AG64" s="29"/>
      <c r="AH64" s="29"/>
      <c r="AI64" s="29"/>
      <c r="AJ64" s="29"/>
      <c r="AK64" s="29"/>
      <c r="AL64" s="29"/>
      <c r="AM64" s="29"/>
    </row>
    <row r="65" spans="2:39">
      <c r="B65">
        <v>2008</v>
      </c>
      <c r="C65" s="16">
        <v>5427</v>
      </c>
      <c r="D65" s="16">
        <v>21903</v>
      </c>
      <c r="E65" s="16">
        <v>39888</v>
      </c>
      <c r="F65" s="16">
        <v>6875</v>
      </c>
      <c r="H65" s="16">
        <v>19255</v>
      </c>
      <c r="I65" s="16">
        <v>6759</v>
      </c>
      <c r="J65" s="16">
        <v>7019</v>
      </c>
      <c r="K65" s="16">
        <v>20238</v>
      </c>
      <c r="M65" s="16">
        <v>29117</v>
      </c>
      <c r="N65" s="16">
        <v>10209</v>
      </c>
      <c r="O65" s="16">
        <v>931</v>
      </c>
      <c r="P65" s="16">
        <v>11760</v>
      </c>
      <c r="R65" s="16">
        <v>1908</v>
      </c>
      <c r="S65" s="16">
        <v>417</v>
      </c>
      <c r="T65" s="16">
        <v>421</v>
      </c>
      <c r="U65" s="16">
        <v>9132.9143046845656</v>
      </c>
      <c r="W65" s="16">
        <v>1143</v>
      </c>
      <c r="X65" s="16">
        <v>4257</v>
      </c>
      <c r="Y65" s="16">
        <v>3683</v>
      </c>
      <c r="Z65" s="16">
        <v>5466.5528361981815</v>
      </c>
      <c r="AB65" s="29"/>
      <c r="AC65" s="29"/>
      <c r="AD65" s="29"/>
      <c r="AE65" s="29"/>
      <c r="AF65" s="29"/>
      <c r="AG65" s="29"/>
      <c r="AH65" s="29"/>
      <c r="AI65" s="29"/>
      <c r="AJ65" s="29"/>
      <c r="AK65" s="29"/>
      <c r="AL65" s="29"/>
      <c r="AM65" s="29"/>
    </row>
    <row r="66" spans="2:39">
      <c r="B66">
        <v>2009</v>
      </c>
      <c r="C66" s="16">
        <v>1232</v>
      </c>
      <c r="D66" s="16">
        <v>23836</v>
      </c>
      <c r="E66" s="16">
        <v>46516</v>
      </c>
      <c r="F66" s="16">
        <v>44392</v>
      </c>
      <c r="H66" s="16">
        <v>17395</v>
      </c>
      <c r="I66" s="16">
        <v>7460</v>
      </c>
      <c r="J66" s="16">
        <v>6219</v>
      </c>
      <c r="K66" s="16">
        <v>23219</v>
      </c>
      <c r="M66" s="16">
        <v>27278</v>
      </c>
      <c r="N66" s="16">
        <v>12366</v>
      </c>
      <c r="O66" s="16">
        <v>1481</v>
      </c>
      <c r="P66" s="16">
        <v>9633</v>
      </c>
      <c r="R66" s="16">
        <v>1868</v>
      </c>
      <c r="S66" s="16">
        <v>259</v>
      </c>
      <c r="T66" s="16">
        <v>350</v>
      </c>
      <c r="U66" s="16">
        <v>8201.4004432353759</v>
      </c>
      <c r="W66" s="16">
        <v>666</v>
      </c>
      <c r="X66" s="16">
        <v>3227</v>
      </c>
      <c r="Y66" s="16">
        <v>3256</v>
      </c>
      <c r="Z66" s="16">
        <v>9568.7352767424454</v>
      </c>
      <c r="AB66" s="29"/>
      <c r="AC66" s="29"/>
      <c r="AD66" s="29"/>
      <c r="AE66" s="29"/>
      <c r="AF66" s="29"/>
      <c r="AG66" s="29"/>
      <c r="AH66" s="29"/>
      <c r="AI66" s="29"/>
      <c r="AJ66" s="29"/>
      <c r="AK66" s="29"/>
      <c r="AL66" s="29"/>
      <c r="AM66" s="29"/>
    </row>
    <row r="67" spans="2:39">
      <c r="B67">
        <v>2010</v>
      </c>
      <c r="C67" s="16">
        <v>5390</v>
      </c>
      <c r="D67" s="16">
        <v>18444</v>
      </c>
      <c r="E67" s="16">
        <v>54972</v>
      </c>
      <c r="F67" s="16">
        <v>13491</v>
      </c>
      <c r="H67" s="16">
        <v>23153</v>
      </c>
      <c r="I67" s="16">
        <v>5403</v>
      </c>
      <c r="J67" s="16">
        <v>8431</v>
      </c>
      <c r="K67" s="16">
        <v>17516</v>
      </c>
      <c r="M67" s="16">
        <v>22684</v>
      </c>
      <c r="N67" s="16">
        <v>15062</v>
      </c>
      <c r="O67" s="16">
        <v>1392</v>
      </c>
      <c r="P67" s="16">
        <v>56382</v>
      </c>
      <c r="R67" s="16">
        <v>1172</v>
      </c>
      <c r="S67" s="16">
        <v>386</v>
      </c>
      <c r="T67" s="16">
        <v>447</v>
      </c>
      <c r="U67" s="16">
        <v>8341.535520512718</v>
      </c>
      <c r="W67" s="16">
        <v>547</v>
      </c>
      <c r="X67" s="16">
        <v>3072</v>
      </c>
      <c r="Y67" s="16">
        <v>3777</v>
      </c>
      <c r="Z67" s="16">
        <v>7172.165837401546</v>
      </c>
      <c r="AB67" s="29"/>
      <c r="AC67" s="29"/>
      <c r="AD67" s="29"/>
      <c r="AE67" s="29"/>
      <c r="AF67" s="29"/>
      <c r="AG67" s="29"/>
      <c r="AH67" s="29"/>
      <c r="AI67" s="29"/>
      <c r="AJ67" s="29"/>
      <c r="AK67" s="29"/>
      <c r="AL67" s="29"/>
      <c r="AM67" s="29"/>
    </row>
    <row r="68" spans="2:39">
      <c r="B68">
        <v>2011</v>
      </c>
      <c r="C68" s="16">
        <v>1464</v>
      </c>
      <c r="D68" s="16">
        <v>25677</v>
      </c>
      <c r="E68" s="16">
        <v>74271</v>
      </c>
      <c r="F68" s="16">
        <v>45427</v>
      </c>
      <c r="H68" s="16">
        <v>29547</v>
      </c>
      <c r="I68" s="16">
        <v>10334</v>
      </c>
      <c r="J68" s="16">
        <v>7245</v>
      </c>
      <c r="K68" s="16">
        <v>34085</v>
      </c>
      <c r="M68" s="16">
        <v>19612</v>
      </c>
      <c r="N68" s="16">
        <v>18994</v>
      </c>
      <c r="O68" s="16">
        <v>1726</v>
      </c>
      <c r="P68" s="16">
        <v>22145</v>
      </c>
      <c r="R68" s="16">
        <v>1372</v>
      </c>
      <c r="S68" s="16">
        <v>413</v>
      </c>
      <c r="T68" s="16">
        <v>323</v>
      </c>
      <c r="U68" s="16">
        <v>9606.6682187953065</v>
      </c>
      <c r="W68" s="16">
        <v>328</v>
      </c>
      <c r="X68" s="16">
        <v>1971</v>
      </c>
      <c r="Y68" s="16">
        <v>2679</v>
      </c>
      <c r="Z68" s="16">
        <v>7338.0941317778916</v>
      </c>
      <c r="AB68" s="29"/>
      <c r="AC68" s="29"/>
      <c r="AD68" s="29"/>
      <c r="AE68" s="29"/>
      <c r="AF68" s="29"/>
      <c r="AG68" s="29"/>
      <c r="AH68" s="29"/>
      <c r="AI68" s="29"/>
      <c r="AJ68" s="29"/>
      <c r="AK68" s="29"/>
      <c r="AL68" s="29"/>
      <c r="AM68" s="29"/>
    </row>
    <row r="69" spans="2:39">
      <c r="B69">
        <v>2012</v>
      </c>
      <c r="C69" s="16">
        <v>4369</v>
      </c>
      <c r="D69" s="16">
        <v>16033</v>
      </c>
      <c r="E69" s="16">
        <v>45334</v>
      </c>
      <c r="F69" s="16">
        <v>14458</v>
      </c>
      <c r="H69" s="16">
        <v>29548</v>
      </c>
      <c r="I69" s="16">
        <v>8488</v>
      </c>
      <c r="J69" s="16">
        <v>9371</v>
      </c>
      <c r="K69" s="16">
        <v>25834</v>
      </c>
      <c r="M69" s="16">
        <v>20091</v>
      </c>
      <c r="N69" s="16">
        <v>19289</v>
      </c>
      <c r="O69" s="16">
        <v>1906</v>
      </c>
      <c r="P69" s="16">
        <v>14043</v>
      </c>
      <c r="R69" s="16">
        <v>1535</v>
      </c>
      <c r="S69" s="16">
        <v>308</v>
      </c>
      <c r="T69" s="16">
        <v>291</v>
      </c>
      <c r="U69" s="16">
        <v>8804.2790554904223</v>
      </c>
      <c r="W69" s="16">
        <v>750</v>
      </c>
      <c r="X69" s="16">
        <v>1540</v>
      </c>
      <c r="Y69" s="16">
        <v>2587</v>
      </c>
      <c r="Z69" s="16">
        <v>5804.4697484589906</v>
      </c>
      <c r="AB69" s="29"/>
      <c r="AC69" s="29"/>
      <c r="AD69" s="29"/>
      <c r="AE69" s="29"/>
      <c r="AF69" s="29"/>
      <c r="AG69" s="29"/>
      <c r="AH69" s="29"/>
      <c r="AI69" s="29"/>
      <c r="AJ69" s="29"/>
      <c r="AK69" s="29"/>
      <c r="AL69" s="29"/>
      <c r="AM69" s="29"/>
    </row>
    <row r="70" spans="2:39">
      <c r="B70">
        <v>2013</v>
      </c>
      <c r="C70" s="16">
        <v>1428</v>
      </c>
      <c r="D70" s="16">
        <v>37784</v>
      </c>
      <c r="E70" s="16">
        <v>93344</v>
      </c>
      <c r="F70" s="16">
        <v>52819</v>
      </c>
      <c r="H70" s="16">
        <v>28495</v>
      </c>
      <c r="I70" s="16">
        <v>9414</v>
      </c>
      <c r="J70" s="16">
        <v>8661</v>
      </c>
      <c r="K70" s="16">
        <v>20619</v>
      </c>
      <c r="M70" s="16">
        <v>22159</v>
      </c>
      <c r="N70" s="16">
        <v>19353</v>
      </c>
      <c r="O70" s="16">
        <v>1607</v>
      </c>
      <c r="P70" s="16">
        <v>15283</v>
      </c>
      <c r="R70" s="16">
        <v>1275</v>
      </c>
      <c r="S70" s="16">
        <v>428</v>
      </c>
      <c r="T70" s="16">
        <v>323</v>
      </c>
      <c r="U70" s="16">
        <v>12473.319000994048</v>
      </c>
      <c r="W70" s="16">
        <v>857</v>
      </c>
      <c r="X70" s="16">
        <v>3925</v>
      </c>
      <c r="Y70" s="16">
        <v>4884</v>
      </c>
      <c r="Z70" s="16">
        <v>6061.2531027384657</v>
      </c>
      <c r="AB70" s="29"/>
      <c r="AC70" s="29"/>
      <c r="AD70" s="29"/>
      <c r="AE70" s="29"/>
      <c r="AF70" s="29"/>
      <c r="AG70" s="29"/>
      <c r="AH70" s="29"/>
      <c r="AI70" s="29"/>
      <c r="AJ70" s="29"/>
      <c r="AK70" s="29"/>
      <c r="AL70" s="29"/>
      <c r="AM70" s="29"/>
    </row>
    <row r="71" spans="2:39">
      <c r="B71">
        <v>2014</v>
      </c>
      <c r="C71" s="16">
        <v>4746</v>
      </c>
      <c r="D71" s="16">
        <v>15925</v>
      </c>
      <c r="E71" s="16">
        <v>56754</v>
      </c>
      <c r="F71" s="16">
        <v>27234</v>
      </c>
      <c r="H71" s="16">
        <v>28089</v>
      </c>
      <c r="I71" s="16">
        <v>6210</v>
      </c>
      <c r="J71" s="16">
        <v>12937</v>
      </c>
      <c r="K71" s="16">
        <v>25476</v>
      </c>
      <c r="M71" s="16">
        <v>30113</v>
      </c>
      <c r="N71" s="16">
        <v>18452</v>
      </c>
      <c r="O71" s="16">
        <v>1547</v>
      </c>
      <c r="P71" s="16">
        <v>37780</v>
      </c>
      <c r="R71" s="16">
        <v>1448</v>
      </c>
      <c r="S71" s="16">
        <v>296</v>
      </c>
      <c r="T71" s="16">
        <v>383</v>
      </c>
      <c r="U71" s="16">
        <v>10758.792183147681</v>
      </c>
      <c r="W71" s="16">
        <v>1065</v>
      </c>
      <c r="X71" s="16">
        <v>4385</v>
      </c>
      <c r="Y71" s="16">
        <v>5500</v>
      </c>
      <c r="Z71" s="16">
        <v>5924.5783999756413</v>
      </c>
      <c r="AB71" s="29"/>
      <c r="AC71" s="29"/>
      <c r="AD71" s="29"/>
      <c r="AE71" s="29"/>
      <c r="AF71" s="29"/>
      <c r="AG71" s="29"/>
      <c r="AH71" s="29"/>
      <c r="AI71" s="29"/>
      <c r="AJ71" s="29"/>
      <c r="AK71" s="29"/>
      <c r="AL71" s="29"/>
      <c r="AM71" s="29"/>
    </row>
    <row r="72" spans="2:39">
      <c r="B72">
        <v>2015</v>
      </c>
      <c r="C72" s="16">
        <v>1594</v>
      </c>
      <c r="D72" s="16">
        <v>61611</v>
      </c>
      <c r="E72" s="16">
        <v>50047</v>
      </c>
      <c r="F72" s="16">
        <v>53491</v>
      </c>
      <c r="H72" s="16">
        <v>22296</v>
      </c>
      <c r="I72" s="16">
        <v>10381</v>
      </c>
      <c r="J72" s="16">
        <v>14222</v>
      </c>
      <c r="K72" s="16">
        <v>20212</v>
      </c>
      <c r="M72" s="16">
        <v>48564</v>
      </c>
      <c r="N72" s="16">
        <v>21718</v>
      </c>
      <c r="O72" s="16">
        <v>1540</v>
      </c>
      <c r="P72" s="16">
        <v>6403</v>
      </c>
      <c r="R72" s="16">
        <v>1606</v>
      </c>
      <c r="S72" s="16">
        <v>622</v>
      </c>
      <c r="T72" s="16">
        <v>377</v>
      </c>
      <c r="U72" s="16">
        <v>8764.5929886947069</v>
      </c>
      <c r="W72" s="16">
        <v>584</v>
      </c>
      <c r="X72" s="16">
        <v>2893</v>
      </c>
      <c r="Y72" s="16">
        <v>2925</v>
      </c>
      <c r="Z72" s="16">
        <v>4692.3846662447286</v>
      </c>
      <c r="AB72" s="29"/>
      <c r="AC72" s="29"/>
      <c r="AD72" s="29"/>
      <c r="AE72" s="29"/>
      <c r="AF72" s="29"/>
      <c r="AG72" s="29"/>
      <c r="AH72" s="29"/>
      <c r="AI72" s="29"/>
      <c r="AJ72" s="29"/>
      <c r="AK72" s="29"/>
      <c r="AL72" s="29"/>
      <c r="AM72" s="29"/>
    </row>
  </sheetData>
  <mergeCells count="2">
    <mergeCell ref="R7:U7"/>
    <mergeCell ref="W7:Z7"/>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D08B74DB13F641A1FB2572219BFE55" ma:contentTypeVersion="15" ma:contentTypeDescription="Create a new document." ma:contentTypeScope="" ma:versionID="d72e6b404a86689d5149284bbb843f28">
  <xsd:schema xmlns:xsd="http://www.w3.org/2001/XMLSchema" xmlns:xs="http://www.w3.org/2001/XMLSchema" xmlns:p="http://schemas.microsoft.com/office/2006/metadata/properties" xmlns:ns3="26133458-dd6b-4323-9224-444c1d830d6d" xmlns:ns4="ab955a96-761f-4c96-a6fc-04b9ce4c53f5" targetNamespace="http://schemas.microsoft.com/office/2006/metadata/properties" ma:root="true" ma:fieldsID="2fd11072b5cff02776c944f38ca4696e" ns3:_="" ns4:_="">
    <xsd:import namespace="26133458-dd6b-4323-9224-444c1d830d6d"/>
    <xsd:import namespace="ab955a96-761f-4c96-a6fc-04b9ce4c53f5"/>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133458-dd6b-4323-9224-444c1d830d6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b955a96-761f-4c96-a6fc-04b9ce4c53f5"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Tags" ma:index="15" nillable="true" ma:displayName="MediaServiceAutoTags" ma:description=""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C24D8E2-BE3A-4635-90EC-3EEEDFF3A1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133458-dd6b-4323-9224-444c1d830d6d"/>
    <ds:schemaRef ds:uri="ab955a96-761f-4c96-a6fc-04b9ce4c53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E7FA3-4DA0-4E54-B7AB-CB1ECF3FB3F7}">
  <ds:schemaRefs>
    <ds:schemaRef ds:uri="http://schemas.microsoft.com/sharepoint/v3/contenttype/forms"/>
  </ds:schemaRefs>
</ds:datastoreItem>
</file>

<file path=customXml/itemProps3.xml><?xml version="1.0" encoding="utf-8"?>
<ds:datastoreItem xmlns:ds="http://schemas.openxmlformats.org/officeDocument/2006/customXml" ds:itemID="{10627EA9-6AC1-40FC-905B-663011695B63}">
  <ds:schemaRefs>
    <ds:schemaRef ds:uri="26133458-dd6b-4323-9224-444c1d830d6d"/>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b955a96-761f-4c96-a6fc-04b9ce4c53f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salmon escapement</vt:lpstr>
      <vt:lpstr>Avg wt</vt:lpstr>
      <vt:lpstr>Chinook and Coho Avg wt, region</vt:lpstr>
      <vt:lpstr>Escapement biomass</vt:lpstr>
      <vt:lpstr>Escapement numbers, regions</vt:lpstr>
      <vt:lpstr>Avg wt, regions</vt:lpstr>
      <vt:lpstr>Escapement biomass, regions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Ruggerone</dc:creator>
  <cp:lastModifiedBy>jsw</cp:lastModifiedBy>
  <dcterms:created xsi:type="dcterms:W3CDTF">2020-09-14T20:26:45Z</dcterms:created>
  <dcterms:modified xsi:type="dcterms:W3CDTF">2021-10-21T21:06:13Z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0x01010010D08B74DB13F641A1FB2572219BFE55</vt:lpwstr>
  </property>
</Properties>
</file>