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UNIVERSIDAD_DE_LIMA\2021\PROYECTOS_2\2022 1\1022\imprentaMoyobamba\versionDatos\"/>
    </mc:Choice>
  </mc:AlternateContent>
  <xr:revisionPtr revIDLastSave="0" documentId="13_ncr:1_{F6ABBA07-9BBE-409D-AE84-094B9F651447}" xr6:coauthVersionLast="47" xr6:coauthVersionMax="47" xr10:uidLastSave="{00000000-0000-0000-0000-000000000000}"/>
  <bookViews>
    <workbookView xWindow="-108" yWindow="-108" windowWidth="23256" windowHeight="12576" activeTab="1" xr2:uid="{F7682CFA-10B4-4DB8-9ADB-6C692BE1AD1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2" l="1"/>
  <c r="C13" i="2"/>
  <c r="B13" i="2"/>
  <c r="H12" i="2"/>
  <c r="G12" i="2"/>
  <c r="C12" i="2"/>
  <c r="J11" i="2"/>
  <c r="C11" i="2"/>
  <c r="G10" i="2"/>
  <c r="C10" i="2"/>
  <c r="J9" i="2"/>
  <c r="G9" i="2"/>
  <c r="C9" i="2"/>
  <c r="J8" i="2"/>
  <c r="G8" i="2"/>
  <c r="B8" i="2"/>
  <c r="J7" i="2"/>
  <c r="G7" i="2"/>
  <c r="E7" i="2"/>
  <c r="B7" i="2"/>
  <c r="J6" i="2"/>
  <c r="G6" i="2"/>
  <c r="C6" i="2"/>
  <c r="C5" i="2"/>
  <c r="J4" i="2"/>
  <c r="G4" i="2"/>
  <c r="C4" i="2"/>
  <c r="J3" i="2"/>
  <c r="G3" i="2"/>
  <c r="C3" i="2"/>
  <c r="B3" i="2"/>
  <c r="J2" i="2"/>
  <c r="H2" i="2"/>
  <c r="G2" i="2"/>
  <c r="C2" i="2"/>
  <c r="G29" i="1"/>
  <c r="F29" i="1"/>
  <c r="D29" i="1"/>
  <c r="C29" i="1"/>
  <c r="J28" i="1"/>
  <c r="H15" i="1"/>
  <c r="D15" i="1"/>
  <c r="C15" i="1"/>
  <c r="I14" i="1"/>
  <c r="H14" i="1"/>
  <c r="D14" i="1"/>
  <c r="K13" i="1"/>
  <c r="D13" i="1"/>
  <c r="H12" i="1"/>
  <c r="D12" i="1"/>
  <c r="K11" i="1"/>
  <c r="H11" i="1"/>
  <c r="D11" i="1"/>
  <c r="K10" i="1"/>
  <c r="H10" i="1"/>
  <c r="C10" i="1"/>
  <c r="K9" i="1"/>
  <c r="H9" i="1"/>
  <c r="F9" i="1"/>
  <c r="C9" i="1"/>
  <c r="K8" i="1"/>
  <c r="H8" i="1"/>
  <c r="D8" i="1"/>
  <c r="D7" i="1"/>
  <c r="K6" i="1"/>
  <c r="H6" i="1"/>
  <c r="D6" i="1"/>
  <c r="K5" i="1"/>
  <c r="H5" i="1"/>
  <c r="D5" i="1"/>
  <c r="C5" i="1"/>
  <c r="K4" i="1"/>
  <c r="I4" i="1"/>
  <c r="H4" i="1"/>
  <c r="D4" i="1"/>
</calcChain>
</file>

<file path=xl/sharedStrings.xml><?xml version="1.0" encoding="utf-8"?>
<sst xmlns="http://schemas.openxmlformats.org/spreadsheetml/2006/main" count="60" uniqueCount="30">
  <si>
    <t>Guías de remisión</t>
  </si>
  <si>
    <t>Formatos empresariales</t>
  </si>
  <si>
    <t>Stickers</t>
  </si>
  <si>
    <t>Volantes</t>
  </si>
  <si>
    <t>Etiquetas</t>
  </si>
  <si>
    <t>Boletas de venta</t>
  </si>
  <si>
    <t>Recibos</t>
  </si>
  <si>
    <t>Tarjetas personales</t>
  </si>
  <si>
    <t>Facturas</t>
  </si>
  <si>
    <t>Comandas</t>
  </si>
  <si>
    <t>Se cuenta por unidades</t>
  </si>
  <si>
    <t>Margen de contribución</t>
  </si>
  <si>
    <t>CTP</t>
  </si>
  <si>
    <t>HEIDELBERG OFFSET</t>
  </si>
  <si>
    <t xml:space="preserve">HEIDELBERG GTO </t>
  </si>
  <si>
    <t>Numeradora</t>
  </si>
  <si>
    <t>Plastificadora</t>
  </si>
  <si>
    <t>Guillotina</t>
  </si>
  <si>
    <t xml:space="preserve">Por: </t>
  </si>
  <si>
    <t>unidades</t>
  </si>
  <si>
    <t>Prod1</t>
  </si>
  <si>
    <t>Prod2</t>
  </si>
  <si>
    <t>Prod3</t>
  </si>
  <si>
    <t>Prod4</t>
  </si>
  <si>
    <t>Prod5</t>
  </si>
  <si>
    <t>Prod6</t>
  </si>
  <si>
    <t>Prod7</t>
  </si>
  <si>
    <t>Prod8</t>
  </si>
  <si>
    <t>Prod9</t>
  </si>
  <si>
    <t>Prod10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</si>
</sst>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 "/>
    </font>
    <font>
      <sz val="11"/>
      <color theme="1"/>
      <name val="Calibri 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17" fontId="2" fillId="2" borderId="1" xfId="0" applyNumberFormat="1" applyFont="1" applyFill="1" applyBorder="1" applyAlignment="1">
      <alignment horizontal="center" vertical="center" wrapText="1"/>
    </xf>
    <xf numFmtId="17" fontId="2" fillId="2" borderId="2" xfId="0" applyNumberFormat="1" applyFont="1" applyFill="1" applyBorder="1" applyAlignment="1">
      <alignment horizontal="center" vertical="center" wrapText="1"/>
    </xf>
    <xf numFmtId="17" fontId="2" fillId="2" borderId="3" xfId="0" applyNumberFormat="1" applyFont="1" applyFill="1" applyBorder="1" applyAlignment="1">
      <alignment horizontal="center" vertical="center" wrapText="1"/>
    </xf>
    <xf numFmtId="17" fontId="2" fillId="2" borderId="4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17" fontId="2" fillId="2" borderId="8" xfId="0" applyNumberFormat="1" applyFont="1" applyFill="1" applyBorder="1" applyAlignment="1">
      <alignment horizontal="center" vertical="center" wrapText="1"/>
    </xf>
    <xf numFmtId="17" fontId="2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Alignment="1">
      <alignment horizontal="center" vertical="center" wrapText="1"/>
    </xf>
    <xf numFmtId="17" fontId="2" fillId="2" borderId="11" xfId="0" applyNumberFormat="1" applyFont="1" applyFill="1" applyBorder="1" applyAlignment="1">
      <alignment horizontal="center" vertical="center" wrapText="1"/>
    </xf>
    <xf numFmtId="43" fontId="3" fillId="3" borderId="12" xfId="1" applyFont="1" applyFill="1" applyBorder="1" applyAlignment="1">
      <alignment horizontal="right" vertical="center" wrapText="1"/>
    </xf>
    <xf numFmtId="43" fontId="3" fillId="3" borderId="4" xfId="1" applyFont="1" applyFill="1" applyBorder="1" applyAlignment="1">
      <alignment horizontal="right" vertical="center" wrapText="1"/>
    </xf>
    <xf numFmtId="43" fontId="3" fillId="3" borderId="13" xfId="1" applyFont="1" applyFill="1" applyBorder="1" applyAlignment="1">
      <alignment horizontal="right" vertical="center" wrapText="1"/>
    </xf>
    <xf numFmtId="43" fontId="3" fillId="3" borderId="14" xfId="1" applyFont="1" applyFill="1" applyBorder="1" applyAlignment="1">
      <alignment horizontal="right" vertical="center" wrapText="1"/>
    </xf>
    <xf numFmtId="43" fontId="3" fillId="3" borderId="10" xfId="1" applyFont="1" applyFill="1" applyBorder="1" applyAlignment="1">
      <alignment horizontal="right" vertical="center" wrapText="1"/>
    </xf>
    <xf numFmtId="43" fontId="3" fillId="3" borderId="15" xfId="1" applyFont="1" applyFill="1" applyBorder="1" applyAlignment="1">
      <alignment horizontal="right" vertical="center" wrapText="1"/>
    </xf>
    <xf numFmtId="43" fontId="3" fillId="3" borderId="16" xfId="1" applyFont="1" applyFill="1" applyBorder="1" applyAlignment="1">
      <alignment horizontal="right" vertical="center" wrapText="1"/>
    </xf>
    <xf numFmtId="43" fontId="3" fillId="4" borderId="11" xfId="1" applyFont="1" applyFill="1" applyBorder="1" applyAlignment="1">
      <alignment horizontal="right" vertical="center" wrapText="1"/>
    </xf>
    <xf numFmtId="43" fontId="3" fillId="4" borderId="4" xfId="1" applyFont="1" applyFill="1" applyBorder="1" applyAlignment="1">
      <alignment horizontal="right" vertical="center" wrapText="1"/>
    </xf>
    <xf numFmtId="43" fontId="3" fillId="4" borderId="16" xfId="1" applyFont="1" applyFill="1" applyBorder="1" applyAlignment="1">
      <alignment horizontal="right" vertical="center" wrapText="1"/>
    </xf>
    <xf numFmtId="43" fontId="3" fillId="4" borderId="15" xfId="1" applyFont="1" applyFill="1" applyBorder="1" applyAlignment="1">
      <alignment horizontal="right" vertical="center" wrapText="1"/>
    </xf>
    <xf numFmtId="43" fontId="3" fillId="3" borderId="17" xfId="1" applyFont="1" applyFill="1" applyBorder="1" applyAlignment="1">
      <alignment horizontal="right" vertical="center" wrapText="1"/>
    </xf>
    <xf numFmtId="43" fontId="3" fillId="3" borderId="11" xfId="1" applyFont="1" applyFill="1" applyBorder="1" applyAlignment="1">
      <alignment horizontal="right" vertical="center" wrapText="1"/>
    </xf>
    <xf numFmtId="43" fontId="3" fillId="3" borderId="18" xfId="1" applyFont="1" applyFill="1" applyBorder="1" applyAlignment="1">
      <alignment horizontal="right" vertical="center" wrapText="1"/>
    </xf>
    <xf numFmtId="43" fontId="3" fillId="3" borderId="19" xfId="1" applyFont="1" applyFill="1" applyBorder="1" applyAlignment="1">
      <alignment horizontal="right" vertical="center" wrapText="1"/>
    </xf>
    <xf numFmtId="43" fontId="3" fillId="4" borderId="17" xfId="1" applyFont="1" applyFill="1" applyBorder="1" applyAlignment="1">
      <alignment horizontal="right" vertical="center" wrapText="1"/>
    </xf>
    <xf numFmtId="43" fontId="3" fillId="4" borderId="18" xfId="1" applyFont="1" applyFill="1" applyBorder="1" applyAlignment="1">
      <alignment horizontal="right" vertical="center" wrapText="1"/>
    </xf>
    <xf numFmtId="43" fontId="3" fillId="4" borderId="19" xfId="1" applyFont="1" applyFill="1" applyBorder="1" applyAlignment="1">
      <alignment horizontal="right" vertical="center" wrapText="1"/>
    </xf>
    <xf numFmtId="43" fontId="4" fillId="0" borderId="18" xfId="1" applyFont="1" applyBorder="1"/>
    <xf numFmtId="43" fontId="4" fillId="0" borderId="11" xfId="1" applyFont="1" applyBorder="1"/>
    <xf numFmtId="43" fontId="4" fillId="0" borderId="16" xfId="1" applyFont="1" applyBorder="1"/>
    <xf numFmtId="43" fontId="3" fillId="3" borderId="20" xfId="1" applyFont="1" applyFill="1" applyBorder="1" applyAlignment="1">
      <alignment horizontal="right" vertical="center" wrapText="1"/>
    </xf>
    <xf numFmtId="17" fontId="2" fillId="2" borderId="21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E5D99F7E-E2C7-4014-AE3A-15484E3780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682625</xdr:colOff>
      <xdr:row>0</xdr:row>
      <xdr:rowOff>15875</xdr:rowOff>
    </xdr:from>
    <xdr:to>
      <xdr:col>17</xdr:col>
      <xdr:colOff>478355</xdr:colOff>
      <xdr:row>20</xdr:row>
      <xdr:rowOff>417982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D8C1E11-E753-4815-91C3-25B0642E4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88625" y="15875"/>
          <a:ext cx="2843730" cy="4615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DB59-0F3A-40BB-9E49-1BD3644E8057}">
  <dimension ref="B1:M29"/>
  <sheetViews>
    <sheetView zoomScale="123" zoomScaleNormal="123" workbookViewId="0">
      <selection activeCell="B3" sqref="B3:L15"/>
    </sheetView>
  </sheetViews>
  <sheetFormatPr baseColWidth="10" defaultRowHeight="14.4"/>
  <sheetData>
    <row r="1" spans="2:12" ht="15" thickBot="1">
      <c r="B1" t="s">
        <v>10</v>
      </c>
    </row>
    <row r="2" spans="2:12" ht="43.8" thickBot="1">
      <c r="C2" s="1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3" t="s">
        <v>9</v>
      </c>
    </row>
    <row r="3" spans="2:12" ht="15" thickBot="1">
      <c r="C3" s="35" t="s">
        <v>20</v>
      </c>
      <c r="D3" s="35" t="s">
        <v>21</v>
      </c>
      <c r="E3" s="35" t="s">
        <v>22</v>
      </c>
      <c r="F3" s="35" t="s">
        <v>23</v>
      </c>
      <c r="G3" s="35" t="s">
        <v>24</v>
      </c>
      <c r="H3" s="35" t="s">
        <v>25</v>
      </c>
      <c r="I3" s="35" t="s">
        <v>26</v>
      </c>
      <c r="J3" s="35" t="s">
        <v>27</v>
      </c>
      <c r="K3" s="35" t="s">
        <v>28</v>
      </c>
      <c r="L3" s="35" t="s">
        <v>29</v>
      </c>
    </row>
    <row r="4" spans="2:12" ht="15" thickBot="1">
      <c r="B4" s="4">
        <v>44197</v>
      </c>
      <c r="C4" s="5">
        <v>1200</v>
      </c>
      <c r="D4" s="6">
        <f>21000+2000+1000+2000+100+30000+150+1000+6000</f>
        <v>63250</v>
      </c>
      <c r="E4" s="6">
        <v>3500</v>
      </c>
      <c r="F4" s="7">
        <v>8000</v>
      </c>
      <c r="G4" s="7">
        <v>100000</v>
      </c>
      <c r="H4" s="6">
        <f>750+1100+3600+2500</f>
        <v>7950</v>
      </c>
      <c r="I4" s="6">
        <f>2700</f>
        <v>2700</v>
      </c>
      <c r="J4" s="6">
        <v>2500</v>
      </c>
      <c r="K4" s="6">
        <f>750</f>
        <v>750</v>
      </c>
      <c r="L4" s="6">
        <v>11000</v>
      </c>
    </row>
    <row r="5" spans="2:12" ht="15" thickBot="1">
      <c r="B5" s="8">
        <v>44228</v>
      </c>
      <c r="C5" s="7">
        <f>3250</f>
        <v>3250</v>
      </c>
      <c r="D5" s="7">
        <f>40000+250+3150+2000</f>
        <v>45400</v>
      </c>
      <c r="E5" s="7"/>
      <c r="F5" s="7">
        <v>4000</v>
      </c>
      <c r="G5" s="7">
        <v>32000</v>
      </c>
      <c r="H5" s="7">
        <f>5600+2300+4350</f>
        <v>12250</v>
      </c>
      <c r="I5" s="7">
        <v>1000</v>
      </c>
      <c r="J5" s="7">
        <v>1000</v>
      </c>
      <c r="K5" s="7">
        <f>1300</f>
        <v>1300</v>
      </c>
      <c r="L5" s="7">
        <v>1000</v>
      </c>
    </row>
    <row r="6" spans="2:12" ht="15" thickBot="1">
      <c r="B6" s="9">
        <v>44256</v>
      </c>
      <c r="C6" s="7">
        <v>2300</v>
      </c>
      <c r="D6" s="7">
        <f>2050+3500+2250+1250+1000</f>
        <v>10050</v>
      </c>
      <c r="E6" s="7"/>
      <c r="F6" s="7">
        <v>10000</v>
      </c>
      <c r="G6" s="7"/>
      <c r="H6" s="7">
        <f>7550+250</f>
        <v>7800</v>
      </c>
      <c r="I6" s="7">
        <v>1000</v>
      </c>
      <c r="J6" s="7">
        <v>1000</v>
      </c>
      <c r="K6" s="7">
        <f>1400</f>
        <v>1400</v>
      </c>
      <c r="L6" s="7"/>
    </row>
    <row r="7" spans="2:12" ht="15" thickBot="1">
      <c r="B7" s="9">
        <v>44287</v>
      </c>
      <c r="C7" s="7">
        <v>1350</v>
      </c>
      <c r="D7" s="7">
        <f>3500+250</f>
        <v>3750</v>
      </c>
      <c r="E7" s="7">
        <v>121000</v>
      </c>
      <c r="F7" s="7">
        <v>2000</v>
      </c>
      <c r="G7" s="7">
        <v>40200</v>
      </c>
      <c r="H7" s="7">
        <v>3850</v>
      </c>
      <c r="I7" s="7">
        <v>400</v>
      </c>
      <c r="J7" s="7">
        <v>1000</v>
      </c>
      <c r="K7" s="7">
        <v>100</v>
      </c>
      <c r="L7" s="7">
        <v>11000</v>
      </c>
    </row>
    <row r="8" spans="2:12" ht="15" thickBot="1">
      <c r="B8" s="9">
        <v>44317</v>
      </c>
      <c r="C8" s="7">
        <v>1100</v>
      </c>
      <c r="D8" s="7">
        <f>5650+8000</f>
        <v>13650</v>
      </c>
      <c r="E8" s="7">
        <v>550</v>
      </c>
      <c r="F8" s="7"/>
      <c r="G8" s="7">
        <v>25000</v>
      </c>
      <c r="H8" s="7">
        <f>9150</f>
        <v>9150</v>
      </c>
      <c r="I8" s="7">
        <v>35250</v>
      </c>
      <c r="J8" s="7">
        <v>4000</v>
      </c>
      <c r="K8" s="7">
        <f>500+1550</f>
        <v>2050</v>
      </c>
      <c r="L8" s="7">
        <v>3000</v>
      </c>
    </row>
    <row r="9" spans="2:12" ht="15" thickBot="1">
      <c r="B9" s="9">
        <v>44348</v>
      </c>
      <c r="C9" s="7">
        <f>250+50+1800+250</f>
        <v>2350</v>
      </c>
      <c r="D9" s="7">
        <v>600</v>
      </c>
      <c r="E9" s="7">
        <v>172</v>
      </c>
      <c r="F9" s="7">
        <f>6060</f>
        <v>6060</v>
      </c>
      <c r="G9" s="7"/>
      <c r="H9" s="7">
        <f>75+50+75+1000+75+250+250+2000+750+4000</f>
        <v>8525</v>
      </c>
      <c r="I9" s="7">
        <v>34000</v>
      </c>
      <c r="J9" s="7">
        <v>5000</v>
      </c>
      <c r="K9" s="7">
        <f>2050</f>
        <v>2050</v>
      </c>
      <c r="L9" s="7">
        <v>2000</v>
      </c>
    </row>
    <row r="10" spans="2:12" ht="15" thickBot="1">
      <c r="B10" s="9">
        <v>44378</v>
      </c>
      <c r="C10" s="7">
        <f>2500+650</f>
        <v>3150</v>
      </c>
      <c r="D10" s="7">
        <v>3000</v>
      </c>
      <c r="E10" s="7">
        <v>1036</v>
      </c>
      <c r="F10" s="7">
        <v>3000</v>
      </c>
      <c r="G10" s="7">
        <v>5000</v>
      </c>
      <c r="H10" s="7">
        <f>375+9000+1500+3300+2075+1100</f>
        <v>17350</v>
      </c>
      <c r="I10" s="7">
        <v>2000</v>
      </c>
      <c r="J10" s="7">
        <v>7000</v>
      </c>
      <c r="K10" s="7">
        <f>33000+650</f>
        <v>33650</v>
      </c>
      <c r="L10" s="7">
        <v>1000</v>
      </c>
    </row>
    <row r="11" spans="2:12" ht="15" thickBot="1">
      <c r="B11" s="9">
        <v>44409</v>
      </c>
      <c r="C11" s="7">
        <v>1550</v>
      </c>
      <c r="D11" s="7">
        <f>36250+1000</f>
        <v>37250</v>
      </c>
      <c r="E11" s="7">
        <v>10000</v>
      </c>
      <c r="F11" s="7"/>
      <c r="G11" s="7"/>
      <c r="H11" s="7">
        <f>1000+600+10000+250+500+3000</f>
        <v>15350</v>
      </c>
      <c r="I11" s="7">
        <v>6550</v>
      </c>
      <c r="J11" s="7">
        <v>5000</v>
      </c>
      <c r="K11" s="7">
        <f>950</f>
        <v>950</v>
      </c>
      <c r="L11" s="7"/>
    </row>
    <row r="12" spans="2:12" ht="15" thickBot="1">
      <c r="B12" s="9">
        <v>44440</v>
      </c>
      <c r="C12" s="7">
        <v>1050</v>
      </c>
      <c r="D12" s="7">
        <f>500+2000+20000+1000+36000+2000</f>
        <v>61500</v>
      </c>
      <c r="E12" s="7"/>
      <c r="F12" s="7"/>
      <c r="G12" s="7">
        <v>20000</v>
      </c>
      <c r="H12" s="7">
        <f>3350</f>
        <v>3350</v>
      </c>
      <c r="I12" s="7">
        <v>21500</v>
      </c>
      <c r="J12" s="7">
        <v>7000</v>
      </c>
      <c r="K12" s="7">
        <v>850</v>
      </c>
      <c r="L12" s="7">
        <v>5000</v>
      </c>
    </row>
    <row r="13" spans="2:12" ht="15" thickBot="1">
      <c r="B13" s="9">
        <v>44470</v>
      </c>
      <c r="C13" s="7">
        <v>600</v>
      </c>
      <c r="D13" s="7">
        <f>16150+2000</f>
        <v>18150</v>
      </c>
      <c r="E13" s="7"/>
      <c r="F13" s="7"/>
      <c r="G13" s="7">
        <v>7800</v>
      </c>
      <c r="H13" s="7">
        <v>6850</v>
      </c>
      <c r="I13" s="7">
        <v>8500</v>
      </c>
      <c r="J13" s="7">
        <v>1000</v>
      </c>
      <c r="K13" s="7">
        <f>2950+250+150</f>
        <v>3350</v>
      </c>
      <c r="L13" s="7"/>
    </row>
    <row r="14" spans="2:12" ht="15" thickBot="1">
      <c r="B14" s="9">
        <v>44501</v>
      </c>
      <c r="C14" s="7">
        <v>1200</v>
      </c>
      <c r="D14" s="7">
        <f>6750+2500+500+50+500+18000+1000</f>
        <v>29300</v>
      </c>
      <c r="E14" s="7">
        <v>1000</v>
      </c>
      <c r="F14" s="7">
        <v>16000</v>
      </c>
      <c r="G14" s="7">
        <v>10000</v>
      </c>
      <c r="H14" s="7">
        <f>1050+500+300+100+250+350</f>
        <v>2550</v>
      </c>
      <c r="I14" s="7">
        <f>18650+500+1000+1000</f>
        <v>21150</v>
      </c>
      <c r="J14" s="7">
        <v>3000</v>
      </c>
      <c r="K14" s="7">
        <v>550</v>
      </c>
      <c r="L14" s="7">
        <v>1050</v>
      </c>
    </row>
    <row r="15" spans="2:12" ht="15" thickBot="1">
      <c r="B15" s="9">
        <v>44531</v>
      </c>
      <c r="C15" s="7">
        <f>200</f>
        <v>200</v>
      </c>
      <c r="D15" s="7">
        <f>19000+1000</f>
        <v>20000</v>
      </c>
      <c r="E15" s="7">
        <v>750</v>
      </c>
      <c r="F15" s="7">
        <v>1100</v>
      </c>
      <c r="G15" s="7"/>
      <c r="H15" s="7">
        <f>750+200+200+50</f>
        <v>1200</v>
      </c>
      <c r="I15" s="7"/>
      <c r="J15" s="7">
        <v>2350</v>
      </c>
      <c r="K15" s="7">
        <v>5230</v>
      </c>
      <c r="L15" s="7">
        <v>3000</v>
      </c>
    </row>
    <row r="19" spans="2:13" ht="15" thickBot="1"/>
    <row r="20" spans="2:13" ht="15" thickBot="1">
      <c r="B20" s="10" t="s">
        <v>18</v>
      </c>
      <c r="C20" s="10">
        <v>500</v>
      </c>
      <c r="D20" s="10">
        <v>1000</v>
      </c>
      <c r="E20" s="10">
        <v>500</v>
      </c>
      <c r="F20" s="10">
        <v>500</v>
      </c>
      <c r="G20" s="10">
        <v>500</v>
      </c>
      <c r="H20" s="10">
        <v>500</v>
      </c>
      <c r="I20" s="10">
        <v>500</v>
      </c>
      <c r="J20" s="10">
        <v>500</v>
      </c>
      <c r="K20" s="10">
        <v>500</v>
      </c>
      <c r="L20" s="10">
        <v>500</v>
      </c>
      <c r="M20" t="s">
        <v>19</v>
      </c>
    </row>
    <row r="21" spans="2:13" ht="43.8" thickBot="1">
      <c r="B21" s="11"/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  <c r="K21" s="1" t="s">
        <v>8</v>
      </c>
      <c r="L21" s="1" t="s">
        <v>9</v>
      </c>
    </row>
    <row r="22" spans="2:13" ht="15" thickBot="1">
      <c r="B22" s="11"/>
      <c r="C22" s="35" t="s">
        <v>20</v>
      </c>
      <c r="D22" s="35" t="s">
        <v>21</v>
      </c>
      <c r="E22" s="35" t="s">
        <v>22</v>
      </c>
      <c r="F22" s="35" t="s">
        <v>23</v>
      </c>
      <c r="G22" s="35" t="s">
        <v>24</v>
      </c>
      <c r="H22" s="35" t="s">
        <v>25</v>
      </c>
      <c r="I22" s="35" t="s">
        <v>26</v>
      </c>
      <c r="J22" s="35" t="s">
        <v>27</v>
      </c>
      <c r="K22" s="35" t="s">
        <v>28</v>
      </c>
      <c r="L22" s="35" t="s">
        <v>29</v>
      </c>
    </row>
    <row r="23" spans="2:13" ht="43.8" thickBot="1">
      <c r="B23" s="12" t="s">
        <v>11</v>
      </c>
      <c r="C23" s="13">
        <v>9</v>
      </c>
      <c r="D23" s="14">
        <v>10</v>
      </c>
      <c r="E23" s="15">
        <v>6</v>
      </c>
      <c r="F23" s="16">
        <v>8</v>
      </c>
      <c r="G23" s="17">
        <v>4</v>
      </c>
      <c r="H23" s="16">
        <v>11</v>
      </c>
      <c r="I23" s="17">
        <v>9</v>
      </c>
      <c r="J23" s="16">
        <v>3</v>
      </c>
      <c r="K23" s="15">
        <v>4</v>
      </c>
      <c r="L23" s="15">
        <v>11</v>
      </c>
    </row>
    <row r="24" spans="2:13" ht="15" thickBot="1">
      <c r="B24" s="12" t="s">
        <v>12</v>
      </c>
      <c r="C24" s="13">
        <v>0.17</v>
      </c>
      <c r="D24" s="14">
        <v>0.17</v>
      </c>
      <c r="E24" s="15">
        <v>0.17</v>
      </c>
      <c r="F24" s="16">
        <v>0.17</v>
      </c>
      <c r="G24" s="17">
        <v>0.17</v>
      </c>
      <c r="H24" s="14">
        <v>0</v>
      </c>
      <c r="I24" s="18">
        <v>0</v>
      </c>
      <c r="J24" s="14">
        <v>0.17</v>
      </c>
      <c r="K24" s="19">
        <v>0</v>
      </c>
      <c r="L24" s="19">
        <v>0</v>
      </c>
    </row>
    <row r="25" spans="2:13" ht="29.4" thickBot="1">
      <c r="B25" s="12" t="s">
        <v>13</v>
      </c>
      <c r="C25" s="20">
        <v>0</v>
      </c>
      <c r="D25" s="21">
        <v>0.125</v>
      </c>
      <c r="E25" s="22">
        <v>0</v>
      </c>
      <c r="F25" s="21">
        <v>0.06</v>
      </c>
      <c r="G25" s="23">
        <v>0</v>
      </c>
      <c r="H25" s="21">
        <v>0</v>
      </c>
      <c r="I25" s="23">
        <v>0</v>
      </c>
      <c r="J25" s="21">
        <v>0</v>
      </c>
      <c r="K25" s="22">
        <v>0</v>
      </c>
      <c r="L25" s="22">
        <v>0</v>
      </c>
    </row>
    <row r="26" spans="2:13" ht="29.4" thickBot="1">
      <c r="B26" s="12" t="s">
        <v>14</v>
      </c>
      <c r="C26" s="24">
        <v>0.1</v>
      </c>
      <c r="D26" s="24">
        <v>0.2</v>
      </c>
      <c r="E26" s="24">
        <v>0.05</v>
      </c>
      <c r="F26" s="24">
        <v>0</v>
      </c>
      <c r="G26" s="24">
        <v>0.05</v>
      </c>
      <c r="H26" s="24">
        <v>0.1</v>
      </c>
      <c r="I26" s="24">
        <v>0.1</v>
      </c>
      <c r="J26" s="24">
        <v>0.05</v>
      </c>
      <c r="K26" s="24">
        <v>0.1</v>
      </c>
      <c r="L26" s="14">
        <v>0.1</v>
      </c>
    </row>
    <row r="27" spans="2:13" ht="29.4" thickBot="1">
      <c r="B27" s="12" t="s">
        <v>15</v>
      </c>
      <c r="C27" s="25">
        <v>0</v>
      </c>
      <c r="D27" s="14">
        <v>0</v>
      </c>
      <c r="E27" s="19">
        <v>0</v>
      </c>
      <c r="F27" s="26">
        <v>0</v>
      </c>
      <c r="G27" s="27">
        <v>0</v>
      </c>
      <c r="H27" s="14">
        <v>0</v>
      </c>
      <c r="I27" s="18">
        <v>0</v>
      </c>
      <c r="J27" s="25">
        <v>0</v>
      </c>
      <c r="K27" s="14">
        <v>0</v>
      </c>
      <c r="L27" s="19">
        <v>0</v>
      </c>
    </row>
    <row r="28" spans="2:13" ht="29.4" thickBot="1">
      <c r="B28" s="12" t="s">
        <v>16</v>
      </c>
      <c r="C28" s="28">
        <v>0</v>
      </c>
      <c r="D28" s="29">
        <v>0</v>
      </c>
      <c r="E28" s="30">
        <v>0</v>
      </c>
      <c r="F28" s="21">
        <v>0</v>
      </c>
      <c r="G28" s="30">
        <v>0</v>
      </c>
      <c r="H28" s="31">
        <v>0</v>
      </c>
      <c r="I28" s="32">
        <v>0</v>
      </c>
      <c r="J28" s="25">
        <f>15/60</f>
        <v>0.25</v>
      </c>
      <c r="K28" s="21">
        <v>0</v>
      </c>
      <c r="L28" s="33">
        <v>0</v>
      </c>
    </row>
    <row r="29" spans="2:13" ht="15" thickBot="1">
      <c r="B29" s="12" t="s">
        <v>17</v>
      </c>
      <c r="C29" s="24">
        <f>2/60</f>
        <v>3.3333333333333333E-2</v>
      </c>
      <c r="D29" s="26">
        <f>4/60</f>
        <v>6.6666666666666666E-2</v>
      </c>
      <c r="E29" s="27">
        <v>0</v>
      </c>
      <c r="F29" s="26">
        <f>3/60</f>
        <v>0.05</v>
      </c>
      <c r="G29" s="27">
        <f>8/60</f>
        <v>0.13333333333333333</v>
      </c>
      <c r="H29" s="26">
        <v>0.03</v>
      </c>
      <c r="I29" s="27">
        <v>0.03</v>
      </c>
      <c r="J29" s="24"/>
      <c r="K29" s="26">
        <v>0.03</v>
      </c>
      <c r="L29" s="34">
        <v>0.03</v>
      </c>
    </row>
  </sheetData>
  <phoneticPr fontId="5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3830-0629-4AD3-9EA4-F679FB57F88D}">
  <dimension ref="A1:K13"/>
  <sheetViews>
    <sheetView tabSelected="1" workbookViewId="0">
      <selection activeCell="F17" sqref="F17"/>
    </sheetView>
  </sheetViews>
  <sheetFormatPr baseColWidth="10" defaultRowHeight="14.4"/>
  <sheetData>
    <row r="1" spans="1:11" ht="15" thickBot="1">
      <c r="B1" s="35" t="s">
        <v>20</v>
      </c>
      <c r="C1" s="35" t="s">
        <v>21</v>
      </c>
      <c r="D1" s="35" t="s">
        <v>22</v>
      </c>
      <c r="E1" s="35" t="s">
        <v>23</v>
      </c>
      <c r="F1" s="35" t="s">
        <v>24</v>
      </c>
      <c r="G1" s="35" t="s">
        <v>25</v>
      </c>
      <c r="H1" s="35" t="s">
        <v>26</v>
      </c>
      <c r="I1" s="35" t="s">
        <v>27</v>
      </c>
      <c r="J1" s="35" t="s">
        <v>28</v>
      </c>
      <c r="K1" s="35" t="s">
        <v>29</v>
      </c>
    </row>
    <row r="2" spans="1:11" ht="15" thickBot="1">
      <c r="A2" s="4">
        <v>44197</v>
      </c>
      <c r="B2" s="5">
        <v>1200</v>
      </c>
      <c r="C2" s="6">
        <f>21000+2000+1000+2000+100+30000+150+1000+6000</f>
        <v>63250</v>
      </c>
      <c r="D2" s="6">
        <v>3500</v>
      </c>
      <c r="E2" s="7">
        <v>8000</v>
      </c>
      <c r="F2" s="7">
        <v>100000</v>
      </c>
      <c r="G2" s="6">
        <f>750+1100+3600+2500</f>
        <v>7950</v>
      </c>
      <c r="H2" s="6">
        <f>2700</f>
        <v>2700</v>
      </c>
      <c r="I2" s="6">
        <v>2500</v>
      </c>
      <c r="J2" s="6">
        <f>750</f>
        <v>750</v>
      </c>
      <c r="K2" s="6">
        <v>11000</v>
      </c>
    </row>
    <row r="3" spans="1:11" ht="15" thickBot="1">
      <c r="A3" s="8">
        <v>44228</v>
      </c>
      <c r="B3" s="7">
        <f>3250</f>
        <v>3250</v>
      </c>
      <c r="C3" s="7">
        <f>40000+250+3150+2000</f>
        <v>45400</v>
      </c>
      <c r="D3" s="7">
        <v>0</v>
      </c>
      <c r="E3" s="7">
        <v>4000</v>
      </c>
      <c r="F3" s="7">
        <v>32000</v>
      </c>
      <c r="G3" s="7">
        <f>5600+2300+4350</f>
        <v>12250</v>
      </c>
      <c r="H3" s="7">
        <v>1000</v>
      </c>
      <c r="I3" s="7">
        <v>1000</v>
      </c>
      <c r="J3" s="7">
        <f>1300</f>
        <v>1300</v>
      </c>
      <c r="K3" s="7">
        <v>1000</v>
      </c>
    </row>
    <row r="4" spans="1:11" ht="15" thickBot="1">
      <c r="A4" s="9">
        <v>44256</v>
      </c>
      <c r="B4" s="7">
        <v>2300</v>
      </c>
      <c r="C4" s="7">
        <f>2050+3500+2250+1250+1000</f>
        <v>10050</v>
      </c>
      <c r="D4" s="7">
        <v>0</v>
      </c>
      <c r="E4" s="7">
        <v>10000</v>
      </c>
      <c r="F4" s="7">
        <v>0</v>
      </c>
      <c r="G4" s="7">
        <f>7550+250</f>
        <v>7800</v>
      </c>
      <c r="H4" s="7">
        <v>1000</v>
      </c>
      <c r="I4" s="7">
        <v>1000</v>
      </c>
      <c r="J4" s="7">
        <f>1400</f>
        <v>1400</v>
      </c>
      <c r="K4" s="7">
        <v>0</v>
      </c>
    </row>
    <row r="5" spans="1:11" ht="15" thickBot="1">
      <c r="A5" s="9">
        <v>44287</v>
      </c>
      <c r="B5" s="7">
        <v>1350</v>
      </c>
      <c r="C5" s="7">
        <f>3500+250</f>
        <v>3750</v>
      </c>
      <c r="D5" s="7">
        <v>121000</v>
      </c>
      <c r="E5" s="7">
        <v>2000</v>
      </c>
      <c r="F5" s="7">
        <v>40200</v>
      </c>
      <c r="G5" s="7">
        <v>3850</v>
      </c>
      <c r="H5" s="7">
        <v>400</v>
      </c>
      <c r="I5" s="7">
        <v>1000</v>
      </c>
      <c r="J5" s="7">
        <v>100</v>
      </c>
      <c r="K5" s="7">
        <v>11000</v>
      </c>
    </row>
    <row r="6" spans="1:11" ht="15" thickBot="1">
      <c r="A6" s="9">
        <v>44317</v>
      </c>
      <c r="B6" s="7">
        <v>1100</v>
      </c>
      <c r="C6" s="7">
        <f>5650+8000</f>
        <v>13650</v>
      </c>
      <c r="D6" s="7">
        <v>550</v>
      </c>
      <c r="E6" s="7">
        <v>0</v>
      </c>
      <c r="F6" s="7">
        <v>25000</v>
      </c>
      <c r="G6" s="7">
        <f>9150</f>
        <v>9150</v>
      </c>
      <c r="H6" s="7">
        <v>35250</v>
      </c>
      <c r="I6" s="7">
        <v>4000</v>
      </c>
      <c r="J6" s="7">
        <f>500+1550</f>
        <v>2050</v>
      </c>
      <c r="K6" s="7">
        <v>3000</v>
      </c>
    </row>
    <row r="7" spans="1:11" ht="15" thickBot="1">
      <c r="A7" s="9">
        <v>44348</v>
      </c>
      <c r="B7" s="7">
        <f>250+50+1800+250</f>
        <v>2350</v>
      </c>
      <c r="C7" s="7">
        <v>600</v>
      </c>
      <c r="D7" s="7">
        <v>172</v>
      </c>
      <c r="E7" s="7">
        <f>6060</f>
        <v>6060</v>
      </c>
      <c r="F7" s="7">
        <v>0</v>
      </c>
      <c r="G7" s="7">
        <f>75+50+75+1000+75+250+250+2000+750+4000</f>
        <v>8525</v>
      </c>
      <c r="H7" s="7">
        <v>34000</v>
      </c>
      <c r="I7" s="7">
        <v>5000</v>
      </c>
      <c r="J7" s="7">
        <f>2050</f>
        <v>2050</v>
      </c>
      <c r="K7" s="7">
        <v>2000</v>
      </c>
    </row>
    <row r="8" spans="1:11" ht="15" thickBot="1">
      <c r="A8" s="9">
        <v>44378</v>
      </c>
      <c r="B8" s="7">
        <f>2500+650</f>
        <v>3150</v>
      </c>
      <c r="C8" s="7">
        <v>3000</v>
      </c>
      <c r="D8" s="7">
        <v>1036</v>
      </c>
      <c r="E8" s="7">
        <v>3000</v>
      </c>
      <c r="F8" s="7">
        <v>5000</v>
      </c>
      <c r="G8" s="7">
        <f>375+9000+1500+3300+2075+1100</f>
        <v>17350</v>
      </c>
      <c r="H8" s="7">
        <v>2000</v>
      </c>
      <c r="I8" s="7">
        <v>7000</v>
      </c>
      <c r="J8" s="7">
        <f>33000+650</f>
        <v>33650</v>
      </c>
      <c r="K8" s="7">
        <v>1000</v>
      </c>
    </row>
    <row r="9" spans="1:11" ht="15" thickBot="1">
      <c r="A9" s="9">
        <v>44409</v>
      </c>
      <c r="B9" s="7">
        <v>1550</v>
      </c>
      <c r="C9" s="7">
        <f>36250+1000</f>
        <v>37250</v>
      </c>
      <c r="D9" s="7">
        <v>10000</v>
      </c>
      <c r="E9" s="7">
        <v>0</v>
      </c>
      <c r="F9" s="7">
        <v>0</v>
      </c>
      <c r="G9" s="7">
        <f>1000+600+10000+250+500+3000</f>
        <v>15350</v>
      </c>
      <c r="H9" s="7">
        <v>6550</v>
      </c>
      <c r="I9" s="7">
        <v>5000</v>
      </c>
      <c r="J9" s="7">
        <f>950</f>
        <v>950</v>
      </c>
      <c r="K9" s="7">
        <v>0</v>
      </c>
    </row>
    <row r="10" spans="1:11" ht="15" thickBot="1">
      <c r="A10" s="9">
        <v>44440</v>
      </c>
      <c r="B10" s="7">
        <v>1050</v>
      </c>
      <c r="C10" s="7">
        <f>500+2000+20000+1000+36000+2000</f>
        <v>61500</v>
      </c>
      <c r="D10" s="7">
        <v>0</v>
      </c>
      <c r="E10" s="7">
        <v>0</v>
      </c>
      <c r="F10" s="7">
        <v>20000</v>
      </c>
      <c r="G10" s="7">
        <f>3350</f>
        <v>3350</v>
      </c>
      <c r="H10" s="7">
        <v>21500</v>
      </c>
      <c r="I10" s="7">
        <v>7000</v>
      </c>
      <c r="J10" s="7">
        <v>850</v>
      </c>
      <c r="K10" s="7">
        <v>5000</v>
      </c>
    </row>
    <row r="11" spans="1:11" ht="15" thickBot="1">
      <c r="A11" s="9">
        <v>44470</v>
      </c>
      <c r="B11" s="7">
        <v>600</v>
      </c>
      <c r="C11" s="7">
        <f>16150+2000</f>
        <v>18150</v>
      </c>
      <c r="D11" s="7">
        <v>0</v>
      </c>
      <c r="E11" s="7">
        <v>0</v>
      </c>
      <c r="F11" s="7">
        <v>7800</v>
      </c>
      <c r="G11" s="7">
        <v>6850</v>
      </c>
      <c r="H11" s="7">
        <v>8500</v>
      </c>
      <c r="I11" s="7">
        <v>1000</v>
      </c>
      <c r="J11" s="7">
        <f>2950+250+150</f>
        <v>3350</v>
      </c>
      <c r="K11" s="7">
        <v>0</v>
      </c>
    </row>
    <row r="12" spans="1:11" ht="15" thickBot="1">
      <c r="A12" s="9">
        <v>44501</v>
      </c>
      <c r="B12" s="7">
        <v>1200</v>
      </c>
      <c r="C12" s="7">
        <f>6750+2500+500+50+500+18000+1000</f>
        <v>29300</v>
      </c>
      <c r="D12" s="7">
        <v>1000</v>
      </c>
      <c r="E12" s="7">
        <v>16000</v>
      </c>
      <c r="F12" s="7">
        <v>10000</v>
      </c>
      <c r="G12" s="7">
        <f>1050+500+300+100+250+350</f>
        <v>2550</v>
      </c>
      <c r="H12" s="7">
        <f>18650+500+1000+1000</f>
        <v>21150</v>
      </c>
      <c r="I12" s="7">
        <v>3000</v>
      </c>
      <c r="J12" s="7">
        <v>550</v>
      </c>
      <c r="K12" s="7">
        <v>1050</v>
      </c>
    </row>
    <row r="13" spans="1:11" ht="15" thickBot="1">
      <c r="A13" s="9">
        <v>44531</v>
      </c>
      <c r="B13" s="7">
        <f>200</f>
        <v>200</v>
      </c>
      <c r="C13" s="7">
        <f>19000+1000</f>
        <v>20000</v>
      </c>
      <c r="D13" s="7">
        <v>750</v>
      </c>
      <c r="E13" s="7">
        <v>1100</v>
      </c>
      <c r="F13" s="7">
        <v>0</v>
      </c>
      <c r="G13" s="7">
        <f>750+200+200+50</f>
        <v>1200</v>
      </c>
      <c r="H13" s="7">
        <v>0</v>
      </c>
      <c r="I13" s="7">
        <v>2350</v>
      </c>
      <c r="J13" s="7">
        <v>5230</v>
      </c>
      <c r="K13" s="7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20173</dc:creator>
  <cp:lastModifiedBy>Intel</cp:lastModifiedBy>
  <dcterms:created xsi:type="dcterms:W3CDTF">2022-05-11T03:13:13Z</dcterms:created>
  <dcterms:modified xsi:type="dcterms:W3CDTF">2022-05-12T21:08:00Z</dcterms:modified>
</cp:coreProperties>
</file>