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rooks/Desktop/Cherry/Moni/"/>
    </mc:Choice>
  </mc:AlternateContent>
  <xr:revisionPtr revIDLastSave="0" documentId="13_ncr:1_{A9D9136C-7265-2245-A1EF-D87BC17B3F65}" xr6:coauthVersionLast="47" xr6:coauthVersionMax="47" xr10:uidLastSave="{00000000-0000-0000-0000-000000000000}"/>
  <bookViews>
    <workbookView xWindow="0" yWindow="760" windowWidth="34560" windowHeight="20520" xr2:uid="{49363713-2490-F447-8EB3-65EFE1B54A37}"/>
  </bookViews>
  <sheets>
    <sheet name="Infrared" sheetId="10" r:id="rId1"/>
    <sheet name="raw data" sheetId="1" r:id="rId2"/>
    <sheet name="Multi Linear Regression" sheetId="2" r:id="rId3"/>
    <sheet name="ridge regression" sheetId="4" r:id="rId4"/>
    <sheet name="polynomial regression" sheetId="3" r:id="rId5"/>
    <sheet name="lasso regression" sheetId="7" r:id="rId6"/>
    <sheet name="elastic net regression" sheetId="8" r:id="rId7"/>
    <sheet name="Avg" sheetId="6" r:id="rId8"/>
    <sheet name="Models" sheetId="5" r:id="rId9"/>
    <sheet name="Sheet1" sheetId="9" r:id="rId10"/>
  </sheets>
  <definedNames>
    <definedName name="_xlnm._FilterDatabase" localSheetId="0" hidden="1">Infrared!$F$1:$G$1</definedName>
    <definedName name="_xlnm._FilterDatabase" localSheetId="1" hidden="1">'raw data'!$A$1:$M$8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B18" i="9"/>
  <c r="B3" i="9"/>
  <c r="B4" i="9"/>
  <c r="B5" i="9"/>
  <c r="B6" i="9"/>
  <c r="B7" i="9"/>
  <c r="B8" i="9"/>
  <c r="B9" i="9"/>
  <c r="B10" i="9"/>
  <c r="B11" i="9"/>
  <c r="B12" i="9"/>
  <c r="B13" i="9"/>
  <c r="B2" i="9"/>
  <c r="A12" i="2"/>
  <c r="A10" i="2"/>
  <c r="A8" i="2"/>
  <c r="A6" i="2"/>
  <c r="A6" i="4"/>
  <c r="A5" i="8"/>
  <c r="A5" i="7"/>
  <c r="A5" i="3"/>
  <c r="A1" i="6"/>
</calcChain>
</file>

<file path=xl/sharedStrings.xml><?xml version="1.0" encoding="utf-8"?>
<sst xmlns="http://schemas.openxmlformats.org/spreadsheetml/2006/main" count="140" uniqueCount="42">
  <si>
    <t>Patient</t>
  </si>
  <si>
    <t>Age</t>
  </si>
  <si>
    <t>Heart Rate</t>
  </si>
  <si>
    <t>Blood Pressure Top</t>
  </si>
  <si>
    <t>Blood Pressure Bottom</t>
  </si>
  <si>
    <t>Joshua Thomas Brooks</t>
  </si>
  <si>
    <t>Temperature</t>
  </si>
  <si>
    <t>Pulse Oxygen</t>
  </si>
  <si>
    <t>Interstital Fluid</t>
  </si>
  <si>
    <t>Date</t>
  </si>
  <si>
    <t>Time</t>
  </si>
  <si>
    <t>Pulse</t>
  </si>
  <si>
    <t>Gender (M=1;F=0)</t>
  </si>
  <si>
    <t>Acetone ketones ppm</t>
  </si>
  <si>
    <t>Given the complexity and the multivariate nature of the data you provided, here are a few analysis types that could potentially be more suitable than simple linear regression for predicting interstitial fluids:</t>
  </si>
  <si>
    <t>Polynomial Regression (Multivariate):</t>
  </si>
  <si>
    <t>This approach was demonstrated earlier. It can model non-linear relationships between the variables but might become complex and hard to interpret with a large number of features and higher-degree polynomials.</t>
  </si>
  <si>
    <t>Ridge Regression (L2 Regularization):</t>
  </si>
  <si>
    <t>This type of regression helps to prevent overfitting by adding a penalty for large coefficients. It’s particularly useful when there are many predictors or multicollinearity.</t>
  </si>
  <si>
    <t>Lasso Regression (L1 Regularization):</t>
  </si>
  <si>
    <t>Similar to ridge regression but can shrink some coefficients to zero, effectively performing variable selection. This can be useful for high-dimensional data.</t>
  </si>
  <si>
    <t>Elastic Net Regression:</t>
  </si>
  <si>
    <t>A combination of L1 and L2 regularization that can balance between the properties of ridge and lasso regression.</t>
  </si>
  <si>
    <t>Support Vector Regression (SVR):</t>
  </si>
  <si>
    <t>This technique uses the principles of support vector machines and is effective in high-dimensional spaces. It can be adapted for non-linear regression using kernel functions.</t>
  </si>
  <si>
    <t>Random Forest Regression:</t>
  </si>
  <si>
    <t>An ensemble method that uses multiple decision trees and averages their predictions. It can capture non-linear relationships and interactions between variables without requiring the specification of a functional form.</t>
  </si>
  <si>
    <t>Gradient Boosting Regression:</t>
  </si>
  <si>
    <t>Another ensemble method that builds models sequentially, each one correcting the errors of the previous one. This method often provides high predictive accuracy.</t>
  </si>
  <si>
    <t>Neural Networks:</t>
  </si>
  <si>
    <t>For complex, high-dimensional data, neural networks can capture intricate patterns and relationships. However, they require more data and computational power.</t>
  </si>
  <si>
    <t>prediction</t>
  </si>
  <si>
    <t>prediction - acetone</t>
  </si>
  <si>
    <t>prediction - acetone, blood pressure, and pulse</t>
  </si>
  <si>
    <t>adj r sq</t>
  </si>
  <si>
    <t>prediction - acetone, blood pressure, pulse, and temp</t>
  </si>
  <si>
    <t>r sq</t>
  </si>
  <si>
    <t>Acetone only</t>
  </si>
  <si>
    <t>QBR</t>
  </si>
  <si>
    <t>avg</t>
  </si>
  <si>
    <t>IR data</t>
  </si>
  <si>
    <t>Blood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</si>
</sst>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4"/>
      <color rgb="FF000000"/>
      <name val="-webkit-standard"/>
    </font>
    <font>
      <b/>
      <sz val="11"/>
      <color rgb="FF48494A"/>
      <name val="Arial"/>
      <family val="2"/>
    </font>
    <font>
      <sz val="12"/>
      <color rgb="FF6C6D6F"/>
      <name val="Arial"/>
      <family val="2"/>
    </font>
    <font>
      <sz val="10"/>
      <color rgb="FF4E5B6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/>
    <xf numFmtId="10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7" fontId="7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74.8</c:v>
                </c:pt>
                <c:pt idx="1">
                  <c:v>67.2</c:v>
                </c:pt>
                <c:pt idx="2">
                  <c:v>69.7</c:v>
                </c:pt>
                <c:pt idx="3">
                  <c:v>68.599999999999994</c:v>
                </c:pt>
                <c:pt idx="4">
                  <c:v>57.1</c:v>
                </c:pt>
                <c:pt idx="5">
                  <c:v>62.4</c:v>
                </c:pt>
                <c:pt idx="6">
                  <c:v>63.3</c:v>
                </c:pt>
                <c:pt idx="7">
                  <c:v>71.5</c:v>
                </c:pt>
                <c:pt idx="8">
                  <c:v>67.099999999999994</c:v>
                </c:pt>
                <c:pt idx="9">
                  <c:v>60.6</c:v>
                </c:pt>
                <c:pt idx="10">
                  <c:v>38.700000000000003</c:v>
                </c:pt>
                <c:pt idx="11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7-094C-AAA7-E166E978B03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62.641666666666673</c:v>
                </c:pt>
                <c:pt idx="1">
                  <c:v>62.641666666666673</c:v>
                </c:pt>
                <c:pt idx="2">
                  <c:v>62.641666666666673</c:v>
                </c:pt>
                <c:pt idx="3">
                  <c:v>62.641666666666673</c:v>
                </c:pt>
                <c:pt idx="4">
                  <c:v>62.641666666666673</c:v>
                </c:pt>
                <c:pt idx="5">
                  <c:v>62.641666666666673</c:v>
                </c:pt>
                <c:pt idx="6">
                  <c:v>62.641666666666673</c:v>
                </c:pt>
                <c:pt idx="7">
                  <c:v>62.641666666666673</c:v>
                </c:pt>
                <c:pt idx="8">
                  <c:v>62.641666666666673</c:v>
                </c:pt>
                <c:pt idx="9">
                  <c:v>62.641666666666673</c:v>
                </c:pt>
                <c:pt idx="10">
                  <c:v>62.641666666666673</c:v>
                </c:pt>
                <c:pt idx="11">
                  <c:v>62.641666666666673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7-094C-AAA7-E166E978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347104"/>
        <c:axId val="972249776"/>
      </c:lineChart>
      <c:catAx>
        <c:axId val="97234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49776"/>
        <c:crosses val="autoZero"/>
        <c:auto val="1"/>
        <c:lblAlgn val="ctr"/>
        <c:lblOffset val="100"/>
        <c:noMultiLvlLbl val="0"/>
      </c:catAx>
      <c:valAx>
        <c:axId val="9722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</xdr:row>
      <xdr:rowOff>127000</xdr:rowOff>
    </xdr:from>
    <xdr:to>
      <xdr:col>10</xdr:col>
      <xdr:colOff>596900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70C6-12A9-A8EA-B4A5-62795454F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5FBC-3463-A542-B2F3-0C8236A4747E}">
  <sheetPr>
    <tabColor rgb="FFFF0000"/>
  </sheetPr>
  <dimension ref="A1:G95"/>
  <sheetViews>
    <sheetView tabSelected="1" workbookViewId="0">
      <pane ySplit="1" topLeftCell="A52" activePane="bottomLeft" state="frozen"/>
      <selection pane="bottomLeft" activeCell="I94" sqref="I94"/>
    </sheetView>
  </sheetViews>
  <sheetFormatPr baseColWidth="10" defaultRowHeight="16"/>
  <cols>
    <col min="1" max="1" width="26.83203125" bestFit="1" customWidth="1"/>
    <col min="6" max="6" width="10.83203125" style="12"/>
    <col min="7" max="7" width="14.83203125" style="12" bestFit="1" customWidth="1"/>
  </cols>
  <sheetData>
    <row r="1" spans="1:7">
      <c r="F1" s="12" t="s">
        <v>40</v>
      </c>
      <c r="G1" s="12" t="s">
        <v>41</v>
      </c>
    </row>
    <row r="2" spans="1:7">
      <c r="F2" s="12">
        <v>3</v>
      </c>
      <c r="G2" s="12">
        <v>160</v>
      </c>
    </row>
    <row r="3" spans="1:7">
      <c r="F3" s="12">
        <v>4</v>
      </c>
      <c r="G3" s="12">
        <v>240</v>
      </c>
    </row>
    <row r="4" spans="1:7">
      <c r="F4" s="12">
        <v>7</v>
      </c>
      <c r="G4" s="12">
        <v>165</v>
      </c>
    </row>
    <row r="5" spans="1:7">
      <c r="F5" s="12">
        <v>7</v>
      </c>
      <c r="G5" s="12">
        <v>165</v>
      </c>
    </row>
    <row r="6" spans="1:7">
      <c r="F6" s="12">
        <v>16</v>
      </c>
      <c r="G6" s="12">
        <v>240</v>
      </c>
    </row>
    <row r="7" spans="1:7">
      <c r="F7" s="12">
        <v>31</v>
      </c>
      <c r="G7" s="12">
        <v>160</v>
      </c>
    </row>
    <row r="8" spans="1:7">
      <c r="F8" s="12">
        <v>96</v>
      </c>
      <c r="G8" s="12">
        <v>160</v>
      </c>
    </row>
    <row r="9" spans="1:7" ht="17">
      <c r="A9" s="11"/>
      <c r="F9" s="12">
        <v>255</v>
      </c>
      <c r="G9" s="12">
        <v>160</v>
      </c>
    </row>
    <row r="10" spans="1:7" ht="17">
      <c r="A10" s="11"/>
      <c r="F10" s="12">
        <v>516</v>
      </c>
      <c r="G10" s="12">
        <v>163</v>
      </c>
    </row>
    <row r="11" spans="1:7" ht="17">
      <c r="A11" s="11"/>
      <c r="F11" s="12">
        <v>767</v>
      </c>
      <c r="G11" s="12">
        <v>165</v>
      </c>
    </row>
    <row r="12" spans="1:7" ht="17">
      <c r="A12" s="11"/>
      <c r="F12" s="12">
        <v>1032</v>
      </c>
      <c r="G12" s="12">
        <v>165</v>
      </c>
    </row>
    <row r="13" spans="1:7" ht="17">
      <c r="A13" s="11"/>
      <c r="F13" s="12">
        <v>2305</v>
      </c>
      <c r="G13" s="12">
        <v>241</v>
      </c>
    </row>
    <row r="14" spans="1:7" ht="17">
      <c r="A14" s="11"/>
      <c r="F14" s="12">
        <v>4100</v>
      </c>
      <c r="G14" s="12">
        <v>160</v>
      </c>
    </row>
    <row r="15" spans="1:7" ht="17">
      <c r="A15" s="11"/>
      <c r="F15" s="12">
        <v>4369</v>
      </c>
      <c r="G15" s="12">
        <v>241</v>
      </c>
    </row>
    <row r="16" spans="1:7" ht="17">
      <c r="A16" s="11"/>
      <c r="F16" s="12">
        <v>4369</v>
      </c>
      <c r="G16" s="12">
        <v>241</v>
      </c>
    </row>
    <row r="17" spans="1:7" ht="17">
      <c r="A17" s="11"/>
      <c r="F17" s="12">
        <v>4369</v>
      </c>
      <c r="G17" s="12">
        <v>238</v>
      </c>
    </row>
    <row r="18" spans="1:7" ht="17">
      <c r="A18" s="11"/>
      <c r="F18" s="12">
        <v>4369</v>
      </c>
      <c r="G18" s="12">
        <v>240</v>
      </c>
    </row>
    <row r="19" spans="1:7" ht="17">
      <c r="A19" s="11"/>
      <c r="F19" s="12">
        <v>4369</v>
      </c>
      <c r="G19" s="12">
        <v>165</v>
      </c>
    </row>
    <row r="20" spans="1:7" ht="17">
      <c r="A20" s="11"/>
      <c r="F20" s="12">
        <v>4369</v>
      </c>
      <c r="G20" s="12">
        <v>165</v>
      </c>
    </row>
    <row r="21" spans="1:7" ht="17">
      <c r="A21" s="11"/>
      <c r="F21" s="12">
        <v>4369</v>
      </c>
      <c r="G21" s="12">
        <v>163</v>
      </c>
    </row>
    <row r="22" spans="1:7" ht="17">
      <c r="A22" s="10"/>
      <c r="F22" s="12">
        <v>4369</v>
      </c>
      <c r="G22" s="12">
        <v>160</v>
      </c>
    </row>
    <row r="23" spans="1:7" ht="17">
      <c r="A23" s="10"/>
      <c r="F23" s="12">
        <v>4369</v>
      </c>
      <c r="G23" s="12">
        <v>160</v>
      </c>
    </row>
    <row r="24" spans="1:7" ht="17">
      <c r="A24" s="11"/>
      <c r="F24" s="12">
        <v>4369</v>
      </c>
      <c r="G24" s="12">
        <v>160</v>
      </c>
    </row>
    <row r="25" spans="1:7" ht="17">
      <c r="A25" s="11"/>
      <c r="F25" s="12">
        <v>4369</v>
      </c>
      <c r="G25" s="12">
        <v>160</v>
      </c>
    </row>
    <row r="26" spans="1:7" ht="17">
      <c r="A26" s="11"/>
      <c r="F26" s="12">
        <v>4369</v>
      </c>
      <c r="G26" s="12">
        <v>158</v>
      </c>
    </row>
    <row r="27" spans="1:7" ht="17">
      <c r="A27" s="11"/>
      <c r="F27" s="12">
        <v>4369</v>
      </c>
      <c r="G27" s="12">
        <v>158</v>
      </c>
    </row>
    <row r="28" spans="1:7" ht="17">
      <c r="A28" s="10"/>
      <c r="F28" s="12">
        <v>4369</v>
      </c>
      <c r="G28" s="12">
        <v>158</v>
      </c>
    </row>
    <row r="29" spans="1:7" ht="17">
      <c r="A29" s="10"/>
      <c r="F29" s="12">
        <v>4369</v>
      </c>
      <c r="G29" s="12">
        <v>158</v>
      </c>
    </row>
    <row r="30" spans="1:7" ht="17">
      <c r="A30" s="11"/>
      <c r="F30" s="12">
        <v>5662</v>
      </c>
      <c r="G30" s="12">
        <v>240</v>
      </c>
    </row>
    <row r="31" spans="1:7" ht="17">
      <c r="A31" s="11"/>
      <c r="F31" s="12">
        <v>5993</v>
      </c>
      <c r="G31" s="12">
        <v>238</v>
      </c>
    </row>
    <row r="32" spans="1:7" ht="17">
      <c r="A32" s="11"/>
      <c r="F32" s="12">
        <v>8192</v>
      </c>
      <c r="G32" s="12">
        <v>160</v>
      </c>
    </row>
    <row r="33" spans="1:7" ht="17">
      <c r="A33" s="11"/>
      <c r="F33" s="12">
        <v>8228</v>
      </c>
      <c r="G33" s="12">
        <v>165</v>
      </c>
    </row>
    <row r="34" spans="1:7" ht="17">
      <c r="A34" s="11"/>
      <c r="F34" s="12">
        <v>8324</v>
      </c>
      <c r="G34" s="12">
        <v>158</v>
      </c>
    </row>
    <row r="35" spans="1:7" ht="17">
      <c r="A35" s="11"/>
      <c r="F35" s="12">
        <v>11874</v>
      </c>
      <c r="G35" s="12">
        <v>160</v>
      </c>
    </row>
    <row r="36" spans="1:7" ht="17">
      <c r="A36" s="11"/>
      <c r="F36" s="12">
        <v>13178</v>
      </c>
      <c r="G36" s="12">
        <v>240</v>
      </c>
    </row>
    <row r="37" spans="1:7" ht="17">
      <c r="A37" s="11"/>
      <c r="F37" s="12">
        <v>16383</v>
      </c>
      <c r="G37" s="12">
        <v>160</v>
      </c>
    </row>
    <row r="38" spans="1:7" ht="17">
      <c r="A38" s="11"/>
      <c r="F38" s="12">
        <v>16652</v>
      </c>
      <c r="G38" s="12">
        <v>165</v>
      </c>
    </row>
    <row r="39" spans="1:7" ht="17">
      <c r="A39" s="11"/>
      <c r="F39" s="12">
        <v>18106</v>
      </c>
      <c r="G39" s="12">
        <v>238</v>
      </c>
    </row>
    <row r="40" spans="1:7" ht="17">
      <c r="A40" s="11"/>
      <c r="F40" s="12">
        <v>19571</v>
      </c>
      <c r="G40" s="12">
        <v>241</v>
      </c>
    </row>
    <row r="41" spans="1:7" ht="17">
      <c r="A41" s="11"/>
      <c r="F41" s="12">
        <v>20618</v>
      </c>
      <c r="G41" s="12">
        <v>158</v>
      </c>
    </row>
    <row r="42" spans="1:7" ht="17">
      <c r="A42" s="11"/>
      <c r="F42" s="12">
        <v>26298</v>
      </c>
      <c r="G42" s="12">
        <v>238</v>
      </c>
    </row>
    <row r="43" spans="1:7" ht="17">
      <c r="A43" s="11"/>
      <c r="F43" s="12">
        <v>27452</v>
      </c>
      <c r="G43" s="12">
        <v>163</v>
      </c>
    </row>
    <row r="44" spans="1:7" ht="17">
      <c r="A44" s="11"/>
      <c r="F44" s="12">
        <v>32115</v>
      </c>
      <c r="G44" s="12">
        <v>163</v>
      </c>
    </row>
    <row r="45" spans="1:7">
      <c r="F45" s="12">
        <v>32767</v>
      </c>
      <c r="G45" s="12">
        <v>163</v>
      </c>
    </row>
    <row r="46" spans="1:7">
      <c r="F46" s="12">
        <v>33820</v>
      </c>
      <c r="G46" s="12">
        <v>172</v>
      </c>
    </row>
    <row r="47" spans="1:7" ht="17">
      <c r="A47" s="10"/>
      <c r="F47" s="12">
        <v>41255</v>
      </c>
      <c r="G47" s="12">
        <v>163</v>
      </c>
    </row>
    <row r="48" spans="1:7" ht="17">
      <c r="A48" s="10"/>
      <c r="F48" s="12">
        <v>47625</v>
      </c>
      <c r="G48" s="12">
        <v>158</v>
      </c>
    </row>
    <row r="49" spans="1:7" ht="17">
      <c r="A49" s="11"/>
      <c r="F49" s="12">
        <v>54713</v>
      </c>
      <c r="G49" s="12">
        <v>238</v>
      </c>
    </row>
    <row r="50" spans="1:7" ht="17">
      <c r="A50" s="11"/>
      <c r="F50" s="12">
        <v>57343</v>
      </c>
      <c r="G50" s="12">
        <v>163</v>
      </c>
    </row>
    <row r="51" spans="1:7" ht="17">
      <c r="A51" s="11"/>
      <c r="F51" s="12">
        <v>61439</v>
      </c>
      <c r="G51" s="12">
        <v>240</v>
      </c>
    </row>
    <row r="52" spans="1:7" ht="17">
      <c r="A52" s="11"/>
      <c r="F52" s="12">
        <v>63364</v>
      </c>
      <c r="G52" s="12">
        <v>241</v>
      </c>
    </row>
    <row r="53" spans="1:7" ht="17">
      <c r="A53" s="11"/>
      <c r="F53" s="12">
        <v>65295</v>
      </c>
      <c r="G53" s="12">
        <v>238</v>
      </c>
    </row>
    <row r="54" spans="1:7" ht="17">
      <c r="A54" s="11"/>
      <c r="F54" s="12">
        <v>65295</v>
      </c>
      <c r="G54" s="12">
        <v>238</v>
      </c>
    </row>
    <row r="55" spans="1:7" ht="17">
      <c r="A55" s="11"/>
      <c r="F55" s="12">
        <v>65295</v>
      </c>
      <c r="G55" s="12">
        <v>238</v>
      </c>
    </row>
    <row r="56" spans="1:7" ht="17">
      <c r="A56" s="11"/>
      <c r="F56" s="12">
        <v>65295</v>
      </c>
      <c r="G56" s="12">
        <v>238</v>
      </c>
    </row>
    <row r="57" spans="1:7" ht="17">
      <c r="A57" s="11"/>
      <c r="F57" s="12">
        <v>65295</v>
      </c>
      <c r="G57" s="12">
        <v>238</v>
      </c>
    </row>
    <row r="58" spans="1:7" ht="17">
      <c r="A58" s="11"/>
      <c r="F58" s="12">
        <v>65295</v>
      </c>
      <c r="G58" s="12">
        <v>238</v>
      </c>
    </row>
    <row r="59" spans="1:7" ht="17">
      <c r="A59" s="11"/>
      <c r="F59" s="12">
        <v>65295</v>
      </c>
      <c r="G59" s="12">
        <v>238</v>
      </c>
    </row>
    <row r="60" spans="1:7" ht="17">
      <c r="A60" s="11"/>
      <c r="F60" s="12">
        <v>65295</v>
      </c>
      <c r="G60" s="12">
        <v>238</v>
      </c>
    </row>
    <row r="61" spans="1:7" ht="17">
      <c r="A61" s="11"/>
      <c r="F61" s="12">
        <v>65295</v>
      </c>
      <c r="G61" s="12">
        <v>238</v>
      </c>
    </row>
    <row r="62" spans="1:7" ht="17">
      <c r="A62" s="11"/>
      <c r="F62" s="12">
        <v>65535</v>
      </c>
      <c r="G62" s="12">
        <v>238</v>
      </c>
    </row>
    <row r="63" spans="1:7" ht="17">
      <c r="A63" s="11"/>
      <c r="F63" s="12">
        <v>65535</v>
      </c>
      <c r="G63" s="12">
        <v>172</v>
      </c>
    </row>
    <row r="64" spans="1:7" ht="17">
      <c r="A64" s="11"/>
      <c r="F64" s="12">
        <v>65535</v>
      </c>
      <c r="G64" s="12">
        <v>165</v>
      </c>
    </row>
    <row r="65" spans="1:7" ht="17">
      <c r="A65" s="11"/>
      <c r="F65" s="12">
        <v>65535</v>
      </c>
      <c r="G65" s="12">
        <v>160</v>
      </c>
    </row>
    <row r="66" spans="1:7" ht="17">
      <c r="A66" s="11"/>
      <c r="F66" s="12">
        <v>65535</v>
      </c>
      <c r="G66" s="12">
        <v>160</v>
      </c>
    </row>
    <row r="67" spans="1:7" ht="17">
      <c r="A67" s="11"/>
      <c r="F67">
        <v>65535</v>
      </c>
      <c r="G67" s="12">
        <v>82</v>
      </c>
    </row>
    <row r="68" spans="1:7" ht="17">
      <c r="A68" s="11"/>
      <c r="F68">
        <v>4369</v>
      </c>
      <c r="G68" s="12">
        <v>82</v>
      </c>
    </row>
    <row r="69" spans="1:7" ht="17">
      <c r="A69" s="11"/>
      <c r="F69">
        <v>4369</v>
      </c>
      <c r="G69" s="12">
        <v>82</v>
      </c>
    </row>
    <row r="70" spans="1:7" ht="17">
      <c r="A70" s="11"/>
      <c r="F70">
        <v>13942</v>
      </c>
      <c r="G70" s="12">
        <v>82</v>
      </c>
    </row>
    <row r="71" spans="1:7" ht="17">
      <c r="A71" s="11"/>
      <c r="F71">
        <v>65535</v>
      </c>
      <c r="G71" s="12">
        <v>82</v>
      </c>
    </row>
    <row r="72" spans="1:7" ht="17">
      <c r="A72" s="11"/>
      <c r="F72">
        <v>37340</v>
      </c>
      <c r="G72" s="12">
        <v>82</v>
      </c>
    </row>
    <row r="73" spans="1:7" ht="17">
      <c r="A73" s="11"/>
      <c r="F73">
        <v>4369</v>
      </c>
      <c r="G73" s="12">
        <v>82</v>
      </c>
    </row>
    <row r="74" spans="1:7" ht="17">
      <c r="A74" s="11"/>
      <c r="F74">
        <v>4369</v>
      </c>
      <c r="G74" s="12">
        <v>82</v>
      </c>
    </row>
    <row r="75" spans="1:7" ht="17">
      <c r="A75" s="11"/>
      <c r="F75">
        <v>4369</v>
      </c>
      <c r="G75" s="12">
        <v>82</v>
      </c>
    </row>
    <row r="76" spans="1:7" ht="17">
      <c r="A76" s="11"/>
      <c r="F76">
        <v>4369</v>
      </c>
      <c r="G76" s="12">
        <v>82</v>
      </c>
    </row>
    <row r="77" spans="1:7" ht="17">
      <c r="A77" s="11"/>
      <c r="F77">
        <v>4369</v>
      </c>
      <c r="G77" s="12">
        <v>82</v>
      </c>
    </row>
    <row r="78" spans="1:7" ht="17">
      <c r="A78" s="11"/>
      <c r="F78">
        <v>4369</v>
      </c>
      <c r="G78" s="12">
        <v>82</v>
      </c>
    </row>
    <row r="79" spans="1:7" ht="17">
      <c r="A79" s="11"/>
      <c r="F79">
        <v>31743</v>
      </c>
      <c r="G79" s="12">
        <v>82</v>
      </c>
    </row>
    <row r="80" spans="1:7" ht="17">
      <c r="A80" s="11"/>
      <c r="F80">
        <v>21909</v>
      </c>
      <c r="G80" s="12">
        <v>82</v>
      </c>
    </row>
    <row r="81" spans="1:7" ht="17">
      <c r="A81" s="11"/>
      <c r="F81">
        <v>4369</v>
      </c>
      <c r="G81" s="12">
        <v>82</v>
      </c>
    </row>
    <row r="82" spans="1:7" ht="17">
      <c r="A82" s="11"/>
      <c r="F82">
        <v>33066</v>
      </c>
      <c r="G82" s="12">
        <v>82</v>
      </c>
    </row>
    <row r="83" spans="1:7" ht="17">
      <c r="A83" s="11"/>
      <c r="F83">
        <v>4369</v>
      </c>
      <c r="G83" s="12">
        <v>82</v>
      </c>
    </row>
    <row r="84" spans="1:7" ht="17">
      <c r="A84" s="11"/>
      <c r="F84">
        <v>4369</v>
      </c>
      <c r="G84" s="12">
        <v>82</v>
      </c>
    </row>
    <row r="85" spans="1:7" ht="17">
      <c r="A85" s="11"/>
      <c r="F85">
        <v>4369</v>
      </c>
      <c r="G85" s="12">
        <v>82</v>
      </c>
    </row>
    <row r="86" spans="1:7" ht="17">
      <c r="A86" s="11"/>
      <c r="F86">
        <v>4369</v>
      </c>
      <c r="G86" s="12">
        <v>86</v>
      </c>
    </row>
    <row r="87" spans="1:7" ht="17">
      <c r="A87" s="11"/>
      <c r="F87">
        <v>1064</v>
      </c>
      <c r="G87" s="12">
        <v>86</v>
      </c>
    </row>
    <row r="88" spans="1:7" ht="17">
      <c r="A88" s="11"/>
      <c r="F88">
        <v>384</v>
      </c>
      <c r="G88" s="12">
        <v>86</v>
      </c>
    </row>
    <row r="89" spans="1:7" ht="17">
      <c r="A89" s="11"/>
      <c r="F89">
        <v>4369</v>
      </c>
      <c r="G89" s="12">
        <v>86</v>
      </c>
    </row>
    <row r="90" spans="1:7" ht="17">
      <c r="A90" s="11"/>
      <c r="F90">
        <v>8321</v>
      </c>
      <c r="G90" s="12">
        <v>86</v>
      </c>
    </row>
    <row r="91" spans="1:7" ht="17">
      <c r="A91" s="11"/>
      <c r="F91">
        <v>16371</v>
      </c>
      <c r="G91" s="12">
        <v>86</v>
      </c>
    </row>
    <row r="92" spans="1:7" ht="17">
      <c r="A92" s="11"/>
      <c r="F92">
        <v>15906</v>
      </c>
      <c r="G92" s="12">
        <v>86</v>
      </c>
    </row>
    <row r="93" spans="1:7" ht="17">
      <c r="A93" s="11"/>
      <c r="F93">
        <v>2181</v>
      </c>
      <c r="G93" s="12">
        <v>86</v>
      </c>
    </row>
    <row r="94" spans="1:7" ht="17">
      <c r="A94" s="11"/>
      <c r="F94">
        <v>32</v>
      </c>
      <c r="G94" s="12">
        <v>86</v>
      </c>
    </row>
    <row r="95" spans="1:7" ht="17">
      <c r="A95" s="11"/>
      <c r="F95">
        <v>32800</v>
      </c>
      <c r="G95" s="12">
        <v>86</v>
      </c>
    </row>
  </sheetData>
  <autoFilter ref="F1:G1" xr:uid="{1BDB5FBC-3463-A542-B2F3-0C8236A4747E}">
    <sortState xmlns:xlrd2="http://schemas.microsoft.com/office/spreadsheetml/2017/richdata2" ref="F2:G66">
      <sortCondition ref="F1:F6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BC75-8DDF-4D44-B6C9-EF8D213474D2}">
  <dimension ref="A1:B18"/>
  <sheetViews>
    <sheetView workbookViewId="0">
      <selection activeCell="B19" sqref="B19"/>
    </sheetView>
  </sheetViews>
  <sheetFormatPr baseColWidth="10" defaultRowHeight="16"/>
  <sheetData>
    <row r="1" spans="1:2">
      <c r="A1" s="8" t="s">
        <v>38</v>
      </c>
      <c r="B1" t="s">
        <v>39</v>
      </c>
    </row>
    <row r="2" spans="1:2">
      <c r="A2" s="9">
        <v>74.8</v>
      </c>
      <c r="B2">
        <f>AVERAGE($A$2:$A$13)</f>
        <v>62.641666666666673</v>
      </c>
    </row>
    <row r="3" spans="1:2">
      <c r="A3" s="9">
        <v>67.2</v>
      </c>
      <c r="B3">
        <f t="shared" ref="B3:B13" si="0">AVERAGE($A$2:$A$13)</f>
        <v>62.641666666666673</v>
      </c>
    </row>
    <row r="4" spans="1:2">
      <c r="A4" s="9">
        <v>69.7</v>
      </c>
      <c r="B4">
        <f t="shared" si="0"/>
        <v>62.641666666666673</v>
      </c>
    </row>
    <row r="5" spans="1:2">
      <c r="A5" s="9">
        <v>68.599999999999994</v>
      </c>
      <c r="B5">
        <f t="shared" si="0"/>
        <v>62.641666666666673</v>
      </c>
    </row>
    <row r="6" spans="1:2">
      <c r="A6" s="9">
        <v>57.1</v>
      </c>
      <c r="B6">
        <f t="shared" si="0"/>
        <v>62.641666666666673</v>
      </c>
    </row>
    <row r="7" spans="1:2">
      <c r="A7" s="9">
        <v>62.4</v>
      </c>
      <c r="B7">
        <f t="shared" si="0"/>
        <v>62.641666666666673</v>
      </c>
    </row>
    <row r="8" spans="1:2">
      <c r="A8" s="9">
        <v>63.3</v>
      </c>
      <c r="B8">
        <f t="shared" si="0"/>
        <v>62.641666666666673</v>
      </c>
    </row>
    <row r="9" spans="1:2">
      <c r="A9" s="9">
        <v>71.5</v>
      </c>
      <c r="B9">
        <f t="shared" si="0"/>
        <v>62.641666666666673</v>
      </c>
    </row>
    <row r="10" spans="1:2">
      <c r="A10" s="9">
        <v>67.099999999999994</v>
      </c>
      <c r="B10">
        <f t="shared" si="0"/>
        <v>62.641666666666673</v>
      </c>
    </row>
    <row r="11" spans="1:2">
      <c r="A11" s="9">
        <v>60.6</v>
      </c>
      <c r="B11">
        <f t="shared" si="0"/>
        <v>62.641666666666673</v>
      </c>
    </row>
    <row r="12" spans="1:2">
      <c r="A12" s="9">
        <v>38.700000000000003</v>
      </c>
      <c r="B12">
        <f t="shared" si="0"/>
        <v>62.641666666666673</v>
      </c>
    </row>
    <row r="13" spans="1:2">
      <c r="A13" s="9">
        <v>50.7</v>
      </c>
      <c r="B13">
        <f t="shared" si="0"/>
        <v>62.641666666666673</v>
      </c>
    </row>
    <row r="18" spans="2:2">
      <c r="B18">
        <f xml:space="preserve"> 0.3522 + 0.1533 * A11</f>
        <v>9.6421799999999998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F1FE-0AC1-0D46-BD14-82FE1655D1E7}">
  <sheetPr>
    <tabColor theme="5"/>
  </sheetPr>
  <dimension ref="A1:M59"/>
  <sheetViews>
    <sheetView workbookViewId="0">
      <pane ySplit="1" topLeftCell="A22" activePane="bottomLeft" state="frozen"/>
      <selection pane="bottomLeft" activeCell="J60" sqref="J60"/>
    </sheetView>
  </sheetViews>
  <sheetFormatPr baseColWidth="10" defaultRowHeight="16"/>
  <cols>
    <col min="1" max="1" width="19.1640625" bestFit="1" customWidth="1"/>
    <col min="2" max="2" width="7.6640625" bestFit="1" customWidth="1"/>
    <col min="3" max="3" width="7.5" bestFit="1" customWidth="1"/>
    <col min="4" max="4" width="6.5" bestFit="1" customWidth="1"/>
    <col min="5" max="5" width="18.33203125" bestFit="1" customWidth="1"/>
    <col min="6" max="6" width="21" bestFit="1" customWidth="1"/>
    <col min="7" max="7" width="19" bestFit="1" customWidth="1"/>
    <col min="8" max="8" width="22.1640625" bestFit="1" customWidth="1"/>
    <col min="9" max="9" width="8" bestFit="1" customWidth="1"/>
    <col min="10" max="10" width="12.5" bestFit="1" customWidth="1"/>
    <col min="11" max="11" width="14" bestFit="1" customWidth="1"/>
    <col min="12" max="12" width="14.1640625" bestFit="1" customWidth="1"/>
    <col min="13" max="13" width="16" bestFit="1" customWidth="1"/>
  </cols>
  <sheetData>
    <row r="1" spans="1:13">
      <c r="A1" t="s">
        <v>0</v>
      </c>
      <c r="B1" t="s">
        <v>9</v>
      </c>
      <c r="C1" t="s">
        <v>10</v>
      </c>
      <c r="D1" t="s">
        <v>1</v>
      </c>
      <c r="E1" t="s">
        <v>12</v>
      </c>
      <c r="F1" t="s">
        <v>13</v>
      </c>
      <c r="G1" t="s">
        <v>3</v>
      </c>
      <c r="H1" t="s">
        <v>4</v>
      </c>
      <c r="I1" t="s">
        <v>11</v>
      </c>
      <c r="J1" t="s">
        <v>2</v>
      </c>
      <c r="K1" t="s">
        <v>6</v>
      </c>
      <c r="L1" t="s">
        <v>7</v>
      </c>
      <c r="M1" t="s">
        <v>8</v>
      </c>
    </row>
    <row r="2" spans="1:13">
      <c r="A2" t="s">
        <v>5</v>
      </c>
      <c r="B2" s="1">
        <v>45508</v>
      </c>
      <c r="C2">
        <v>2130</v>
      </c>
      <c r="D2">
        <v>33</v>
      </c>
      <c r="E2">
        <v>1</v>
      </c>
      <c r="F2">
        <v>9</v>
      </c>
      <c r="G2">
        <v>115</v>
      </c>
      <c r="H2">
        <v>72</v>
      </c>
      <c r="I2">
        <v>98</v>
      </c>
      <c r="J2">
        <v>99</v>
      </c>
      <c r="K2">
        <v>97.9</v>
      </c>
      <c r="L2">
        <v>92</v>
      </c>
      <c r="M2">
        <v>89</v>
      </c>
    </row>
    <row r="3" spans="1:13">
      <c r="A3" t="s">
        <v>5</v>
      </c>
      <c r="B3" s="1">
        <v>45508</v>
      </c>
      <c r="C3">
        <v>2145</v>
      </c>
      <c r="D3">
        <v>33</v>
      </c>
      <c r="E3">
        <v>1</v>
      </c>
      <c r="F3">
        <v>5</v>
      </c>
      <c r="G3">
        <v>105</v>
      </c>
      <c r="H3">
        <v>66</v>
      </c>
      <c r="I3">
        <v>94</v>
      </c>
      <c r="J3">
        <v>82</v>
      </c>
      <c r="K3">
        <v>98.2</v>
      </c>
      <c r="L3">
        <v>98</v>
      </c>
      <c r="M3">
        <v>65</v>
      </c>
    </row>
    <row r="4" spans="1:13">
      <c r="A4" t="s">
        <v>5</v>
      </c>
      <c r="B4" s="1">
        <v>45509</v>
      </c>
      <c r="C4">
        <v>935</v>
      </c>
      <c r="D4">
        <v>33</v>
      </c>
      <c r="E4">
        <v>1</v>
      </c>
      <c r="F4">
        <v>2</v>
      </c>
      <c r="G4">
        <v>117</v>
      </c>
      <c r="H4">
        <v>74</v>
      </c>
      <c r="I4">
        <v>96</v>
      </c>
      <c r="J4">
        <v>91</v>
      </c>
      <c r="K4">
        <v>97.5</v>
      </c>
      <c r="L4">
        <v>98</v>
      </c>
      <c r="M4">
        <v>203</v>
      </c>
    </row>
    <row r="5" spans="1:13">
      <c r="A5" t="s">
        <v>5</v>
      </c>
      <c r="B5" s="1">
        <v>45509</v>
      </c>
      <c r="C5">
        <v>1110</v>
      </c>
      <c r="D5">
        <v>33</v>
      </c>
      <c r="E5">
        <v>1</v>
      </c>
      <c r="F5">
        <v>0</v>
      </c>
      <c r="G5">
        <v>115</v>
      </c>
      <c r="H5">
        <v>68</v>
      </c>
      <c r="I5">
        <v>93</v>
      </c>
      <c r="J5">
        <v>137</v>
      </c>
      <c r="K5">
        <v>96.1</v>
      </c>
      <c r="L5">
        <v>98</v>
      </c>
      <c r="M5">
        <v>172</v>
      </c>
    </row>
    <row r="6" spans="1:13">
      <c r="A6" t="s">
        <v>5</v>
      </c>
      <c r="B6" s="1">
        <v>45509</v>
      </c>
      <c r="C6">
        <v>1357</v>
      </c>
      <c r="D6">
        <v>33</v>
      </c>
      <c r="E6">
        <v>1</v>
      </c>
      <c r="F6">
        <v>3</v>
      </c>
      <c r="G6">
        <v>103</v>
      </c>
      <c r="H6">
        <v>61</v>
      </c>
      <c r="I6">
        <v>67</v>
      </c>
      <c r="J6">
        <v>79</v>
      </c>
      <c r="K6">
        <v>98.1</v>
      </c>
      <c r="L6">
        <v>98</v>
      </c>
      <c r="M6">
        <v>110</v>
      </c>
    </row>
    <row r="7" spans="1:13">
      <c r="A7" t="s">
        <v>5</v>
      </c>
      <c r="B7" s="1">
        <v>45509</v>
      </c>
      <c r="C7">
        <v>1632</v>
      </c>
      <c r="D7">
        <v>33</v>
      </c>
      <c r="E7">
        <v>1</v>
      </c>
      <c r="F7">
        <v>4</v>
      </c>
      <c r="G7">
        <v>130</v>
      </c>
      <c r="H7">
        <v>79</v>
      </c>
      <c r="I7">
        <v>105</v>
      </c>
      <c r="J7">
        <v>100</v>
      </c>
      <c r="K7">
        <v>97.7</v>
      </c>
      <c r="L7">
        <v>96</v>
      </c>
      <c r="M7">
        <v>127</v>
      </c>
    </row>
    <row r="8" spans="1:13">
      <c r="A8" t="s">
        <v>5</v>
      </c>
      <c r="B8" s="1">
        <v>45509</v>
      </c>
      <c r="C8">
        <v>1703</v>
      </c>
      <c r="D8">
        <v>33</v>
      </c>
      <c r="E8">
        <v>1</v>
      </c>
      <c r="F8">
        <v>5</v>
      </c>
      <c r="G8">
        <v>123</v>
      </c>
      <c r="H8">
        <v>76</v>
      </c>
      <c r="I8">
        <v>96</v>
      </c>
      <c r="J8">
        <v>77</v>
      </c>
      <c r="K8">
        <v>98.2</v>
      </c>
      <c r="L8">
        <v>97</v>
      </c>
      <c r="M8">
        <v>112</v>
      </c>
    </row>
    <row r="9" spans="1:13">
      <c r="A9" t="s">
        <v>5</v>
      </c>
      <c r="B9" s="1">
        <v>45509</v>
      </c>
      <c r="C9">
        <v>1730</v>
      </c>
      <c r="D9">
        <v>33</v>
      </c>
      <c r="E9">
        <v>1</v>
      </c>
      <c r="F9">
        <v>0</v>
      </c>
      <c r="G9">
        <v>133</v>
      </c>
      <c r="H9">
        <v>77</v>
      </c>
      <c r="I9">
        <v>110</v>
      </c>
      <c r="J9">
        <v>95</v>
      </c>
      <c r="K9">
        <v>97.9</v>
      </c>
      <c r="L9">
        <v>99</v>
      </c>
      <c r="M9">
        <v>112</v>
      </c>
    </row>
    <row r="10" spans="1:13">
      <c r="A10" t="s">
        <v>5</v>
      </c>
      <c r="B10" s="1">
        <v>45509</v>
      </c>
      <c r="C10">
        <v>1739</v>
      </c>
      <c r="D10">
        <v>33</v>
      </c>
      <c r="E10">
        <v>1</v>
      </c>
      <c r="F10">
        <v>1</v>
      </c>
      <c r="G10">
        <v>126</v>
      </c>
      <c r="H10">
        <v>82</v>
      </c>
      <c r="I10">
        <v>110</v>
      </c>
      <c r="J10">
        <v>101</v>
      </c>
      <c r="K10">
        <v>97.6</v>
      </c>
      <c r="L10">
        <v>97</v>
      </c>
      <c r="M10">
        <v>114</v>
      </c>
    </row>
    <row r="11" spans="1:13">
      <c r="A11" t="s">
        <v>5</v>
      </c>
      <c r="B11" s="1">
        <v>45509</v>
      </c>
      <c r="C11">
        <v>2009</v>
      </c>
      <c r="D11">
        <v>33</v>
      </c>
      <c r="E11">
        <v>1</v>
      </c>
      <c r="F11">
        <v>2</v>
      </c>
      <c r="G11">
        <v>115</v>
      </c>
      <c r="H11">
        <v>73</v>
      </c>
      <c r="I11">
        <v>63</v>
      </c>
      <c r="J11">
        <v>87</v>
      </c>
      <c r="K11">
        <v>97.7</v>
      </c>
      <c r="L11">
        <v>97</v>
      </c>
      <c r="M11">
        <v>122</v>
      </c>
    </row>
    <row r="12" spans="1:13">
      <c r="A12" t="s">
        <v>5</v>
      </c>
      <c r="B12" s="1">
        <v>45509</v>
      </c>
      <c r="C12">
        <v>2054</v>
      </c>
      <c r="D12">
        <v>33</v>
      </c>
      <c r="E12">
        <v>1</v>
      </c>
      <c r="F12">
        <v>4</v>
      </c>
      <c r="G12">
        <v>115</v>
      </c>
      <c r="H12">
        <v>72</v>
      </c>
      <c r="I12">
        <v>75</v>
      </c>
      <c r="J12">
        <v>69</v>
      </c>
      <c r="K12">
        <v>97.9</v>
      </c>
      <c r="L12">
        <v>97</v>
      </c>
      <c r="M12">
        <v>76</v>
      </c>
    </row>
    <row r="13" spans="1:13">
      <c r="A13" t="s">
        <v>5</v>
      </c>
      <c r="B13" s="1">
        <v>45510</v>
      </c>
      <c r="C13">
        <v>918</v>
      </c>
      <c r="D13">
        <v>33</v>
      </c>
      <c r="E13">
        <v>1</v>
      </c>
      <c r="F13">
        <v>4</v>
      </c>
      <c r="G13">
        <v>105</v>
      </c>
      <c r="H13">
        <v>69</v>
      </c>
      <c r="I13">
        <v>76</v>
      </c>
      <c r="J13">
        <v>49</v>
      </c>
      <c r="K13">
        <v>97.1</v>
      </c>
      <c r="L13">
        <v>97</v>
      </c>
      <c r="M13">
        <v>125</v>
      </c>
    </row>
    <row r="14" spans="1:13">
      <c r="A14" t="s">
        <v>5</v>
      </c>
      <c r="B14" s="1">
        <v>45510</v>
      </c>
      <c r="C14">
        <v>1226</v>
      </c>
      <c r="D14">
        <v>33</v>
      </c>
      <c r="E14">
        <v>1</v>
      </c>
      <c r="F14">
        <v>0</v>
      </c>
      <c r="G14">
        <v>115</v>
      </c>
      <c r="H14">
        <v>76</v>
      </c>
      <c r="I14">
        <v>79</v>
      </c>
      <c r="J14">
        <v>76</v>
      </c>
      <c r="K14">
        <v>96.4</v>
      </c>
      <c r="L14">
        <v>97</v>
      </c>
      <c r="M14">
        <v>143</v>
      </c>
    </row>
    <row r="15" spans="1:13">
      <c r="A15" t="s">
        <v>5</v>
      </c>
      <c r="B15" s="1">
        <v>45510</v>
      </c>
      <c r="C15">
        <v>1611</v>
      </c>
      <c r="D15">
        <v>33</v>
      </c>
      <c r="E15">
        <v>1</v>
      </c>
      <c r="F15">
        <v>2</v>
      </c>
      <c r="G15">
        <v>131</v>
      </c>
      <c r="H15">
        <v>87</v>
      </c>
      <c r="I15">
        <v>85</v>
      </c>
      <c r="J15">
        <v>88</v>
      </c>
      <c r="K15">
        <v>98.6</v>
      </c>
      <c r="L15">
        <v>98</v>
      </c>
      <c r="M15">
        <v>136</v>
      </c>
    </row>
    <row r="16" spans="1:13">
      <c r="A16" t="s">
        <v>5</v>
      </c>
      <c r="B16" s="1">
        <v>45511</v>
      </c>
      <c r="C16">
        <v>1403</v>
      </c>
      <c r="D16">
        <v>33</v>
      </c>
      <c r="E16">
        <v>1</v>
      </c>
      <c r="F16">
        <v>5</v>
      </c>
      <c r="G16">
        <v>126</v>
      </c>
      <c r="H16">
        <v>71</v>
      </c>
      <c r="I16">
        <v>82</v>
      </c>
      <c r="J16">
        <v>82</v>
      </c>
      <c r="K16">
        <v>99.2</v>
      </c>
      <c r="L16">
        <v>97</v>
      </c>
      <c r="M16">
        <v>62</v>
      </c>
    </row>
    <row r="17" spans="1:13">
      <c r="A17" t="s">
        <v>5</v>
      </c>
      <c r="B17" s="1">
        <v>45511</v>
      </c>
      <c r="C17">
        <v>1430</v>
      </c>
      <c r="D17">
        <v>33</v>
      </c>
      <c r="E17">
        <v>1</v>
      </c>
      <c r="F17">
        <v>2</v>
      </c>
      <c r="G17">
        <v>131</v>
      </c>
      <c r="H17">
        <v>77</v>
      </c>
      <c r="I17">
        <v>84</v>
      </c>
      <c r="J17">
        <v>86</v>
      </c>
      <c r="K17">
        <v>97.1</v>
      </c>
      <c r="L17">
        <v>98</v>
      </c>
      <c r="M17">
        <v>150</v>
      </c>
    </row>
    <row r="18" spans="1:13">
      <c r="A18" t="s">
        <v>5</v>
      </c>
      <c r="B18" s="1">
        <v>45511</v>
      </c>
      <c r="C18">
        <v>1500</v>
      </c>
      <c r="D18">
        <v>33</v>
      </c>
      <c r="E18">
        <v>1</v>
      </c>
      <c r="F18" s="3">
        <v>0</v>
      </c>
      <c r="G18" s="3">
        <v>116</v>
      </c>
      <c r="H18" s="3">
        <v>79</v>
      </c>
      <c r="I18" s="3">
        <v>98</v>
      </c>
      <c r="J18" s="3">
        <v>89</v>
      </c>
      <c r="K18" s="3">
        <v>99.2</v>
      </c>
      <c r="L18" s="3">
        <v>97</v>
      </c>
      <c r="M18" s="3">
        <v>172</v>
      </c>
    </row>
    <row r="19" spans="1:13">
      <c r="A19" t="s">
        <v>5</v>
      </c>
      <c r="B19" s="1">
        <v>45511</v>
      </c>
      <c r="C19">
        <v>1600</v>
      </c>
      <c r="D19">
        <v>33</v>
      </c>
      <c r="E19">
        <v>1</v>
      </c>
      <c r="F19">
        <v>5</v>
      </c>
      <c r="G19">
        <v>119</v>
      </c>
      <c r="H19">
        <v>78</v>
      </c>
      <c r="I19">
        <v>100</v>
      </c>
      <c r="J19">
        <v>91</v>
      </c>
      <c r="K19">
        <v>96.1</v>
      </c>
      <c r="L19">
        <v>98</v>
      </c>
      <c r="M19">
        <v>104</v>
      </c>
    </row>
    <row r="20" spans="1:13">
      <c r="A20" t="s">
        <v>5</v>
      </c>
      <c r="B20" s="1">
        <v>45511</v>
      </c>
      <c r="C20">
        <v>1650</v>
      </c>
      <c r="D20">
        <v>33</v>
      </c>
      <c r="E20">
        <v>1</v>
      </c>
      <c r="F20">
        <v>2</v>
      </c>
      <c r="G20">
        <v>126</v>
      </c>
      <c r="H20">
        <v>78</v>
      </c>
      <c r="I20">
        <v>86</v>
      </c>
      <c r="J20">
        <v>97</v>
      </c>
      <c r="K20">
        <v>97.5</v>
      </c>
      <c r="L20">
        <v>98</v>
      </c>
      <c r="M20">
        <v>100</v>
      </c>
    </row>
    <row r="21" spans="1:13">
      <c r="A21" t="s">
        <v>5</v>
      </c>
      <c r="B21" s="1">
        <v>45511</v>
      </c>
      <c r="C21">
        <v>1711</v>
      </c>
      <c r="D21">
        <v>33</v>
      </c>
      <c r="E21">
        <v>1</v>
      </c>
      <c r="F21">
        <v>2</v>
      </c>
      <c r="G21">
        <v>120</v>
      </c>
      <c r="H21">
        <v>71</v>
      </c>
      <c r="I21">
        <v>92</v>
      </c>
      <c r="J21">
        <v>90</v>
      </c>
      <c r="K21">
        <v>98</v>
      </c>
      <c r="L21">
        <v>97</v>
      </c>
      <c r="M21">
        <v>140</v>
      </c>
    </row>
    <row r="22" spans="1:13">
      <c r="A22" t="s">
        <v>5</v>
      </c>
      <c r="B22" s="1">
        <v>45512</v>
      </c>
      <c r="C22">
        <v>915</v>
      </c>
      <c r="D22">
        <v>33</v>
      </c>
      <c r="E22">
        <v>1</v>
      </c>
      <c r="F22">
        <v>2</v>
      </c>
      <c r="G22">
        <v>129</v>
      </c>
      <c r="H22">
        <v>68</v>
      </c>
      <c r="I22">
        <v>84</v>
      </c>
      <c r="J22">
        <v>65</v>
      </c>
      <c r="K22">
        <v>97.1</v>
      </c>
      <c r="L22">
        <v>97</v>
      </c>
      <c r="M22">
        <v>172</v>
      </c>
    </row>
    <row r="23" spans="1:13">
      <c r="A23" t="s">
        <v>5</v>
      </c>
      <c r="B23" s="1">
        <v>45512</v>
      </c>
      <c r="C23">
        <v>1307</v>
      </c>
      <c r="D23">
        <v>33</v>
      </c>
      <c r="E23">
        <v>1</v>
      </c>
      <c r="F23">
        <v>2</v>
      </c>
      <c r="G23">
        <v>126</v>
      </c>
      <c r="H23">
        <v>81</v>
      </c>
      <c r="I23">
        <v>95</v>
      </c>
      <c r="J23">
        <v>92</v>
      </c>
      <c r="K23">
        <v>94.6</v>
      </c>
      <c r="L23">
        <v>99</v>
      </c>
      <c r="M23">
        <v>108</v>
      </c>
    </row>
    <row r="24" spans="1:13">
      <c r="A24" t="s">
        <v>5</v>
      </c>
      <c r="B24" s="1">
        <v>45512</v>
      </c>
      <c r="C24">
        <v>1600</v>
      </c>
      <c r="D24">
        <v>33</v>
      </c>
      <c r="E24">
        <v>1</v>
      </c>
      <c r="F24">
        <v>5</v>
      </c>
      <c r="G24">
        <v>121</v>
      </c>
      <c r="H24">
        <v>92</v>
      </c>
      <c r="I24">
        <v>82</v>
      </c>
      <c r="J24">
        <v>106</v>
      </c>
      <c r="K24">
        <v>97.8</v>
      </c>
      <c r="L24">
        <v>97</v>
      </c>
      <c r="M24">
        <v>232</v>
      </c>
    </row>
    <row r="25" spans="1:13">
      <c r="A25" t="s">
        <v>5</v>
      </c>
      <c r="B25" s="1">
        <v>45512</v>
      </c>
      <c r="C25">
        <v>1620</v>
      </c>
      <c r="D25">
        <v>33</v>
      </c>
      <c r="E25">
        <v>1</v>
      </c>
      <c r="F25">
        <v>4</v>
      </c>
      <c r="G25">
        <v>124</v>
      </c>
      <c r="H25">
        <v>71</v>
      </c>
      <c r="I25">
        <v>87</v>
      </c>
      <c r="J25">
        <v>79</v>
      </c>
      <c r="K25">
        <v>95.7</v>
      </c>
      <c r="L25">
        <v>98</v>
      </c>
      <c r="M25">
        <v>246</v>
      </c>
    </row>
    <row r="26" spans="1:13">
      <c r="A26" t="s">
        <v>5</v>
      </c>
      <c r="B26" s="1">
        <v>45512</v>
      </c>
      <c r="C26">
        <v>1720</v>
      </c>
      <c r="D26">
        <v>33</v>
      </c>
      <c r="E26">
        <v>1</v>
      </c>
      <c r="F26">
        <v>4</v>
      </c>
      <c r="G26">
        <v>113</v>
      </c>
      <c r="H26">
        <v>68</v>
      </c>
      <c r="I26">
        <v>81</v>
      </c>
      <c r="J26">
        <v>89</v>
      </c>
      <c r="K26">
        <v>98.7</v>
      </c>
      <c r="L26">
        <v>98</v>
      </c>
      <c r="M26">
        <v>159</v>
      </c>
    </row>
    <row r="27" spans="1:13">
      <c r="A27" t="s">
        <v>5</v>
      </c>
      <c r="B27" s="1">
        <v>45512</v>
      </c>
      <c r="C27">
        <v>1830</v>
      </c>
      <c r="D27">
        <v>33</v>
      </c>
      <c r="E27">
        <v>1</v>
      </c>
      <c r="F27">
        <v>1</v>
      </c>
      <c r="G27">
        <v>126</v>
      </c>
      <c r="H27">
        <v>81</v>
      </c>
      <c r="I27">
        <v>86</v>
      </c>
      <c r="J27">
        <v>100</v>
      </c>
      <c r="K27">
        <v>97.2</v>
      </c>
      <c r="L27">
        <v>98</v>
      </c>
      <c r="M27">
        <v>55</v>
      </c>
    </row>
    <row r="28" spans="1:13">
      <c r="A28" t="s">
        <v>5</v>
      </c>
      <c r="B28" s="1">
        <v>45512</v>
      </c>
      <c r="C28">
        <v>1850</v>
      </c>
      <c r="D28">
        <v>33</v>
      </c>
      <c r="E28">
        <v>1</v>
      </c>
      <c r="F28">
        <v>1</v>
      </c>
      <c r="G28">
        <v>136</v>
      </c>
      <c r="H28">
        <v>89</v>
      </c>
      <c r="I28">
        <v>99</v>
      </c>
      <c r="J28">
        <v>101</v>
      </c>
      <c r="K28">
        <v>98.3</v>
      </c>
      <c r="L28">
        <v>99</v>
      </c>
      <c r="M28">
        <v>60</v>
      </c>
    </row>
    <row r="29" spans="1:13">
      <c r="A29" t="s">
        <v>5</v>
      </c>
      <c r="B29" s="1">
        <v>45512</v>
      </c>
      <c r="C29">
        <v>2050</v>
      </c>
      <c r="D29">
        <v>33</v>
      </c>
      <c r="E29">
        <v>1</v>
      </c>
      <c r="F29">
        <v>5</v>
      </c>
      <c r="G29">
        <v>129</v>
      </c>
      <c r="H29">
        <v>86</v>
      </c>
      <c r="I29">
        <v>100</v>
      </c>
      <c r="J29">
        <v>83</v>
      </c>
      <c r="K29">
        <v>98.6</v>
      </c>
      <c r="L29">
        <v>99</v>
      </c>
      <c r="M29">
        <v>278</v>
      </c>
    </row>
    <row r="30" spans="1:13">
      <c r="A30" t="s">
        <v>5</v>
      </c>
      <c r="B30" s="1">
        <v>45512</v>
      </c>
      <c r="C30">
        <v>2225</v>
      </c>
      <c r="D30">
        <v>33</v>
      </c>
      <c r="E30">
        <v>1</v>
      </c>
      <c r="F30">
        <v>6</v>
      </c>
      <c r="G30">
        <v>124</v>
      </c>
      <c r="H30">
        <v>76</v>
      </c>
      <c r="I30">
        <v>107</v>
      </c>
      <c r="J30">
        <v>108</v>
      </c>
      <c r="K30">
        <v>98.2</v>
      </c>
      <c r="L30">
        <v>95</v>
      </c>
      <c r="M30">
        <v>180</v>
      </c>
    </row>
    <row r="31" spans="1:13">
      <c r="A31" t="s">
        <v>5</v>
      </c>
      <c r="B31" s="1">
        <v>45513</v>
      </c>
      <c r="C31">
        <v>1516</v>
      </c>
      <c r="D31">
        <v>33</v>
      </c>
      <c r="E31">
        <v>1</v>
      </c>
      <c r="F31">
        <v>7</v>
      </c>
      <c r="G31">
        <v>110</v>
      </c>
      <c r="H31">
        <v>69</v>
      </c>
      <c r="I31">
        <v>94</v>
      </c>
      <c r="J31">
        <v>102</v>
      </c>
      <c r="K31">
        <v>98.3</v>
      </c>
      <c r="L31">
        <v>96</v>
      </c>
      <c r="M31">
        <v>260</v>
      </c>
    </row>
    <row r="32" spans="1:13">
      <c r="A32" t="s">
        <v>5</v>
      </c>
      <c r="B32" s="1">
        <v>45513</v>
      </c>
      <c r="C32">
        <v>1525</v>
      </c>
      <c r="D32">
        <v>33</v>
      </c>
      <c r="E32">
        <v>1</v>
      </c>
      <c r="F32">
        <v>7</v>
      </c>
      <c r="G32">
        <v>123</v>
      </c>
      <c r="H32">
        <v>70</v>
      </c>
      <c r="I32">
        <v>98</v>
      </c>
      <c r="J32">
        <v>103</v>
      </c>
      <c r="K32">
        <v>99.3</v>
      </c>
      <c r="L32">
        <v>97</v>
      </c>
      <c r="M32">
        <v>175</v>
      </c>
    </row>
    <row r="33" spans="1:13">
      <c r="A33" t="s">
        <v>5</v>
      </c>
      <c r="B33" s="1">
        <v>45513</v>
      </c>
      <c r="C33">
        <v>1537</v>
      </c>
      <c r="D33">
        <v>33</v>
      </c>
      <c r="E33">
        <v>1</v>
      </c>
      <c r="F33">
        <v>7</v>
      </c>
      <c r="G33">
        <v>118</v>
      </c>
      <c r="H33">
        <v>70</v>
      </c>
      <c r="I33">
        <v>89</v>
      </c>
      <c r="J33">
        <v>99</v>
      </c>
      <c r="K33">
        <v>98.2</v>
      </c>
      <c r="L33">
        <v>97</v>
      </c>
      <c r="M33">
        <v>197</v>
      </c>
    </row>
    <row r="34" spans="1:13">
      <c r="A34" t="s">
        <v>5</v>
      </c>
      <c r="B34" s="1">
        <v>45513</v>
      </c>
      <c r="C34">
        <v>1607</v>
      </c>
      <c r="D34">
        <v>33</v>
      </c>
      <c r="E34">
        <v>1</v>
      </c>
      <c r="F34">
        <v>8</v>
      </c>
      <c r="G34">
        <v>114</v>
      </c>
      <c r="H34">
        <v>66</v>
      </c>
      <c r="I34">
        <v>85</v>
      </c>
      <c r="J34">
        <v>81</v>
      </c>
      <c r="K34">
        <v>97.2</v>
      </c>
      <c r="L34">
        <v>97</v>
      </c>
      <c r="M34">
        <v>202</v>
      </c>
    </row>
    <row r="35" spans="1:13">
      <c r="A35" t="s">
        <v>5</v>
      </c>
      <c r="B35" s="1">
        <v>45514</v>
      </c>
      <c r="C35">
        <v>1900</v>
      </c>
      <c r="D35">
        <v>33</v>
      </c>
      <c r="E35">
        <v>1</v>
      </c>
      <c r="F35">
        <v>5</v>
      </c>
      <c r="G35">
        <v>133</v>
      </c>
      <c r="H35">
        <v>82</v>
      </c>
      <c r="I35">
        <v>97</v>
      </c>
      <c r="J35">
        <v>83</v>
      </c>
      <c r="K35">
        <v>98.2</v>
      </c>
      <c r="L35">
        <v>98</v>
      </c>
      <c r="M35">
        <v>135</v>
      </c>
    </row>
    <row r="36" spans="1:13">
      <c r="A36" t="s">
        <v>5</v>
      </c>
      <c r="B36" s="1">
        <v>45515</v>
      </c>
      <c r="C36">
        <v>1700</v>
      </c>
      <c r="D36">
        <v>33</v>
      </c>
      <c r="E36">
        <v>1</v>
      </c>
      <c r="F36">
        <v>5</v>
      </c>
      <c r="G36">
        <v>116</v>
      </c>
      <c r="H36">
        <v>75</v>
      </c>
      <c r="I36">
        <v>75</v>
      </c>
      <c r="J36">
        <v>86</v>
      </c>
      <c r="K36">
        <v>98.1</v>
      </c>
      <c r="L36">
        <v>96</v>
      </c>
      <c r="M36">
        <v>77</v>
      </c>
    </row>
    <row r="37" spans="1:13">
      <c r="A37" t="s">
        <v>5</v>
      </c>
      <c r="B37" s="1">
        <v>45515</v>
      </c>
      <c r="C37">
        <v>1709</v>
      </c>
      <c r="D37">
        <v>33</v>
      </c>
      <c r="E37">
        <v>1</v>
      </c>
      <c r="F37">
        <v>1</v>
      </c>
      <c r="G37">
        <v>130</v>
      </c>
      <c r="H37">
        <v>102</v>
      </c>
      <c r="I37">
        <v>74</v>
      </c>
      <c r="J37">
        <v>75</v>
      </c>
      <c r="K37">
        <v>98</v>
      </c>
      <c r="L37">
        <v>97</v>
      </c>
      <c r="M37">
        <v>76</v>
      </c>
    </row>
    <row r="38" spans="1:13">
      <c r="A38" t="s">
        <v>5</v>
      </c>
      <c r="B38" s="1">
        <v>45515</v>
      </c>
      <c r="C38">
        <v>1840</v>
      </c>
      <c r="D38">
        <v>33</v>
      </c>
      <c r="E38">
        <v>1</v>
      </c>
      <c r="F38">
        <v>3</v>
      </c>
      <c r="G38">
        <v>108</v>
      </c>
      <c r="H38">
        <v>71</v>
      </c>
      <c r="I38">
        <v>84</v>
      </c>
      <c r="J38">
        <v>87</v>
      </c>
      <c r="K38">
        <v>98.1</v>
      </c>
      <c r="L38">
        <v>98</v>
      </c>
      <c r="M38">
        <v>244</v>
      </c>
    </row>
    <row r="39" spans="1:13">
      <c r="A39" t="s">
        <v>5</v>
      </c>
      <c r="B39" s="1">
        <v>45516</v>
      </c>
      <c r="C39">
        <v>830</v>
      </c>
      <c r="D39">
        <v>33</v>
      </c>
      <c r="E39">
        <v>1</v>
      </c>
      <c r="F39">
        <v>1</v>
      </c>
      <c r="G39">
        <v>129</v>
      </c>
      <c r="H39">
        <v>78</v>
      </c>
      <c r="I39">
        <v>69</v>
      </c>
      <c r="J39">
        <v>80</v>
      </c>
      <c r="K39">
        <v>97.8</v>
      </c>
      <c r="L39">
        <v>98</v>
      </c>
      <c r="M39">
        <v>133</v>
      </c>
    </row>
    <row r="40" spans="1:13">
      <c r="A40" t="s">
        <v>5</v>
      </c>
      <c r="B40" s="1">
        <v>45516</v>
      </c>
      <c r="C40">
        <v>838</v>
      </c>
      <c r="D40">
        <v>33</v>
      </c>
      <c r="E40">
        <v>1</v>
      </c>
      <c r="F40">
        <v>0</v>
      </c>
      <c r="G40">
        <v>119</v>
      </c>
      <c r="H40">
        <v>68</v>
      </c>
      <c r="I40">
        <v>65</v>
      </c>
      <c r="J40">
        <v>75</v>
      </c>
      <c r="K40">
        <v>97.8</v>
      </c>
      <c r="L40">
        <v>98</v>
      </c>
      <c r="M40">
        <v>123</v>
      </c>
    </row>
    <row r="41" spans="1:13">
      <c r="A41" t="s">
        <v>5</v>
      </c>
      <c r="B41" s="1">
        <v>45516</v>
      </c>
      <c r="C41">
        <v>1231</v>
      </c>
      <c r="D41">
        <v>33</v>
      </c>
      <c r="E41">
        <v>1</v>
      </c>
      <c r="F41">
        <v>6</v>
      </c>
      <c r="G41">
        <v>106</v>
      </c>
      <c r="H41">
        <v>69</v>
      </c>
      <c r="I41">
        <v>75</v>
      </c>
      <c r="J41">
        <v>83</v>
      </c>
      <c r="K41">
        <v>97.6</v>
      </c>
      <c r="L41">
        <v>98</v>
      </c>
      <c r="M41">
        <v>211</v>
      </c>
    </row>
    <row r="42" spans="1:13">
      <c r="A42" t="s">
        <v>5</v>
      </c>
      <c r="B42" s="1">
        <v>45516</v>
      </c>
      <c r="C42">
        <v>1238</v>
      </c>
      <c r="D42">
        <v>33</v>
      </c>
      <c r="E42">
        <v>1</v>
      </c>
      <c r="F42">
        <v>0</v>
      </c>
      <c r="G42">
        <v>120</v>
      </c>
      <c r="H42">
        <v>66</v>
      </c>
      <c r="I42">
        <v>83</v>
      </c>
      <c r="J42">
        <v>76</v>
      </c>
      <c r="K42">
        <v>98.5</v>
      </c>
      <c r="L42">
        <v>98</v>
      </c>
      <c r="M42">
        <v>221</v>
      </c>
    </row>
    <row r="43" spans="1:13">
      <c r="A43" t="s">
        <v>5</v>
      </c>
      <c r="B43" s="1">
        <v>45516</v>
      </c>
      <c r="C43">
        <v>1613</v>
      </c>
      <c r="D43">
        <v>33</v>
      </c>
      <c r="E43">
        <v>1</v>
      </c>
      <c r="F43">
        <v>2</v>
      </c>
      <c r="G43">
        <v>127</v>
      </c>
      <c r="H43">
        <v>71</v>
      </c>
      <c r="I43">
        <v>93</v>
      </c>
      <c r="J43">
        <v>82</v>
      </c>
      <c r="K43">
        <v>97.4</v>
      </c>
      <c r="L43">
        <v>97</v>
      </c>
      <c r="M43">
        <v>83</v>
      </c>
    </row>
    <row r="44" spans="1:13">
      <c r="A44" t="s">
        <v>5</v>
      </c>
      <c r="B44" s="1">
        <v>45516</v>
      </c>
      <c r="C44">
        <v>1700</v>
      </c>
      <c r="D44">
        <v>33</v>
      </c>
      <c r="E44">
        <v>1</v>
      </c>
      <c r="F44">
        <v>1</v>
      </c>
      <c r="G44">
        <v>113</v>
      </c>
      <c r="H44">
        <v>69</v>
      </c>
      <c r="I44">
        <v>78</v>
      </c>
      <c r="J44">
        <v>78</v>
      </c>
      <c r="K44">
        <v>98.3</v>
      </c>
      <c r="L44">
        <v>98</v>
      </c>
      <c r="M44">
        <v>120</v>
      </c>
    </row>
    <row r="45" spans="1:13">
      <c r="A45" t="s">
        <v>5</v>
      </c>
      <c r="B45" s="1">
        <v>45516</v>
      </c>
      <c r="C45">
        <v>1715</v>
      </c>
      <c r="D45">
        <v>33</v>
      </c>
      <c r="E45">
        <v>1</v>
      </c>
      <c r="F45">
        <v>5</v>
      </c>
      <c r="G45">
        <v>109</v>
      </c>
      <c r="H45">
        <v>73</v>
      </c>
      <c r="I45">
        <v>83</v>
      </c>
      <c r="J45">
        <v>78</v>
      </c>
      <c r="K45">
        <v>98.2</v>
      </c>
      <c r="L45">
        <v>98</v>
      </c>
      <c r="M45">
        <v>136</v>
      </c>
    </row>
    <row r="46" spans="1:13">
      <c r="A46" t="s">
        <v>5</v>
      </c>
      <c r="B46" s="1">
        <v>45516</v>
      </c>
      <c r="C46">
        <v>1730</v>
      </c>
      <c r="D46">
        <v>33</v>
      </c>
      <c r="E46">
        <v>1</v>
      </c>
      <c r="F46">
        <v>5</v>
      </c>
      <c r="G46">
        <v>117</v>
      </c>
      <c r="H46">
        <v>76</v>
      </c>
      <c r="I46">
        <v>79</v>
      </c>
      <c r="J46">
        <v>78</v>
      </c>
      <c r="K46">
        <v>98.2</v>
      </c>
      <c r="L46">
        <v>97</v>
      </c>
      <c r="M46">
        <v>149</v>
      </c>
    </row>
    <row r="47" spans="1:13">
      <c r="A47" t="s">
        <v>5</v>
      </c>
      <c r="B47" s="1">
        <v>45516</v>
      </c>
      <c r="C47">
        <v>1750</v>
      </c>
      <c r="D47">
        <v>33</v>
      </c>
      <c r="E47">
        <v>1</v>
      </c>
      <c r="F47">
        <v>7</v>
      </c>
      <c r="G47">
        <v>110</v>
      </c>
      <c r="H47">
        <v>74</v>
      </c>
      <c r="I47">
        <v>72</v>
      </c>
      <c r="J47">
        <v>83</v>
      </c>
      <c r="K47">
        <v>98.2</v>
      </c>
      <c r="L47">
        <v>96</v>
      </c>
      <c r="M47">
        <v>164</v>
      </c>
    </row>
    <row r="48" spans="1:13">
      <c r="A48" t="s">
        <v>5</v>
      </c>
      <c r="B48" s="1">
        <v>45516</v>
      </c>
      <c r="C48">
        <v>1754</v>
      </c>
      <c r="D48">
        <v>33</v>
      </c>
      <c r="E48">
        <v>1</v>
      </c>
      <c r="F48">
        <v>7</v>
      </c>
      <c r="G48">
        <v>110</v>
      </c>
      <c r="H48">
        <v>73</v>
      </c>
      <c r="I48">
        <v>78</v>
      </c>
      <c r="J48">
        <v>82</v>
      </c>
      <c r="K48">
        <v>98.4</v>
      </c>
      <c r="L48">
        <v>98</v>
      </c>
      <c r="M48">
        <v>168</v>
      </c>
    </row>
    <row r="49" spans="1:13">
      <c r="A49" t="s">
        <v>5</v>
      </c>
      <c r="B49" s="1">
        <v>45518</v>
      </c>
      <c r="C49">
        <v>1041</v>
      </c>
      <c r="D49">
        <v>33</v>
      </c>
      <c r="E49">
        <v>1</v>
      </c>
      <c r="F49">
        <v>3</v>
      </c>
      <c r="G49">
        <v>109</v>
      </c>
      <c r="H49">
        <v>75</v>
      </c>
      <c r="I49">
        <v>79</v>
      </c>
      <c r="J49">
        <v>81</v>
      </c>
      <c r="K49">
        <v>97.6</v>
      </c>
      <c r="L49">
        <v>98</v>
      </c>
      <c r="M49">
        <v>103</v>
      </c>
    </row>
    <row r="50" spans="1:13">
      <c r="A50" t="s">
        <v>5</v>
      </c>
      <c r="B50" s="1">
        <v>45518</v>
      </c>
      <c r="C50">
        <v>328</v>
      </c>
      <c r="D50">
        <v>33</v>
      </c>
      <c r="E50">
        <v>1</v>
      </c>
      <c r="F50">
        <v>3</v>
      </c>
      <c r="G50">
        <v>107</v>
      </c>
      <c r="H50">
        <v>65</v>
      </c>
      <c r="I50">
        <v>102</v>
      </c>
      <c r="J50">
        <v>85</v>
      </c>
      <c r="K50">
        <v>98.1</v>
      </c>
      <c r="L50">
        <v>100</v>
      </c>
      <c r="M50">
        <v>210</v>
      </c>
    </row>
    <row r="51" spans="1:13">
      <c r="A51" t="s">
        <v>5</v>
      </c>
      <c r="B51" s="1">
        <v>45518</v>
      </c>
      <c r="C51">
        <v>1833</v>
      </c>
      <c r="D51">
        <v>33</v>
      </c>
      <c r="E51">
        <v>1</v>
      </c>
      <c r="F51">
        <v>2</v>
      </c>
      <c r="G51">
        <v>121</v>
      </c>
      <c r="H51">
        <v>76</v>
      </c>
      <c r="I51">
        <v>71</v>
      </c>
      <c r="J51">
        <v>87</v>
      </c>
      <c r="K51">
        <v>97.4</v>
      </c>
      <c r="L51">
        <v>97</v>
      </c>
      <c r="M51">
        <v>207</v>
      </c>
    </row>
    <row r="52" spans="1:13">
      <c r="A52" t="s">
        <v>5</v>
      </c>
      <c r="B52" s="1">
        <v>45518</v>
      </c>
      <c r="C52">
        <v>1900</v>
      </c>
      <c r="D52">
        <v>33</v>
      </c>
      <c r="E52">
        <v>1</v>
      </c>
      <c r="F52">
        <v>2</v>
      </c>
      <c r="G52">
        <v>113</v>
      </c>
      <c r="H52">
        <v>66</v>
      </c>
      <c r="I52">
        <v>77</v>
      </c>
      <c r="J52">
        <v>85</v>
      </c>
      <c r="K52">
        <v>98.2</v>
      </c>
      <c r="L52">
        <v>98</v>
      </c>
      <c r="M52">
        <v>211</v>
      </c>
    </row>
    <row r="53" spans="1:13">
      <c r="A53" t="s">
        <v>5</v>
      </c>
      <c r="B53" s="1">
        <v>45519</v>
      </c>
      <c r="C53">
        <v>720</v>
      </c>
      <c r="D53">
        <v>33</v>
      </c>
      <c r="E53">
        <v>1</v>
      </c>
      <c r="F53">
        <v>0</v>
      </c>
      <c r="G53">
        <v>113</v>
      </c>
      <c r="H53">
        <v>69</v>
      </c>
      <c r="I53">
        <v>74</v>
      </c>
      <c r="J53">
        <v>66</v>
      </c>
      <c r="K53">
        <v>97.8</v>
      </c>
      <c r="L53">
        <v>96</v>
      </c>
      <c r="M53">
        <v>179</v>
      </c>
    </row>
    <row r="54" spans="1:13">
      <c r="A54" t="s">
        <v>5</v>
      </c>
      <c r="B54" s="1">
        <v>45520</v>
      </c>
      <c r="C54">
        <v>1000</v>
      </c>
      <c r="D54">
        <v>33</v>
      </c>
      <c r="E54">
        <v>1</v>
      </c>
      <c r="F54">
        <v>3</v>
      </c>
      <c r="G54">
        <v>120</v>
      </c>
      <c r="H54">
        <v>85</v>
      </c>
      <c r="I54">
        <v>98</v>
      </c>
      <c r="J54">
        <v>103</v>
      </c>
      <c r="K54">
        <v>98.1</v>
      </c>
      <c r="L54">
        <v>95</v>
      </c>
      <c r="M54">
        <v>254</v>
      </c>
    </row>
    <row r="55" spans="1:13">
      <c r="A55" t="s">
        <v>5</v>
      </c>
      <c r="B55" s="1">
        <v>45520</v>
      </c>
      <c r="C55">
        <v>1130</v>
      </c>
      <c r="D55">
        <v>33</v>
      </c>
      <c r="E55">
        <v>1</v>
      </c>
      <c r="F55">
        <v>2</v>
      </c>
      <c r="G55">
        <v>109</v>
      </c>
      <c r="H55">
        <v>71</v>
      </c>
      <c r="I55">
        <v>84</v>
      </c>
      <c r="J55">
        <v>78</v>
      </c>
      <c r="K55">
        <v>97.8</v>
      </c>
      <c r="L55">
        <v>98</v>
      </c>
      <c r="M55">
        <v>136</v>
      </c>
    </row>
    <row r="56" spans="1:13">
      <c r="A56" t="s">
        <v>5</v>
      </c>
      <c r="B56" s="1">
        <v>45520</v>
      </c>
      <c r="C56">
        <v>1339</v>
      </c>
      <c r="D56">
        <v>33</v>
      </c>
      <c r="E56">
        <v>1</v>
      </c>
      <c r="F56">
        <v>1</v>
      </c>
      <c r="G56">
        <v>127</v>
      </c>
      <c r="H56">
        <v>65</v>
      </c>
      <c r="I56">
        <v>81</v>
      </c>
      <c r="J56">
        <v>80</v>
      </c>
      <c r="K56">
        <v>98.6</v>
      </c>
      <c r="L56">
        <v>98</v>
      </c>
      <c r="M56">
        <v>134</v>
      </c>
    </row>
    <row r="57" spans="1:13">
      <c r="A57" t="s">
        <v>5</v>
      </c>
      <c r="B57" s="1">
        <v>45520</v>
      </c>
      <c r="C57">
        <v>1348</v>
      </c>
      <c r="D57">
        <v>33</v>
      </c>
      <c r="E57">
        <v>1</v>
      </c>
      <c r="F57">
        <v>0</v>
      </c>
      <c r="G57">
        <v>110</v>
      </c>
      <c r="H57">
        <v>69</v>
      </c>
      <c r="I57">
        <v>78</v>
      </c>
      <c r="J57">
        <v>79</v>
      </c>
      <c r="K57">
        <v>98.1</v>
      </c>
      <c r="L57">
        <v>97</v>
      </c>
      <c r="M57">
        <v>141</v>
      </c>
    </row>
    <row r="58" spans="1:13">
      <c r="A58" t="s">
        <v>5</v>
      </c>
      <c r="B58" s="1">
        <v>45520</v>
      </c>
      <c r="C58">
        <v>1422</v>
      </c>
      <c r="D58">
        <v>33</v>
      </c>
      <c r="E58">
        <v>1</v>
      </c>
      <c r="F58">
        <v>0</v>
      </c>
      <c r="G58">
        <v>117</v>
      </c>
      <c r="H58">
        <v>70</v>
      </c>
      <c r="I58">
        <v>84</v>
      </c>
      <c r="J58">
        <v>80</v>
      </c>
      <c r="K58">
        <v>98.1</v>
      </c>
      <c r="L58">
        <v>98</v>
      </c>
      <c r="M58">
        <v>166</v>
      </c>
    </row>
    <row r="59" spans="1:13">
      <c r="A59" t="s">
        <v>5</v>
      </c>
      <c r="B59" s="1">
        <v>45527</v>
      </c>
      <c r="C59">
        <v>1325</v>
      </c>
      <c r="D59">
        <v>33</v>
      </c>
      <c r="E59">
        <v>1</v>
      </c>
      <c r="F59">
        <v>2</v>
      </c>
      <c r="G59">
        <v>123</v>
      </c>
      <c r="H59">
        <v>75</v>
      </c>
      <c r="I59">
        <v>86</v>
      </c>
      <c r="J59">
        <v>95</v>
      </c>
      <c r="K59">
        <v>98.5</v>
      </c>
      <c r="L59">
        <v>100</v>
      </c>
      <c r="M59">
        <v>79</v>
      </c>
    </row>
  </sheetData>
  <autoFilter ref="A1:M8" xr:uid="{990AF1FE-0AC1-0D46-BD14-82FE1655D1E7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DF0-DACE-1F43-B331-5D01165AC0D2}">
  <sheetPr>
    <tabColor rgb="FFFFFF00"/>
  </sheetPr>
  <dimension ref="A1:H18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44.6640625" bestFit="1" customWidth="1"/>
    <col min="3" max="3" width="19.6640625" bestFit="1" customWidth="1"/>
    <col min="4" max="4" width="18.5" bestFit="1" customWidth="1"/>
    <col min="5" max="5" width="16.5" bestFit="1" customWidth="1"/>
    <col min="6" max="6" width="19.6640625" bestFit="1" customWidth="1"/>
    <col min="7" max="7" width="11.6640625" bestFit="1" customWidth="1"/>
  </cols>
  <sheetData>
    <row r="1" spans="1:8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8">
      <c r="A2">
        <v>0</v>
      </c>
      <c r="B2">
        <v>117</v>
      </c>
      <c r="C2">
        <v>70</v>
      </c>
      <c r="D2">
        <v>84</v>
      </c>
      <c r="E2">
        <v>80</v>
      </c>
      <c r="F2">
        <v>98.1</v>
      </c>
      <c r="G2">
        <v>98</v>
      </c>
      <c r="H2" s="3"/>
    </row>
    <row r="4" spans="1:8">
      <c r="A4">
        <f>-492.566125352291 + (3.18091778559087 * A2) + (-1.29019127837637 * B2) + (-0.320606203976334 * C2) + (0.304650378370321 * D2) + (0.654048923280358 * E2) + (2.27519306711539 * F2) + (5.17272239658864 * G2)</f>
        <v>142.07684119457235</v>
      </c>
      <c r="B4" t="s">
        <v>31</v>
      </c>
      <c r="C4" s="6">
        <v>-0.214</v>
      </c>
      <c r="D4" t="s">
        <v>34</v>
      </c>
      <c r="E4" s="6">
        <v>7.9000000000000001E-2</v>
      </c>
      <c r="F4" t="s">
        <v>36</v>
      </c>
    </row>
    <row r="5" spans="1:8">
      <c r="C5" s="6"/>
      <c r="E5" s="6"/>
    </row>
    <row r="6" spans="1:8">
      <c r="A6">
        <f>182.035975740606 + (-1.33959284114569 * B2) + (1.23362432658027 * C2) + (0.497141246478476 * D2) + (0.251212122695351 * E2) + (-2.00127014384241 * F2) + (1.58276298337347 * G2)</f>
        <v>132.30032196665886</v>
      </c>
      <c r="B6" t="s">
        <v>32</v>
      </c>
      <c r="C6" s="6">
        <v>-0.217</v>
      </c>
      <c r="D6" t="s">
        <v>34</v>
      </c>
      <c r="E6" s="6">
        <v>3.5000000000000003E-2</v>
      </c>
      <c r="F6" t="s">
        <v>36</v>
      </c>
    </row>
    <row r="7" spans="1:8">
      <c r="C7" s="6"/>
      <c r="E7" s="6"/>
    </row>
    <row r="8" spans="1:8">
      <c r="A8">
        <f>160.471049409302 + (0.415242007572252 * E2) + (-1.29953304371339 * F2) + (0.704982888995284 * G2)</f>
        <v>135.29454154833644</v>
      </c>
      <c r="B8" t="s">
        <v>33</v>
      </c>
      <c r="C8" s="6">
        <v>-0.10100000000000001</v>
      </c>
      <c r="D8" t="s">
        <v>34</v>
      </c>
      <c r="E8" s="6">
        <v>1.2999999999999999E-2</v>
      </c>
      <c r="F8" t="s">
        <v>36</v>
      </c>
    </row>
    <row r="9" spans="1:8">
      <c r="C9" s="6"/>
      <c r="E9" s="6"/>
    </row>
    <row r="10" spans="1:8" ht="17">
      <c r="A10">
        <f>13.0053925044525 + (0.421023503571367 * E2) + (0.911398972691588 * G2)</f>
        <v>136.00437211393748</v>
      </c>
      <c r="B10" t="s">
        <v>35</v>
      </c>
      <c r="C10" s="7">
        <v>-6.0999999999999999E-2</v>
      </c>
      <c r="D10" t="s">
        <v>34</v>
      </c>
      <c r="E10" s="6">
        <v>1.2E-2</v>
      </c>
      <c r="F10" t="s">
        <v>36</v>
      </c>
    </row>
    <row r="12" spans="1:8">
      <c r="A12">
        <f>121.74094222609 + (6.47709716026548 * A2)</f>
        <v>121.74094222609</v>
      </c>
      <c r="B12" t="s">
        <v>37</v>
      </c>
    </row>
    <row r="15" spans="1:8" ht="17">
      <c r="A15" s="2"/>
    </row>
    <row r="18" spans="1:1" ht="17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AE60-8F81-D243-B3E7-69BF1CE319B2}">
  <sheetPr>
    <tabColor rgb="FFFFFF00"/>
  </sheetPr>
  <dimension ref="A1:G6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16.5" bestFit="1" customWidth="1"/>
    <col min="3" max="3" width="19.6640625" bestFit="1" customWidth="1"/>
    <col min="4" max="4" width="5.5" bestFit="1" customWidth="1"/>
    <col min="5" max="5" width="10" bestFit="1" customWidth="1"/>
    <col min="6" max="6" width="11.5" bestFit="1" customWidth="1"/>
    <col min="7" max="7" width="11.6640625" bestFit="1" customWidth="1"/>
  </cols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6" spans="1:7" ht="18">
      <c r="A6" s="5">
        <f>128.086956521739
+ -18.0664256259675 * A2
+ -6.96205827173737 * B2
+ 17.170929096242 * C2
+ -6.48649677699531 * D2
+ 6.73551076512409 * E2
+ -2.17473309571641 * F2
+ -7.52368362776247 * G2</f>
        <v>14.656451101457264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305F-9573-F84A-A1C5-F37085D02126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16.5" bestFit="1" customWidth="1"/>
    <col min="3" max="3" width="19.6640625" bestFit="1" customWidth="1"/>
    <col min="4" max="4" width="5.5" bestFit="1" customWidth="1"/>
    <col min="5" max="5" width="10" bestFit="1" customWidth="1"/>
    <col min="6" max="6" width="11.5" bestFit="1" customWidth="1"/>
    <col min="7" max="7" width="11.6640625" bestFit="1" customWidth="1"/>
  </cols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>
      <c r="A5">
        <f xml:space="preserve"> -2777.3777
  - 0.0306966442 * A2
  - 0.0237295037 * B2
  - 0.00178381215 * C2
  - 0.0794238741 * D2
  + 0.0150597324 * E2
  + 0.0147388974 * F2
  - 0.0101332392 * G2
  + 0.000642863956 * A2^2
  - 2.6891593 * A2 * B2
  + 2.90175099 * A2 * C2
  + 2.37868647 * A2 * D2
  - 1.86281402 * A2 * E2
  + 2.27426967 * A2 * F2
  - 2.20122626 * A2 * G2
  - 3.44927305 * B2^2
  - 0.541873009 * B2 * C2
  + 1.83379605 * B2 * D2
  - 0.491737199 * B2 * E2
  - 0.183986057 * B2 * F2
  - 0.208367328 * B2 * G2
  + 0.681532017 * C2^2
  - 0.976057331 * C2 * D2
  + 0.00433569224 * C2 * E2
  - 0.136086616 * C2 * F2
  - 0.782376835 * C2 * G2
  + 0.0388787305 * D2^2
  + 0.25668131 * D2 * E2
  - 0.170971246 * D2 * F2
  + 0.583132701 * D2 * G2
  - 0.213401406 * E2^2
  + 0.236075106 * E2 * F2
  + 2.65127719 * E2 * G2
  - 2.69030224 * F2^2
  - 0.425246771 * F2 * G2
  - 1.03202106 * G2^2</f>
        <v>-68478.672636694799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C905-6156-7D46-BA6F-D64140BE7943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 ht="18">
      <c r="A5" s="5">
        <f xml:space="preserve"> 123.36363636
  - 30.2320481 * A2
  + 0.46546612 * B2
  - 3.86624655 * C2
  + 3.89942115 * D2
  - 2.48243808 * E2
  - 4.92368231 * F2
  - 14.16379955 * G2</f>
        <v>-2125.9804746680002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80C9-9048-0541-9822-FF3CBE345898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>
      <c r="A5">
        <f xml:space="preserve"> 123.36363636
  - 26.97617192 * A2
  + 0.442144 * B2
  - 3.08809396 * C2
  + 3.14702357 * D2
  - 1.45707668 * E2
  - 4.45697169 * F2
  - 11.57947801 * G2</f>
        <v>-1697.617837152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87CB-E750-7E4E-808D-2BD464F134BF}">
  <sheetPr>
    <tabColor theme="9"/>
  </sheetPr>
  <dimension ref="A1"/>
  <sheetViews>
    <sheetView workbookViewId="0">
      <selection activeCell="A2" sqref="A2"/>
    </sheetView>
  </sheetViews>
  <sheetFormatPr baseColWidth="10" defaultRowHeight="16"/>
  <sheetData>
    <row r="1" spans="1:1">
      <c r="A1">
        <f>AVERAGE('Multi Linear Regression'!A4,'ridge regression'!A6,'polynomial regression'!A5,'lasso regression'!A5,'elastic net regression'!A5)</f>
        <v>-14429.107531243755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1401-265E-EE41-947A-D7B34EA2F344}">
  <sheetPr>
    <tabColor theme="7"/>
  </sheetPr>
  <dimension ref="A1:A33"/>
  <sheetViews>
    <sheetView workbookViewId="0">
      <selection activeCell="A19" sqref="A19"/>
    </sheetView>
  </sheetViews>
  <sheetFormatPr baseColWidth="10" defaultRowHeight="16"/>
  <sheetData>
    <row r="1" spans="1:1">
      <c r="A1" s="3" t="s">
        <v>14</v>
      </c>
    </row>
    <row r="3" spans="1:1">
      <c r="A3" s="4" t="s">
        <v>15</v>
      </c>
    </row>
    <row r="5" spans="1:1">
      <c r="A5" s="3" t="s">
        <v>16</v>
      </c>
    </row>
    <row r="7" spans="1:1">
      <c r="A7" s="4" t="s">
        <v>17</v>
      </c>
    </row>
    <row r="9" spans="1:1">
      <c r="A9" s="3" t="s">
        <v>18</v>
      </c>
    </row>
    <row r="11" spans="1:1">
      <c r="A11" s="4" t="s">
        <v>19</v>
      </c>
    </row>
    <row r="13" spans="1:1">
      <c r="A13" s="3" t="s">
        <v>20</v>
      </c>
    </row>
    <row r="15" spans="1:1">
      <c r="A15" s="4" t="s">
        <v>21</v>
      </c>
    </row>
    <row r="17" spans="1:1">
      <c r="A17" s="3" t="s">
        <v>22</v>
      </c>
    </row>
    <row r="19" spans="1:1">
      <c r="A19" s="4" t="s">
        <v>23</v>
      </c>
    </row>
    <row r="21" spans="1:1">
      <c r="A21" s="3" t="s">
        <v>24</v>
      </c>
    </row>
    <row r="23" spans="1:1">
      <c r="A23" s="4" t="s">
        <v>25</v>
      </c>
    </row>
    <row r="25" spans="1:1">
      <c r="A25" s="3" t="s">
        <v>26</v>
      </c>
    </row>
    <row r="27" spans="1:1">
      <c r="A27" s="4" t="s">
        <v>27</v>
      </c>
    </row>
    <row r="29" spans="1:1">
      <c r="A29" s="3" t="s">
        <v>28</v>
      </c>
    </row>
    <row r="31" spans="1:1">
      <c r="A31" s="4" t="s">
        <v>29</v>
      </c>
    </row>
    <row r="33" spans="1:1">
      <c r="A33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Infrared</vt:lpstr>
      <vt:lpstr>raw data</vt:lpstr>
      <vt:lpstr>Multi Linear Regression</vt:lpstr>
      <vt:lpstr>ridge regression</vt:lpstr>
      <vt:lpstr>polynomial regression</vt:lpstr>
      <vt:lpstr>lasso regression</vt:lpstr>
      <vt:lpstr>elastic net regression</vt:lpstr>
      <vt:lpstr>Avg</vt:lpstr>
      <vt:lpstr>Models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Brooks</dc:creator>
  <cp:lastModifiedBy>Joshua Brooks</cp:lastModifiedBy>
  <dcterms:created xsi:type="dcterms:W3CDTF">2024-08-03T16:46:34Z</dcterms:created>
  <dcterms:modified xsi:type="dcterms:W3CDTF">2024-08-26T19:51:57Z</dcterms:modified>
</cp:coreProperties>
</file>