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 (UFL)\Automated_Project\Important_Excel_Files\"/>
    </mc:Choice>
  </mc:AlternateContent>
  <bookViews>
    <workbookView xWindow="0" yWindow="0" windowWidth="21570" windowHeight="8055" activeTab="1"/>
  </bookViews>
  <sheets>
    <sheet name="Kappa" sheetId="1" r:id="rId1"/>
    <sheet name="Control vs. Parkinsonism" sheetId="2" r:id="rId2"/>
    <sheet name="MSA vs. PDPSP" sheetId="3" r:id="rId3"/>
    <sheet name="PD vs MSAPSP" sheetId="4" r:id="rId4"/>
    <sheet name="PSP vs PDMSA" sheetId="5" r:id="rId5"/>
    <sheet name="MSA vs PSP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F8" i="2" s="1"/>
  <c r="C9" i="2"/>
  <c r="I8" i="2" s="1"/>
  <c r="D9" i="6"/>
  <c r="F8" i="6" s="1"/>
  <c r="C9" i="6"/>
  <c r="I8" i="6" s="1"/>
  <c r="L8" i="6"/>
  <c r="D8" i="6"/>
  <c r="H8" i="6" s="1"/>
  <c r="C8" i="6"/>
  <c r="G8" i="6" s="1"/>
  <c r="I5" i="6"/>
  <c r="H5" i="6"/>
  <c r="L4" i="6" s="1"/>
  <c r="G5" i="6"/>
  <c r="F5" i="6"/>
  <c r="L5" i="6" s="1"/>
  <c r="D9" i="5"/>
  <c r="F8" i="5" s="1"/>
  <c r="C9" i="5"/>
  <c r="I8" i="5" s="1"/>
  <c r="D8" i="5"/>
  <c r="H8" i="5" s="1"/>
  <c r="C8" i="5"/>
  <c r="G8" i="5" s="1"/>
  <c r="I5" i="5"/>
  <c r="H5" i="5"/>
  <c r="G5" i="5"/>
  <c r="F5" i="5"/>
  <c r="L7" i="5" s="1"/>
  <c r="D9" i="4"/>
  <c r="F8" i="4" s="1"/>
  <c r="C9" i="4"/>
  <c r="I8" i="4" s="1"/>
  <c r="D8" i="4"/>
  <c r="H8" i="4" s="1"/>
  <c r="C8" i="4"/>
  <c r="G8" i="4" s="1"/>
  <c r="I5" i="4"/>
  <c r="L8" i="4" s="1"/>
  <c r="H5" i="4"/>
  <c r="G5" i="4"/>
  <c r="F5" i="4"/>
  <c r="D8" i="2"/>
  <c r="H8" i="2" s="1"/>
  <c r="C8" i="2"/>
  <c r="G8" i="2" s="1"/>
  <c r="I5" i="2"/>
  <c r="H5" i="2"/>
  <c r="G5" i="2"/>
  <c r="L8" i="2" s="1"/>
  <c r="F5" i="2"/>
  <c r="L7" i="2" s="1"/>
  <c r="D9" i="3"/>
  <c r="F8" i="3" s="1"/>
  <c r="C9" i="3"/>
  <c r="I8" i="3" s="1"/>
  <c r="D8" i="3"/>
  <c r="H8" i="3" s="1"/>
  <c r="C8" i="3"/>
  <c r="G8" i="3" s="1"/>
  <c r="I5" i="3"/>
  <c r="L5" i="3" s="1"/>
  <c r="H5" i="3"/>
  <c r="G5" i="3"/>
  <c r="F5" i="3"/>
  <c r="G6" i="1"/>
  <c r="H6" i="1" s="1"/>
  <c r="J6" i="1" s="1"/>
  <c r="I6" i="1"/>
  <c r="G7" i="1"/>
  <c r="H7" i="1"/>
  <c r="J7" i="1" s="1"/>
  <c r="I7" i="1"/>
  <c r="G8" i="1"/>
  <c r="H8" i="1" s="1"/>
  <c r="G9" i="1"/>
  <c r="H9" i="1"/>
  <c r="J9" i="1" s="1"/>
  <c r="I9" i="1"/>
  <c r="J5" i="1"/>
  <c r="I5" i="1"/>
  <c r="H5" i="1"/>
  <c r="G5" i="1"/>
  <c r="L7" i="6" l="1"/>
  <c r="L6" i="6"/>
  <c r="L13" i="6"/>
  <c r="L15" i="6"/>
  <c r="L12" i="6"/>
  <c r="L11" i="6"/>
  <c r="L14" i="6"/>
  <c r="L8" i="5"/>
  <c r="L4" i="5"/>
  <c r="L15" i="5"/>
  <c r="L13" i="5"/>
  <c r="L11" i="5"/>
  <c r="L14" i="5"/>
  <c r="L12" i="5"/>
  <c r="L5" i="5"/>
  <c r="L6" i="5"/>
  <c r="L5" i="4"/>
  <c r="L4" i="4"/>
  <c r="L7" i="4"/>
  <c r="L6" i="4"/>
  <c r="L13" i="4"/>
  <c r="L15" i="4"/>
  <c r="L12" i="4"/>
  <c r="L14" i="4"/>
  <c r="L11" i="4"/>
  <c r="L4" i="2"/>
  <c r="L14" i="2"/>
  <c r="L11" i="2"/>
  <c r="L12" i="2"/>
  <c r="L15" i="2"/>
  <c r="L13" i="2"/>
  <c r="L5" i="2"/>
  <c r="L6" i="2"/>
  <c r="L13" i="3"/>
  <c r="L4" i="3"/>
  <c r="L7" i="3"/>
  <c r="L12" i="3"/>
  <c r="L11" i="3"/>
  <c r="L14" i="3"/>
  <c r="L15" i="3"/>
  <c r="L6" i="3"/>
  <c r="L8" i="3"/>
  <c r="I8" i="1"/>
  <c r="J8" i="1" s="1"/>
</calcChain>
</file>

<file path=xl/sharedStrings.xml><?xml version="1.0" encoding="utf-8"?>
<sst xmlns="http://schemas.openxmlformats.org/spreadsheetml/2006/main" count="132" uniqueCount="27">
  <si>
    <t>Ground Truth</t>
  </si>
  <si>
    <t>Machine Learning</t>
  </si>
  <si>
    <t>Total</t>
  </si>
  <si>
    <t>Observed Accuracy</t>
  </si>
  <si>
    <t>Expected Accuracy</t>
  </si>
  <si>
    <t>Kappa</t>
  </si>
  <si>
    <t>Class 0</t>
  </si>
  <si>
    <t>Class 1</t>
  </si>
  <si>
    <t>MSA vs. PSP</t>
  </si>
  <si>
    <t>Substantial</t>
  </si>
  <si>
    <t>Ranking</t>
  </si>
  <si>
    <t>Moderate</t>
  </si>
  <si>
    <t>Almost Perfect</t>
  </si>
  <si>
    <t>Predicted label</t>
  </si>
  <si>
    <t>True label</t>
  </si>
  <si>
    <t>Unweighted</t>
  </si>
  <si>
    <t>TP</t>
  </si>
  <si>
    <t>TN</t>
  </si>
  <si>
    <t>FP</t>
  </si>
  <si>
    <t>FN</t>
  </si>
  <si>
    <t>Accuracy</t>
  </si>
  <si>
    <t>Sensitivity</t>
  </si>
  <si>
    <t>Specificity</t>
  </si>
  <si>
    <t>PPV</t>
  </si>
  <si>
    <t>NPV</t>
  </si>
  <si>
    <t>Counts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</si>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</sst>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9"/>
  <sheetViews>
    <sheetView workbookViewId="0">
      <selection activeCell="F29" sqref="F29"/>
    </sheetView>
  </sheetViews>
  <sheetFormatPr defaultRowHeight="15" x14ac:dyDescent="0.25"/>
  <cols>
    <col min="2" max="2" width="11.5703125" bestFit="1" customWidth="1"/>
    <col min="8" max="8" width="18" bestFit="1" customWidth="1"/>
    <col min="9" max="9" width="17.5703125" bestFit="1" customWidth="1"/>
    <col min="11" max="11" width="14.28515625" bestFit="1" customWidth="1"/>
  </cols>
  <sheetData>
    <row r="3" spans="2:11" x14ac:dyDescent="0.25">
      <c r="B3" s="1"/>
      <c r="C3" s="2" t="s">
        <v>0</v>
      </c>
      <c r="D3" s="2"/>
      <c r="E3" s="2" t="s">
        <v>1</v>
      </c>
      <c r="F3" s="2"/>
      <c r="G3" s="1"/>
      <c r="H3" s="1"/>
      <c r="I3" s="1"/>
      <c r="J3" s="1"/>
      <c r="K3" s="1"/>
    </row>
    <row r="4" spans="2:11" x14ac:dyDescent="0.25">
      <c r="B4" s="1"/>
      <c r="C4" s="1" t="s">
        <v>6</v>
      </c>
      <c r="D4" s="1" t="s">
        <v>7</v>
      </c>
      <c r="E4" s="1" t="s">
        <v>6</v>
      </c>
      <c r="F4" s="1" t="s">
        <v>7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10</v>
      </c>
    </row>
    <row r="5" spans="2:11" x14ac:dyDescent="0.25">
      <c r="B5" s="1" t="s">
        <v>8</v>
      </c>
      <c r="C5" s="1">
        <v>13</v>
      </c>
      <c r="D5" s="1">
        <v>30</v>
      </c>
      <c r="E5" s="1">
        <v>10</v>
      </c>
      <c r="F5" s="1">
        <v>25</v>
      </c>
      <c r="G5" s="1">
        <f>SUM(C5:D5)</f>
        <v>43</v>
      </c>
      <c r="H5" s="1">
        <f>SUM(E5,F5)/G5</f>
        <v>0.81395348837209303</v>
      </c>
      <c r="I5" s="1">
        <f>((C5*E5/G5)+(D5*F5/G5))/G5</f>
        <v>0.47593293672255277</v>
      </c>
      <c r="J5" s="1">
        <f>(H5-I5)/(1-I5)</f>
        <v>0.6449948400412796</v>
      </c>
      <c r="K5" s="1" t="s">
        <v>9</v>
      </c>
    </row>
    <row r="6" spans="2:11" x14ac:dyDescent="0.25">
      <c r="B6" s="1">
        <v>1</v>
      </c>
      <c r="C6" s="1">
        <v>55</v>
      </c>
      <c r="D6" s="1">
        <v>146</v>
      </c>
      <c r="E6" s="1">
        <v>53</v>
      </c>
      <c r="F6" s="1">
        <v>135</v>
      </c>
      <c r="G6" s="1">
        <f t="shared" ref="G6:G9" si="0">SUM(C6:D6)</f>
        <v>201</v>
      </c>
      <c r="H6" s="1">
        <f t="shared" ref="H6:H9" si="1">SUM(E6,F6)/G6</f>
        <v>0.93532338308457708</v>
      </c>
      <c r="I6" s="1">
        <f t="shared" ref="I6:I9" si="2">((C6*E6/G6)+(D6*F6/G6))/G6</f>
        <v>0.56001089081953426</v>
      </c>
      <c r="J6" s="1">
        <f t="shared" ref="J6:J9" si="3">(H6-I6)/(1-I6)</f>
        <v>0.85300405040504035</v>
      </c>
      <c r="K6" s="1" t="s">
        <v>12</v>
      </c>
    </row>
    <row r="7" spans="2:11" x14ac:dyDescent="0.25">
      <c r="B7" s="1">
        <v>2</v>
      </c>
      <c r="C7" s="1">
        <v>105</v>
      </c>
      <c r="D7" s="1">
        <v>40</v>
      </c>
      <c r="E7" s="1">
        <v>95</v>
      </c>
      <c r="F7" s="1">
        <v>37</v>
      </c>
      <c r="G7" s="1">
        <f t="shared" si="0"/>
        <v>145</v>
      </c>
      <c r="H7" s="1">
        <f t="shared" si="1"/>
        <v>0.91034482758620694</v>
      </c>
      <c r="I7" s="1">
        <f t="shared" si="2"/>
        <v>0.54482758620689653</v>
      </c>
      <c r="J7" s="1">
        <f t="shared" si="3"/>
        <v>0.80303030303030309</v>
      </c>
      <c r="K7" s="1" t="s">
        <v>12</v>
      </c>
    </row>
    <row r="8" spans="2:11" x14ac:dyDescent="0.25">
      <c r="B8" s="1">
        <v>3</v>
      </c>
      <c r="C8" s="1">
        <v>131</v>
      </c>
      <c r="D8" s="1">
        <v>14</v>
      </c>
      <c r="E8" s="1">
        <v>109</v>
      </c>
      <c r="F8" s="1">
        <v>12</v>
      </c>
      <c r="G8" s="1">
        <f t="shared" si="0"/>
        <v>145</v>
      </c>
      <c r="H8" s="1">
        <f t="shared" si="1"/>
        <v>0.83448275862068966</v>
      </c>
      <c r="I8" s="1">
        <f t="shared" si="2"/>
        <v>0.68713436385255644</v>
      </c>
      <c r="J8" s="1">
        <f t="shared" si="3"/>
        <v>0.47096381878990584</v>
      </c>
      <c r="K8" s="1" t="s">
        <v>11</v>
      </c>
    </row>
    <row r="9" spans="2:11" x14ac:dyDescent="0.25">
      <c r="B9" s="1">
        <v>4</v>
      </c>
      <c r="C9" s="1">
        <v>119</v>
      </c>
      <c r="D9" s="1">
        <v>26</v>
      </c>
      <c r="E9" s="1">
        <v>113</v>
      </c>
      <c r="F9" s="1">
        <v>21</v>
      </c>
      <c r="G9" s="1">
        <f t="shared" si="0"/>
        <v>145</v>
      </c>
      <c r="H9" s="1">
        <f t="shared" si="1"/>
        <v>0.92413793103448272</v>
      </c>
      <c r="I9" s="1">
        <f t="shared" si="2"/>
        <v>0.6655410225921522</v>
      </c>
      <c r="J9" s="1">
        <f t="shared" si="3"/>
        <v>0.77317974971558578</v>
      </c>
      <c r="K9" s="1" t="s">
        <v>9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showFormulas="1" tabSelected="1" workbookViewId="0">
      <selection activeCell="F20" sqref="F20"/>
    </sheetView>
  </sheetViews>
  <sheetFormatPr defaultRowHeight="15" x14ac:dyDescent="0.25"/>
  <cols>
    <col min="1" max="1" width="9.85546875" bestFit="1" customWidth="1"/>
    <col min="2" max="2" width="2" bestFit="1" customWidth="1"/>
    <col min="3" max="3" width="14.5703125" bestFit="1" customWidth="1"/>
    <col min="4" max="4" width="9" customWidth="1"/>
    <col min="6" max="7" width="12" bestFit="1" customWidth="1"/>
    <col min="8" max="8" width="11" bestFit="1" customWidth="1"/>
    <col min="9" max="9" width="4" bestFit="1" customWidth="1"/>
    <col min="11" max="11" width="10.28515625" bestFit="1" customWidth="1"/>
    <col min="12" max="12" width="12" bestFit="1" customWidth="1"/>
    <col min="13" max="13" width="10.28515625" bestFit="1" customWidth="1"/>
  </cols>
  <sheetData>
    <row r="3" spans="1:14" x14ac:dyDescent="0.25">
      <c r="C3" t="s">
        <v>13</v>
      </c>
      <c r="F3" s="2" t="s">
        <v>25</v>
      </c>
      <c r="G3" s="2"/>
      <c r="H3" s="2"/>
      <c r="I3" s="2"/>
      <c r="K3" s="8" t="s">
        <v>15</v>
      </c>
      <c r="L3" s="8"/>
      <c r="M3" s="8"/>
      <c r="N3" s="8"/>
    </row>
    <row r="4" spans="1:14" x14ac:dyDescent="0.25">
      <c r="C4">
        <v>0</v>
      </c>
      <c r="D4">
        <v>1</v>
      </c>
      <c r="F4" t="s">
        <v>16</v>
      </c>
      <c r="G4" t="s">
        <v>17</v>
      </c>
      <c r="H4" t="s">
        <v>18</v>
      </c>
      <c r="I4" t="s">
        <v>19</v>
      </c>
      <c r="K4" s="1" t="s">
        <v>20</v>
      </c>
      <c r="L4" s="1">
        <f>SUM(F5:G5)/SUM(F5:I5)</f>
        <v>0.93532338308457708</v>
      </c>
      <c r="M4" s="1"/>
      <c r="N4" s="1"/>
    </row>
    <row r="5" spans="1:14" x14ac:dyDescent="0.25">
      <c r="A5" s="3" t="s">
        <v>14</v>
      </c>
      <c r="B5">
        <v>0</v>
      </c>
      <c r="C5" s="4">
        <v>53</v>
      </c>
      <c r="D5" s="5">
        <v>2</v>
      </c>
      <c r="F5">
        <f>D6</f>
        <v>135</v>
      </c>
      <c r="G5">
        <f>C5</f>
        <v>53</v>
      </c>
      <c r="H5">
        <f>D5</f>
        <v>2</v>
      </c>
      <c r="I5">
        <f>C6</f>
        <v>11</v>
      </c>
      <c r="K5" s="1" t="s">
        <v>21</v>
      </c>
      <c r="L5" s="1">
        <f>F5/SUM(F5,I5)</f>
        <v>0.92465753424657537</v>
      </c>
      <c r="M5" s="1"/>
      <c r="N5" s="1"/>
    </row>
    <row r="6" spans="1:14" x14ac:dyDescent="0.25">
      <c r="A6" s="3"/>
      <c r="B6">
        <v>1</v>
      </c>
      <c r="C6" s="6">
        <v>11</v>
      </c>
      <c r="D6" s="7">
        <v>135</v>
      </c>
      <c r="K6" s="1" t="s">
        <v>22</v>
      </c>
      <c r="L6" s="1">
        <f>G5/SUM(G5:H5)</f>
        <v>0.96363636363636362</v>
      </c>
      <c r="M6" s="1"/>
      <c r="N6" s="1"/>
    </row>
    <row r="7" spans="1:14" x14ac:dyDescent="0.25">
      <c r="F7" t="s">
        <v>16</v>
      </c>
      <c r="G7" t="s">
        <v>17</v>
      </c>
      <c r="H7" t="s">
        <v>18</v>
      </c>
      <c r="I7" t="s">
        <v>19</v>
      </c>
      <c r="K7" s="1" t="s">
        <v>23</v>
      </c>
      <c r="L7" s="1">
        <f>F5/SUM(F5,H5)</f>
        <v>0.98540145985401462</v>
      </c>
      <c r="M7" s="1"/>
      <c r="N7" s="1"/>
    </row>
    <row r="8" spans="1:14" x14ac:dyDescent="0.25">
      <c r="C8" s="4">
        <f>C5/SUM(C5:D5)</f>
        <v>0.96363636363636362</v>
      </c>
      <c r="D8" s="5">
        <f>D5/SUM(C5:D5)</f>
        <v>3.6363636363636362E-2</v>
      </c>
      <c r="F8">
        <f>D9</f>
        <v>0.92465753424657537</v>
      </c>
      <c r="G8">
        <f>C8</f>
        <v>0.96363636363636362</v>
      </c>
      <c r="H8">
        <f>D8</f>
        <v>3.6363636363636362E-2</v>
      </c>
      <c r="I8">
        <f>C9</f>
        <v>7.5342465753424653E-2</v>
      </c>
      <c r="K8" s="1" t="s">
        <v>24</v>
      </c>
      <c r="L8" s="1">
        <f>G5/(G5+I5)</f>
        <v>0.828125</v>
      </c>
      <c r="M8" s="1"/>
      <c r="N8" s="1"/>
    </row>
    <row r="9" spans="1:14" x14ac:dyDescent="0.25">
      <c r="C9" s="6">
        <f>C6/SUM(C6:D6)</f>
        <v>7.5342465753424653E-2</v>
      </c>
      <c r="D9" s="7">
        <f>D6/SUM(C6:D6)</f>
        <v>0.92465753424657537</v>
      </c>
    </row>
    <row r="10" spans="1:14" x14ac:dyDescent="0.25">
      <c r="K10" s="8" t="s">
        <v>26</v>
      </c>
      <c r="L10" s="8"/>
    </row>
    <row r="11" spans="1:14" x14ac:dyDescent="0.25">
      <c r="K11" s="1" t="s">
        <v>20</v>
      </c>
      <c r="L11" s="1">
        <f>SUM(F8:G8)/SUM(F8:I8)</f>
        <v>0.94414694894146955</v>
      </c>
    </row>
    <row r="12" spans="1:14" x14ac:dyDescent="0.25">
      <c r="K12" s="1" t="s">
        <v>21</v>
      </c>
      <c r="L12" s="1">
        <f>F8/SUM(F8,I8)</f>
        <v>0.92465753424657537</v>
      </c>
    </row>
    <row r="13" spans="1:14" x14ac:dyDescent="0.25">
      <c r="K13" s="1" t="s">
        <v>22</v>
      </c>
      <c r="L13" s="1">
        <f>G8/SUM(G8:H8)</f>
        <v>0.96363636363636362</v>
      </c>
    </row>
    <row r="14" spans="1:14" x14ac:dyDescent="0.25">
      <c r="K14" s="1" t="s">
        <v>23</v>
      </c>
      <c r="L14" s="1">
        <f>F8/SUM(F8,H8)</f>
        <v>0.96216146170791761</v>
      </c>
    </row>
    <row r="15" spans="1:14" x14ac:dyDescent="0.25">
      <c r="K15" s="1" t="s">
        <v>24</v>
      </c>
      <c r="L15" s="1">
        <f>G8/(G8+I8)</f>
        <v>0.92748411842262968</v>
      </c>
    </row>
  </sheetData>
  <mergeCells count="4">
    <mergeCell ref="K3:L3"/>
    <mergeCell ref="F3:I3"/>
    <mergeCell ref="M3:N3"/>
    <mergeCell ref="K10:L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workbookViewId="0">
      <selection activeCell="F12" sqref="F12"/>
    </sheetView>
  </sheetViews>
  <sheetFormatPr defaultRowHeight="15" x14ac:dyDescent="0.25"/>
  <cols>
    <col min="1" max="1" width="9.85546875" bestFit="1" customWidth="1"/>
    <col min="2" max="2" width="2" bestFit="1" customWidth="1"/>
    <col min="3" max="3" width="14.5703125" bestFit="1" customWidth="1"/>
    <col min="4" max="4" width="8.85546875" customWidth="1"/>
    <col min="6" max="7" width="12" bestFit="1" customWidth="1"/>
    <col min="8" max="8" width="11" bestFit="1" customWidth="1"/>
    <col min="9" max="9" width="4" bestFit="1" customWidth="1"/>
    <col min="11" max="11" width="10.28515625" bestFit="1" customWidth="1"/>
    <col min="12" max="12" width="12" bestFit="1" customWidth="1"/>
    <col min="13" max="13" width="10.28515625" bestFit="1" customWidth="1"/>
  </cols>
  <sheetData>
    <row r="3" spans="1:14" x14ac:dyDescent="0.25">
      <c r="C3" t="s">
        <v>13</v>
      </c>
      <c r="F3" s="2" t="s">
        <v>25</v>
      </c>
      <c r="G3" s="2"/>
      <c r="H3" s="2"/>
      <c r="I3" s="2"/>
      <c r="K3" s="8" t="s">
        <v>15</v>
      </c>
      <c r="L3" s="8"/>
      <c r="M3" s="8"/>
      <c r="N3" s="8"/>
    </row>
    <row r="4" spans="1:14" x14ac:dyDescent="0.25">
      <c r="C4">
        <v>0</v>
      </c>
      <c r="D4">
        <v>1</v>
      </c>
      <c r="F4" t="s">
        <v>16</v>
      </c>
      <c r="G4" t="s">
        <v>17</v>
      </c>
      <c r="H4" t="s">
        <v>18</v>
      </c>
      <c r="I4" t="s">
        <v>19</v>
      </c>
      <c r="K4" s="1" t="s">
        <v>20</v>
      </c>
      <c r="L4" s="1">
        <f>SUM(F5:G5)/SUM(F5:I5)</f>
        <v>0.83448275862068966</v>
      </c>
      <c r="M4" s="1"/>
      <c r="N4" s="1"/>
    </row>
    <row r="5" spans="1:14" x14ac:dyDescent="0.25">
      <c r="A5" s="3" t="s">
        <v>14</v>
      </c>
      <c r="B5">
        <v>0</v>
      </c>
      <c r="C5" s="4">
        <v>109</v>
      </c>
      <c r="D5" s="5">
        <v>22</v>
      </c>
      <c r="F5">
        <f>D6</f>
        <v>12</v>
      </c>
      <c r="G5">
        <f>C5</f>
        <v>109</v>
      </c>
      <c r="H5">
        <f>D5</f>
        <v>22</v>
      </c>
      <c r="I5">
        <f>C6</f>
        <v>2</v>
      </c>
      <c r="K5" s="1" t="s">
        <v>21</v>
      </c>
      <c r="L5" s="1">
        <f>F5/SUM(F5,I5)</f>
        <v>0.8571428571428571</v>
      </c>
      <c r="M5" s="1"/>
      <c r="N5" s="1"/>
    </row>
    <row r="6" spans="1:14" x14ac:dyDescent="0.25">
      <c r="A6" s="3"/>
      <c r="B6">
        <v>1</v>
      </c>
      <c r="C6" s="6">
        <v>2</v>
      </c>
      <c r="D6" s="7">
        <v>12</v>
      </c>
      <c r="K6" s="1" t="s">
        <v>22</v>
      </c>
      <c r="L6" s="1">
        <f>G5/SUM(G5:H5)</f>
        <v>0.83206106870229013</v>
      </c>
      <c r="M6" s="1"/>
      <c r="N6" s="1"/>
    </row>
    <row r="7" spans="1:14" x14ac:dyDescent="0.25">
      <c r="F7" t="s">
        <v>16</v>
      </c>
      <c r="G7" t="s">
        <v>17</v>
      </c>
      <c r="H7" t="s">
        <v>18</v>
      </c>
      <c r="I7" t="s">
        <v>19</v>
      </c>
      <c r="K7" s="1" t="s">
        <v>23</v>
      </c>
      <c r="L7" s="1">
        <f>F5/SUM(F5,H5)</f>
        <v>0.35294117647058826</v>
      </c>
      <c r="M7" s="1"/>
      <c r="N7" s="1"/>
    </row>
    <row r="8" spans="1:14" x14ac:dyDescent="0.25">
      <c r="C8" s="4">
        <f>C5/SUM(C5:D5)</f>
        <v>0.83206106870229013</v>
      </c>
      <c r="D8" s="5">
        <f>D5/SUM(C5:D5)</f>
        <v>0.16793893129770993</v>
      </c>
      <c r="F8">
        <f>D9</f>
        <v>0.8571428571428571</v>
      </c>
      <c r="G8">
        <f>C8</f>
        <v>0.83206106870229013</v>
      </c>
      <c r="H8">
        <f>D8</f>
        <v>0.16793893129770993</v>
      </c>
      <c r="I8">
        <f>C9</f>
        <v>0.14285714285714285</v>
      </c>
      <c r="K8" s="1" t="s">
        <v>24</v>
      </c>
      <c r="L8" s="1">
        <f>G5/(G5+I5)</f>
        <v>0.98198198198198194</v>
      </c>
      <c r="M8" s="1"/>
      <c r="N8" s="1"/>
    </row>
    <row r="9" spans="1:14" x14ac:dyDescent="0.25">
      <c r="C9" s="6">
        <f>C6/SUM(C6:D6)</f>
        <v>0.14285714285714285</v>
      </c>
      <c r="D9" s="7">
        <f>D6/SUM(C6:D6)</f>
        <v>0.8571428571428571</v>
      </c>
    </row>
    <row r="10" spans="1:14" x14ac:dyDescent="0.25">
      <c r="K10" s="8" t="s">
        <v>26</v>
      </c>
      <c r="L10" s="8"/>
    </row>
    <row r="11" spans="1:14" x14ac:dyDescent="0.25">
      <c r="K11" s="1" t="s">
        <v>20</v>
      </c>
      <c r="L11" s="1">
        <f>SUM(F8:G8)/SUM(F8:I8)</f>
        <v>0.84460196292257361</v>
      </c>
    </row>
    <row r="12" spans="1:14" x14ac:dyDescent="0.25">
      <c r="K12" s="1" t="s">
        <v>21</v>
      </c>
      <c r="L12" s="1">
        <f>F8/SUM(F8,I8)</f>
        <v>0.8571428571428571</v>
      </c>
    </row>
    <row r="13" spans="1:14" x14ac:dyDescent="0.25">
      <c r="K13" s="1" t="s">
        <v>22</v>
      </c>
      <c r="L13" s="1">
        <f>G8/SUM(G8:H8)</f>
        <v>0.83206106870229013</v>
      </c>
    </row>
    <row r="14" spans="1:14" x14ac:dyDescent="0.25">
      <c r="K14" s="1" t="s">
        <v>23</v>
      </c>
      <c r="L14" s="1">
        <f>F8/SUM(F8,H8)</f>
        <v>0.83617021276595749</v>
      </c>
    </row>
    <row r="15" spans="1:14" x14ac:dyDescent="0.25">
      <c r="K15" s="1" t="s">
        <v>24</v>
      </c>
      <c r="L15" s="1">
        <f>G8/(G8+I8)</f>
        <v>0.8534675615212528</v>
      </c>
    </row>
  </sheetData>
  <mergeCells count="4">
    <mergeCell ref="F3:I3"/>
    <mergeCell ref="K3:L3"/>
    <mergeCell ref="M3:N3"/>
    <mergeCell ref="K10:L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workbookViewId="0">
      <selection activeCell="H23" sqref="F11:H23"/>
    </sheetView>
  </sheetViews>
  <sheetFormatPr defaultRowHeight="15" x14ac:dyDescent="0.25"/>
  <cols>
    <col min="1" max="1" width="9.85546875" bestFit="1" customWidth="1"/>
    <col min="2" max="2" width="2" bestFit="1" customWidth="1"/>
    <col min="3" max="3" width="14.5703125" bestFit="1" customWidth="1"/>
    <col min="4" max="4" width="12" bestFit="1" customWidth="1"/>
    <col min="6" max="6" width="16.5703125" bestFit="1" customWidth="1"/>
    <col min="7" max="8" width="12" bestFit="1" customWidth="1"/>
    <col min="9" max="9" width="6" bestFit="1" customWidth="1"/>
    <col min="11" max="11" width="10.28515625" bestFit="1" customWidth="1"/>
    <col min="12" max="12" width="12" bestFit="1" customWidth="1"/>
    <col min="13" max="13" width="10.28515625" bestFit="1" customWidth="1"/>
  </cols>
  <sheetData>
    <row r="3" spans="1:14" x14ac:dyDescent="0.25">
      <c r="C3" t="s">
        <v>13</v>
      </c>
      <c r="F3" s="2" t="s">
        <v>25</v>
      </c>
      <c r="G3" s="2"/>
      <c r="H3" s="2"/>
      <c r="I3" s="2"/>
      <c r="K3" s="8" t="s">
        <v>15</v>
      </c>
      <c r="L3" s="8"/>
      <c r="M3" s="8"/>
      <c r="N3" s="8"/>
    </row>
    <row r="4" spans="1:14" x14ac:dyDescent="0.25">
      <c r="C4">
        <v>0</v>
      </c>
      <c r="D4">
        <v>1</v>
      </c>
      <c r="F4" t="s">
        <v>16</v>
      </c>
      <c r="G4" t="s">
        <v>17</v>
      </c>
      <c r="H4" t="s">
        <v>18</v>
      </c>
      <c r="I4" t="s">
        <v>19</v>
      </c>
      <c r="K4" s="1" t="s">
        <v>20</v>
      </c>
      <c r="L4" s="1">
        <f>SUM(F5:G5)/SUM(F5:I5)</f>
        <v>0.91034482758620694</v>
      </c>
      <c r="M4" s="1"/>
      <c r="N4" s="1"/>
    </row>
    <row r="5" spans="1:14" x14ac:dyDescent="0.25">
      <c r="A5" s="3" t="s">
        <v>14</v>
      </c>
      <c r="B5">
        <v>0</v>
      </c>
      <c r="C5" s="4">
        <v>95</v>
      </c>
      <c r="D5" s="5">
        <v>10</v>
      </c>
      <c r="F5">
        <f>D6</f>
        <v>37</v>
      </c>
      <c r="G5">
        <f>C5</f>
        <v>95</v>
      </c>
      <c r="H5">
        <f>D5</f>
        <v>10</v>
      </c>
      <c r="I5">
        <f>C6</f>
        <v>3</v>
      </c>
      <c r="K5" s="1" t="s">
        <v>21</v>
      </c>
      <c r="L5" s="1">
        <f>F5/SUM(F5,I5)</f>
        <v>0.92500000000000004</v>
      </c>
      <c r="M5" s="1"/>
      <c r="N5" s="1"/>
    </row>
    <row r="6" spans="1:14" x14ac:dyDescent="0.25">
      <c r="A6" s="3"/>
      <c r="B6">
        <v>1</v>
      </c>
      <c r="C6" s="6">
        <v>3</v>
      </c>
      <c r="D6" s="7">
        <v>37</v>
      </c>
      <c r="K6" s="1" t="s">
        <v>22</v>
      </c>
      <c r="L6" s="1">
        <f>G5/SUM(G5:H5)</f>
        <v>0.90476190476190477</v>
      </c>
      <c r="M6" s="1"/>
      <c r="N6" s="1"/>
    </row>
    <row r="7" spans="1:14" x14ac:dyDescent="0.25">
      <c r="F7" t="s">
        <v>16</v>
      </c>
      <c r="G7" t="s">
        <v>17</v>
      </c>
      <c r="H7" t="s">
        <v>18</v>
      </c>
      <c r="I7" t="s">
        <v>19</v>
      </c>
      <c r="K7" s="1" t="s">
        <v>23</v>
      </c>
      <c r="L7" s="1">
        <f>F5/SUM(F5,H5)</f>
        <v>0.78723404255319152</v>
      </c>
      <c r="M7" s="1"/>
      <c r="N7" s="1"/>
    </row>
    <row r="8" spans="1:14" x14ac:dyDescent="0.25">
      <c r="C8" s="4">
        <f>C5/SUM(C5:D5)</f>
        <v>0.90476190476190477</v>
      </c>
      <c r="D8" s="5">
        <f>D5/SUM(C5:D5)</f>
        <v>9.5238095238095233E-2</v>
      </c>
      <c r="F8">
        <f>D9</f>
        <v>0.92500000000000004</v>
      </c>
      <c r="G8">
        <f>C8</f>
        <v>0.90476190476190477</v>
      </c>
      <c r="H8">
        <f>D8</f>
        <v>9.5238095238095233E-2</v>
      </c>
      <c r="I8">
        <f>C9</f>
        <v>7.4999999999999997E-2</v>
      </c>
      <c r="K8" s="1" t="s">
        <v>24</v>
      </c>
      <c r="L8" s="1">
        <f>G5/(G5+I5)</f>
        <v>0.96938775510204078</v>
      </c>
      <c r="M8" s="1"/>
      <c r="N8" s="1"/>
    </row>
    <row r="9" spans="1:14" x14ac:dyDescent="0.25">
      <c r="C9" s="6">
        <f>C6/SUM(C6:D6)</f>
        <v>7.4999999999999997E-2</v>
      </c>
      <c r="D9" s="7">
        <f>D6/SUM(C6:D6)</f>
        <v>0.92500000000000004</v>
      </c>
    </row>
    <row r="10" spans="1:14" x14ac:dyDescent="0.25">
      <c r="K10" s="8" t="s">
        <v>26</v>
      </c>
      <c r="L10" s="8"/>
    </row>
    <row r="11" spans="1:14" x14ac:dyDescent="0.25">
      <c r="K11" s="1" t="s">
        <v>20</v>
      </c>
      <c r="L11" s="1">
        <f>SUM(F8:G8)/SUM(F8:I8)</f>
        <v>0.91488095238095224</v>
      </c>
    </row>
    <row r="12" spans="1:14" x14ac:dyDescent="0.25">
      <c r="K12" s="1" t="s">
        <v>21</v>
      </c>
      <c r="L12" s="1">
        <f>F8/SUM(F8,I8)</f>
        <v>0.92500000000000004</v>
      </c>
    </row>
    <row r="13" spans="1:14" x14ac:dyDescent="0.25">
      <c r="K13" s="1" t="s">
        <v>22</v>
      </c>
      <c r="L13" s="1">
        <f>G8/SUM(G8:H8)</f>
        <v>0.90476190476190477</v>
      </c>
    </row>
    <row r="14" spans="1:14" x14ac:dyDescent="0.25">
      <c r="K14" s="1" t="s">
        <v>23</v>
      </c>
      <c r="L14" s="1">
        <f>F8/SUM(F8,H8)</f>
        <v>0.9066511085180865</v>
      </c>
    </row>
    <row r="15" spans="1:14" x14ac:dyDescent="0.25">
      <c r="K15" s="1" t="s">
        <v>24</v>
      </c>
      <c r="L15" s="1">
        <f>G8/(G8+I8)</f>
        <v>0.92345078979343864</v>
      </c>
    </row>
  </sheetData>
  <mergeCells count="4">
    <mergeCell ref="F3:I3"/>
    <mergeCell ref="K3:L3"/>
    <mergeCell ref="M3:N3"/>
    <mergeCell ref="K10:L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workbookViewId="0">
      <selection activeCell="F11" sqref="F11"/>
    </sheetView>
  </sheetViews>
  <sheetFormatPr defaultRowHeight="15" x14ac:dyDescent="0.25"/>
  <cols>
    <col min="1" max="1" width="9.85546875" bestFit="1" customWidth="1"/>
    <col min="2" max="2" width="2" bestFit="1" customWidth="1"/>
    <col min="3" max="3" width="14.5703125" bestFit="1" customWidth="1"/>
    <col min="4" max="4" width="12" bestFit="1" customWidth="1"/>
    <col min="6" max="6" width="16.5703125" bestFit="1" customWidth="1"/>
    <col min="7" max="9" width="12" bestFit="1" customWidth="1"/>
    <col min="11" max="11" width="10.28515625" bestFit="1" customWidth="1"/>
    <col min="12" max="12" width="12" bestFit="1" customWidth="1"/>
    <col min="13" max="13" width="10.28515625" bestFit="1" customWidth="1"/>
  </cols>
  <sheetData>
    <row r="3" spans="1:14" x14ac:dyDescent="0.25">
      <c r="C3" t="s">
        <v>13</v>
      </c>
      <c r="F3" s="2" t="s">
        <v>25</v>
      </c>
      <c r="G3" s="2"/>
      <c r="H3" s="2"/>
      <c r="I3" s="2"/>
      <c r="K3" s="8" t="s">
        <v>15</v>
      </c>
      <c r="L3" s="8"/>
      <c r="M3" s="8"/>
      <c r="N3" s="8"/>
    </row>
    <row r="4" spans="1:14" x14ac:dyDescent="0.25">
      <c r="C4">
        <v>0</v>
      </c>
      <c r="D4">
        <v>1</v>
      </c>
      <c r="F4" t="s">
        <v>16</v>
      </c>
      <c r="G4" t="s">
        <v>17</v>
      </c>
      <c r="H4" t="s">
        <v>18</v>
      </c>
      <c r="I4" t="s">
        <v>19</v>
      </c>
      <c r="K4" s="1" t="s">
        <v>20</v>
      </c>
      <c r="L4" s="1">
        <f>SUM(F5:G5)/SUM(F5:I5)</f>
        <v>0.92413793103448272</v>
      </c>
      <c r="M4" s="1"/>
      <c r="N4" s="1"/>
    </row>
    <row r="5" spans="1:14" x14ac:dyDescent="0.25">
      <c r="A5" s="3" t="s">
        <v>14</v>
      </c>
      <c r="B5">
        <v>0</v>
      </c>
      <c r="C5" s="4">
        <v>113</v>
      </c>
      <c r="D5" s="5">
        <v>6</v>
      </c>
      <c r="F5">
        <f>D6</f>
        <v>21</v>
      </c>
      <c r="G5">
        <f>C5</f>
        <v>113</v>
      </c>
      <c r="H5">
        <f>D5</f>
        <v>6</v>
      </c>
      <c r="I5">
        <f>C6</f>
        <v>5</v>
      </c>
      <c r="K5" s="1" t="s">
        <v>21</v>
      </c>
      <c r="L5" s="1">
        <f>F5/SUM(F5,I5)</f>
        <v>0.80769230769230771</v>
      </c>
      <c r="M5" s="1"/>
      <c r="N5" s="1"/>
    </row>
    <row r="6" spans="1:14" x14ac:dyDescent="0.25">
      <c r="A6" s="3"/>
      <c r="B6">
        <v>1</v>
      </c>
      <c r="C6" s="6">
        <v>5</v>
      </c>
      <c r="D6" s="7">
        <v>21</v>
      </c>
      <c r="K6" s="1" t="s">
        <v>22</v>
      </c>
      <c r="L6" s="1">
        <f>G5/SUM(G5:H5)</f>
        <v>0.94957983193277307</v>
      </c>
      <c r="M6" s="1"/>
      <c r="N6" s="1"/>
    </row>
    <row r="7" spans="1:14" x14ac:dyDescent="0.25">
      <c r="F7" t="s">
        <v>16</v>
      </c>
      <c r="G7" t="s">
        <v>17</v>
      </c>
      <c r="H7" t="s">
        <v>18</v>
      </c>
      <c r="I7" t="s">
        <v>19</v>
      </c>
      <c r="K7" s="1" t="s">
        <v>23</v>
      </c>
      <c r="L7" s="1">
        <f>F5/SUM(F5,H5)</f>
        <v>0.77777777777777779</v>
      </c>
      <c r="M7" s="1"/>
      <c r="N7" s="1"/>
    </row>
    <row r="8" spans="1:14" x14ac:dyDescent="0.25">
      <c r="C8" s="4">
        <f>C5/SUM(C5:D5)</f>
        <v>0.94957983193277307</v>
      </c>
      <c r="D8" s="5">
        <f>D5/SUM(C5:D5)</f>
        <v>5.0420168067226892E-2</v>
      </c>
      <c r="F8">
        <f>D9</f>
        <v>0.80769230769230771</v>
      </c>
      <c r="G8">
        <f>C8</f>
        <v>0.94957983193277307</v>
      </c>
      <c r="H8">
        <f>D8</f>
        <v>5.0420168067226892E-2</v>
      </c>
      <c r="I8">
        <f>C9</f>
        <v>0.19230769230769232</v>
      </c>
      <c r="K8" s="1" t="s">
        <v>24</v>
      </c>
      <c r="L8" s="1">
        <f>G5/(G5+I5)</f>
        <v>0.9576271186440678</v>
      </c>
      <c r="M8" s="1"/>
      <c r="N8" s="1"/>
    </row>
    <row r="9" spans="1:14" x14ac:dyDescent="0.25">
      <c r="C9" s="6">
        <f>C6/SUM(C6:D6)</f>
        <v>0.19230769230769232</v>
      </c>
      <c r="D9" s="7">
        <f>D6/SUM(C6:D6)</f>
        <v>0.80769230769230771</v>
      </c>
    </row>
    <row r="10" spans="1:14" x14ac:dyDescent="0.25">
      <c r="K10" s="8" t="s">
        <v>26</v>
      </c>
      <c r="L10" s="8"/>
    </row>
    <row r="11" spans="1:14" x14ac:dyDescent="0.25">
      <c r="K11" s="1" t="s">
        <v>20</v>
      </c>
      <c r="L11" s="1">
        <f>SUM(F8:G8)/SUM(F8:I8)</f>
        <v>0.87863606981254039</v>
      </c>
    </row>
    <row r="12" spans="1:14" x14ac:dyDescent="0.25">
      <c r="K12" s="1" t="s">
        <v>21</v>
      </c>
      <c r="L12" s="1">
        <f>F8/SUM(F8,I8)</f>
        <v>0.80769230769230771</v>
      </c>
    </row>
    <row r="13" spans="1:14" x14ac:dyDescent="0.25">
      <c r="K13" s="1" t="s">
        <v>22</v>
      </c>
      <c r="L13" s="1">
        <f>G8/SUM(G8:H8)</f>
        <v>0.94957983193277307</v>
      </c>
    </row>
    <row r="14" spans="1:14" x14ac:dyDescent="0.25">
      <c r="K14" s="1" t="s">
        <v>23</v>
      </c>
      <c r="L14" s="1">
        <f>F8/SUM(F8,H8)</f>
        <v>0.94124293785310731</v>
      </c>
    </row>
    <row r="15" spans="1:14" x14ac:dyDescent="0.25">
      <c r="K15" s="1" t="s">
        <v>24</v>
      </c>
      <c r="L15" s="1">
        <f>G8/(G8+I8)</f>
        <v>0.83158788564958963</v>
      </c>
    </row>
  </sheetData>
  <mergeCells count="4">
    <mergeCell ref="F3:I3"/>
    <mergeCell ref="K3:L3"/>
    <mergeCell ref="M3:N3"/>
    <mergeCell ref="K10:L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workbookViewId="0">
      <selection activeCell="S18" sqref="S18"/>
    </sheetView>
  </sheetViews>
  <sheetFormatPr defaultRowHeight="15" x14ac:dyDescent="0.25"/>
  <cols>
    <col min="1" max="1" width="9.85546875" bestFit="1" customWidth="1"/>
    <col min="2" max="2" width="2" bestFit="1" customWidth="1"/>
    <col min="3" max="3" width="14.5703125" bestFit="1" customWidth="1"/>
    <col min="4" max="4" width="12" bestFit="1" customWidth="1"/>
    <col min="6" max="7" width="12" bestFit="1" customWidth="1"/>
    <col min="8" max="8" width="11" bestFit="1" customWidth="1"/>
    <col min="9" max="9" width="4" bestFit="1" customWidth="1"/>
    <col min="11" max="11" width="10.28515625" bestFit="1" customWidth="1"/>
    <col min="12" max="12" width="12" bestFit="1" customWidth="1"/>
    <col min="13" max="13" width="10.28515625" bestFit="1" customWidth="1"/>
  </cols>
  <sheetData>
    <row r="3" spans="1:14" x14ac:dyDescent="0.25">
      <c r="C3" t="s">
        <v>13</v>
      </c>
      <c r="F3" s="2" t="s">
        <v>25</v>
      </c>
      <c r="G3" s="2"/>
      <c r="H3" s="2"/>
      <c r="I3" s="2"/>
      <c r="K3" s="8" t="s">
        <v>15</v>
      </c>
      <c r="L3" s="8"/>
      <c r="M3" s="8"/>
      <c r="N3" s="8"/>
    </row>
    <row r="4" spans="1:14" x14ac:dyDescent="0.25">
      <c r="C4">
        <v>0</v>
      </c>
      <c r="D4">
        <v>1</v>
      </c>
      <c r="F4" t="s">
        <v>16</v>
      </c>
      <c r="G4" t="s">
        <v>17</v>
      </c>
      <c r="H4" t="s">
        <v>18</v>
      </c>
      <c r="I4" t="s">
        <v>19</v>
      </c>
      <c r="K4" s="1" t="s">
        <v>20</v>
      </c>
      <c r="L4" s="1">
        <f>SUM(F5:G5)/SUM(F5:I5)</f>
        <v>0.81395348837209303</v>
      </c>
      <c r="M4" s="1"/>
      <c r="N4" s="1"/>
    </row>
    <row r="5" spans="1:14" x14ac:dyDescent="0.25">
      <c r="A5" s="3" t="s">
        <v>14</v>
      </c>
      <c r="B5">
        <v>0</v>
      </c>
      <c r="C5" s="4">
        <v>10</v>
      </c>
      <c r="D5" s="5">
        <v>3</v>
      </c>
      <c r="F5">
        <f>D6</f>
        <v>25</v>
      </c>
      <c r="G5">
        <f>C5</f>
        <v>10</v>
      </c>
      <c r="H5">
        <f>D5</f>
        <v>3</v>
      </c>
      <c r="I5">
        <f>C6</f>
        <v>5</v>
      </c>
      <c r="K5" s="1" t="s">
        <v>21</v>
      </c>
      <c r="L5" s="1">
        <f>F5/SUM(F5,I5)</f>
        <v>0.83333333333333337</v>
      </c>
      <c r="M5" s="1"/>
      <c r="N5" s="1"/>
    </row>
    <row r="6" spans="1:14" x14ac:dyDescent="0.25">
      <c r="A6" s="3"/>
      <c r="B6">
        <v>1</v>
      </c>
      <c r="C6" s="6">
        <v>5</v>
      </c>
      <c r="D6" s="7">
        <v>25</v>
      </c>
      <c r="K6" s="1" t="s">
        <v>22</v>
      </c>
      <c r="L6" s="1">
        <f>G5/SUM(G5:H5)</f>
        <v>0.76923076923076927</v>
      </c>
      <c r="M6" s="1"/>
      <c r="N6" s="1"/>
    </row>
    <row r="7" spans="1:14" x14ac:dyDescent="0.25">
      <c r="F7" t="s">
        <v>16</v>
      </c>
      <c r="G7" t="s">
        <v>17</v>
      </c>
      <c r="H7" t="s">
        <v>18</v>
      </c>
      <c r="I7" t="s">
        <v>19</v>
      </c>
      <c r="K7" s="1" t="s">
        <v>23</v>
      </c>
      <c r="L7" s="1">
        <f>F5/SUM(F5,H5)</f>
        <v>0.8928571428571429</v>
      </c>
      <c r="M7" s="1"/>
      <c r="N7" s="1"/>
    </row>
    <row r="8" spans="1:14" x14ac:dyDescent="0.25">
      <c r="C8" s="4">
        <f>C5/SUM(C5:D5)</f>
        <v>0.76923076923076927</v>
      </c>
      <c r="D8" s="5">
        <f>D5/SUM(C5:D5)</f>
        <v>0.23076923076923078</v>
      </c>
      <c r="F8">
        <f>D9</f>
        <v>0.83333333333333337</v>
      </c>
      <c r="G8">
        <f>C8</f>
        <v>0.76923076923076927</v>
      </c>
      <c r="H8">
        <f>D8</f>
        <v>0.23076923076923078</v>
      </c>
      <c r="I8">
        <f>C9</f>
        <v>0.16666666666666666</v>
      </c>
      <c r="K8" s="1" t="s">
        <v>24</v>
      </c>
      <c r="L8" s="1">
        <f>G5/(G5+I5)</f>
        <v>0.66666666666666663</v>
      </c>
      <c r="M8" s="1"/>
      <c r="N8" s="1"/>
    </row>
    <row r="9" spans="1:14" x14ac:dyDescent="0.25">
      <c r="C9" s="6">
        <f>C6/SUM(C6:D6)</f>
        <v>0.16666666666666666</v>
      </c>
      <c r="D9" s="7">
        <f>D6/SUM(C6:D6)</f>
        <v>0.83333333333333337</v>
      </c>
    </row>
    <row r="10" spans="1:14" x14ac:dyDescent="0.25">
      <c r="K10" s="8" t="s">
        <v>26</v>
      </c>
      <c r="L10" s="8"/>
    </row>
    <row r="11" spans="1:14" x14ac:dyDescent="0.25">
      <c r="K11" s="1" t="s">
        <v>20</v>
      </c>
      <c r="L11" s="1">
        <f>SUM(F8:G8)/SUM(F8:I8)</f>
        <v>0.80128205128205132</v>
      </c>
    </row>
    <row r="12" spans="1:14" x14ac:dyDescent="0.25">
      <c r="K12" s="1" t="s">
        <v>21</v>
      </c>
      <c r="L12" s="1">
        <f>F8/SUM(F8,I8)</f>
        <v>0.83333333333333337</v>
      </c>
    </row>
    <row r="13" spans="1:14" x14ac:dyDescent="0.25">
      <c r="K13" s="1" t="s">
        <v>22</v>
      </c>
      <c r="L13" s="1">
        <f>G8/SUM(G8:H8)</f>
        <v>0.76923076923076927</v>
      </c>
    </row>
    <row r="14" spans="1:14" x14ac:dyDescent="0.25">
      <c r="K14" s="1" t="s">
        <v>23</v>
      </c>
      <c r="L14" s="1">
        <f>F8/SUM(F8,H8)</f>
        <v>0.78313253012048201</v>
      </c>
    </row>
    <row r="15" spans="1:14" x14ac:dyDescent="0.25">
      <c r="K15" s="1" t="s">
        <v>24</v>
      </c>
      <c r="L15" s="1">
        <f>G8/(G8+I8)</f>
        <v>0.82191780821917815</v>
      </c>
    </row>
  </sheetData>
  <mergeCells count="4">
    <mergeCell ref="F3:I3"/>
    <mergeCell ref="K3:L3"/>
    <mergeCell ref="M3:N3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Kappa</vt:lpstr>
      <vt:lpstr>Control vs. Parkinsonism</vt:lpstr>
      <vt:lpstr>MSA vs. PDPSP</vt:lpstr>
      <vt:lpstr>PD vs MSAPSP</vt:lpstr>
      <vt:lpstr>PSP vs PDMSA</vt:lpstr>
      <vt:lpstr>MSA vs PSP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Archer</dc:creator>
  <cp:lastModifiedBy>Derek Archer</cp:lastModifiedBy>
  <dcterms:created xsi:type="dcterms:W3CDTF">2019-02-18T17:51:14Z</dcterms:created>
  <dcterms:modified xsi:type="dcterms:W3CDTF">2019-02-18T19:38:41Z</dcterms:modified>
</cp:coreProperties>
</file>