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7720" yWindow="1640" windowWidth="34400" windowHeight="24500" tabRatio="500" activeTab="1"/>
  </bookViews>
  <sheets>
    <sheet name="AllGFs" sheetId="1" r:id="rId1"/>
    <sheet name="RelevantOnlyGF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" i="2" l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4" i="2"/>
  <c r="D17" i="2"/>
  <c r="B17" i="2"/>
  <c r="C17" i="2"/>
  <c r="D18" i="2"/>
  <c r="B18" i="2"/>
  <c r="C18" i="2"/>
  <c r="D16" i="2"/>
  <c r="B16" i="2"/>
  <c r="C16" i="2"/>
  <c r="D15" i="2"/>
  <c r="B15" i="2"/>
  <c r="C15" i="2"/>
  <c r="D14" i="2"/>
  <c r="B14" i="2"/>
  <c r="C14" i="2"/>
  <c r="C27" i="2"/>
  <c r="B27" i="2"/>
  <c r="D26" i="2"/>
  <c r="C26" i="2"/>
  <c r="B26" i="2"/>
  <c r="D25" i="2"/>
  <c r="C25" i="2"/>
  <c r="B25" i="2"/>
  <c r="D24" i="2"/>
  <c r="C24" i="2"/>
  <c r="B24" i="2"/>
  <c r="D23" i="2"/>
  <c r="C23" i="2"/>
  <c r="B23" i="2"/>
  <c r="D22" i="2"/>
  <c r="C22" i="2"/>
  <c r="B22" i="2"/>
  <c r="D21" i="2"/>
  <c r="C21" i="2"/>
  <c r="B21" i="2"/>
  <c r="D19" i="2"/>
  <c r="C19" i="2"/>
  <c r="B19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D15" i="1"/>
  <c r="B15" i="1"/>
  <c r="C15" i="1"/>
  <c r="D14" i="1"/>
  <c r="B14" i="1"/>
  <c r="C14" i="1"/>
  <c r="D13" i="1"/>
  <c r="C13" i="1"/>
  <c r="B13" i="1"/>
  <c r="C12" i="1"/>
  <c r="B12" i="1"/>
  <c r="D12" i="1"/>
  <c r="D11" i="1"/>
  <c r="D21" i="1"/>
  <c r="D19" i="1"/>
  <c r="D9" i="1"/>
  <c r="D7" i="1"/>
  <c r="D5" i="1"/>
  <c r="D6" i="1"/>
  <c r="D10" i="1"/>
  <c r="D8" i="1"/>
  <c r="D4" i="1"/>
  <c r="D18" i="1"/>
  <c r="D20" i="1"/>
  <c r="D22" i="1"/>
  <c r="D17" i="1"/>
  <c r="B18" i="1"/>
  <c r="C18" i="1"/>
  <c r="B20" i="1"/>
  <c r="C20" i="1"/>
  <c r="B22" i="1"/>
  <c r="C22" i="1"/>
  <c r="B4" i="1"/>
  <c r="C4" i="1"/>
  <c r="B8" i="1"/>
  <c r="C8" i="1"/>
  <c r="B10" i="1"/>
  <c r="C10" i="1"/>
  <c r="B6" i="1"/>
  <c r="C6" i="1"/>
  <c r="B5" i="1"/>
  <c r="C5" i="1"/>
  <c r="B7" i="1"/>
  <c r="C7" i="1"/>
  <c r="B9" i="1"/>
  <c r="C9" i="1"/>
  <c r="B19" i="1"/>
  <c r="C19" i="1"/>
  <c r="B21" i="1"/>
  <c r="C21" i="1"/>
  <c r="B11" i="1"/>
  <c r="C11" i="1"/>
  <c r="B23" i="1"/>
  <c r="C23" i="1"/>
  <c r="C17" i="1"/>
  <c r="B17" i="1"/>
</calcChain>
</file>

<file path=xl/sharedStrings.xml><?xml version="1.0" encoding="utf-8"?>
<sst xmlns="http://schemas.openxmlformats.org/spreadsheetml/2006/main" count="30" uniqueCount="18">
  <si>
    <t>N (sites)</t>
  </si>
  <si>
    <t>t_range</t>
  </si>
  <si>
    <t>d_range</t>
  </si>
  <si>
    <t>Time (s)</t>
  </si>
  <si>
    <t>Diag Time (s)</t>
  </si>
  <si>
    <t>GF Time(s)</t>
  </si>
  <si>
    <t>num_z</t>
  </si>
  <si>
    <t>Memory (GB)</t>
  </si>
  <si>
    <t>Aborted</t>
  </si>
  <si>
    <t>Wall Time (s)</t>
  </si>
  <si>
    <t>GF Wall Time (s)</t>
  </si>
  <si>
    <t>Diag Wall Time (s)</t>
  </si>
  <si>
    <t xml:space="preserve">For 2 particles on a lattice, single instance of disorder. NOTE: all of the below is for PROCESS time, not wall time, unles otherwise noted. </t>
  </si>
  <si>
    <t>NOTE: as the crystal size gets larger, the eigenfunction orthonormality drops. I don't know why.</t>
  </si>
  <si>
    <t>NumDisorders:</t>
  </si>
  <si>
    <t>Estimated Time (s)</t>
  </si>
  <si>
    <t>Estimated Time (min)</t>
  </si>
  <si>
    <t>Estimated Time (hr)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</si>
</sst>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Execution Process Time</a:t>
            </a:r>
          </a:p>
        </c:rich>
      </c:tx>
      <c:layout>
        <c:manualLayout>
          <c:xMode val="edge"/>
          <c:yMode val="edge"/>
          <c:x val="0.373422344611764"/>
          <c:y val="0.019811322716914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AllGFs!$D$5</c:f>
              <c:strCache>
                <c:ptCount val="1"/>
                <c:pt idx="0">
                  <c:v>216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0.272075234578075"/>
                  <c:y val="0.150222171071378"/>
                </c:manualLayout>
              </c:layout>
              <c:numFmt formatCode="General" sourceLinked="0"/>
            </c:trendlineLbl>
          </c:trendline>
          <c:xVal>
            <c:numRef>
              <c:f>AllGFs!$A$5:$A$15</c:f>
              <c:numCache>
                <c:formatCode>General</c:formatCode>
                <c:ptCount val="11"/>
                <c:pt idx="0">
                  <c:v>4.0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</c:numCache>
            </c:numRef>
          </c:xVal>
          <c:yVal>
            <c:numRef>
              <c:f>AllGFs!$E$5:$E$15</c:f>
              <c:numCache>
                <c:formatCode>General</c:formatCode>
                <c:ptCount val="11"/>
                <c:pt idx="0">
                  <c:v>0.003626</c:v>
                </c:pt>
                <c:pt idx="1">
                  <c:v>0.074053</c:v>
                </c:pt>
                <c:pt idx="2">
                  <c:v>0.524901</c:v>
                </c:pt>
                <c:pt idx="3">
                  <c:v>2.62818</c:v>
                </c:pt>
                <c:pt idx="4">
                  <c:v>9.58313</c:v>
                </c:pt>
                <c:pt idx="5">
                  <c:v>28.6371</c:v>
                </c:pt>
                <c:pt idx="6">
                  <c:v>70.3479</c:v>
                </c:pt>
                <c:pt idx="7">
                  <c:v>151.884</c:v>
                </c:pt>
                <c:pt idx="8">
                  <c:v>303.414</c:v>
                </c:pt>
                <c:pt idx="9">
                  <c:v>563.68</c:v>
                </c:pt>
                <c:pt idx="10">
                  <c:v>995.6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AllGFs!$D$17</c:f>
              <c:strCache>
                <c:ptCount val="1"/>
                <c:pt idx="0">
                  <c:v>5400</c:v>
                </c:pt>
              </c:strCache>
            </c:strRef>
          </c:tx>
          <c:spPr>
            <a:ln w="4762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-0.0409478845846519"/>
                  <c:y val="-0.00971864108539013"/>
                </c:manualLayout>
              </c:layout>
              <c:numFmt formatCode="General" sourceLinked="0"/>
            </c:trendlineLbl>
          </c:trendline>
          <c:xVal>
            <c:numRef>
              <c:f>AllGFs!$A$17:$A$21</c:f>
              <c:numCache>
                <c:formatCode>General</c:formatCode>
                <c:ptCount val="5"/>
                <c:pt idx="0">
                  <c:v>4.0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</c:numCache>
            </c:numRef>
          </c:xVal>
          <c:yVal>
            <c:numRef>
              <c:f>AllGFs!$E$17:$E$21</c:f>
              <c:numCache>
                <c:formatCode>General</c:formatCode>
                <c:ptCount val="5"/>
                <c:pt idx="0">
                  <c:v>0.074986</c:v>
                </c:pt>
                <c:pt idx="1">
                  <c:v>2.16665</c:v>
                </c:pt>
                <c:pt idx="2">
                  <c:v>15.8714</c:v>
                </c:pt>
                <c:pt idx="3">
                  <c:v>82.3317</c:v>
                </c:pt>
                <c:pt idx="4">
                  <c:v>291.603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442968"/>
        <c:axId val="2063448056"/>
      </c:scatterChart>
      <c:valAx>
        <c:axId val="2063442968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2063448056"/>
        <c:crosses val="autoZero"/>
        <c:crossBetween val="midCat"/>
      </c:valAx>
      <c:valAx>
        <c:axId val="2063448056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20634429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GF Calculation Process Time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AllGFs!$D$5</c:f>
              <c:strCache>
                <c:ptCount val="1"/>
                <c:pt idx="0">
                  <c:v>216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0.26676006122784"/>
                  <c:y val="0.120863953781215"/>
                </c:manualLayout>
              </c:layout>
              <c:numFmt formatCode="General" sourceLinked="0"/>
            </c:trendlineLbl>
          </c:trendline>
          <c:xVal>
            <c:numRef>
              <c:f>AllGFs!$A$5:$A$15</c:f>
              <c:numCache>
                <c:formatCode>General</c:formatCode>
                <c:ptCount val="11"/>
                <c:pt idx="0">
                  <c:v>4.0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</c:numCache>
            </c:numRef>
          </c:xVal>
          <c:yVal>
            <c:numRef>
              <c:f>AllGFs!$G$5:$G$15</c:f>
              <c:numCache>
                <c:formatCode>General</c:formatCode>
                <c:ptCount val="11"/>
                <c:pt idx="0">
                  <c:v>0.003255</c:v>
                </c:pt>
                <c:pt idx="1">
                  <c:v>0.07044</c:v>
                </c:pt>
                <c:pt idx="2">
                  <c:v>0.50462</c:v>
                </c:pt>
                <c:pt idx="3">
                  <c:v>2.5568</c:v>
                </c:pt>
                <c:pt idx="4">
                  <c:v>9.39771</c:v>
                </c:pt>
                <c:pt idx="5">
                  <c:v>28.2198</c:v>
                </c:pt>
                <c:pt idx="6">
                  <c:v>69.4768</c:v>
                </c:pt>
                <c:pt idx="7">
                  <c:v>150.28</c:v>
                </c:pt>
                <c:pt idx="8">
                  <c:v>300.427</c:v>
                </c:pt>
                <c:pt idx="9">
                  <c:v>558.0410000000001</c:v>
                </c:pt>
                <c:pt idx="10">
                  <c:v>985.753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AllGFs!$D$17</c:f>
              <c:strCache>
                <c:ptCount val="1"/>
                <c:pt idx="0">
                  <c:v>5400</c:v>
                </c:pt>
              </c:strCache>
            </c:strRef>
          </c:tx>
          <c:spPr>
            <a:ln w="47625">
              <a:noFill/>
            </a:ln>
          </c:spPr>
          <c:trendline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AllGFs!$A$17:$A$21</c:f>
              <c:numCache>
                <c:formatCode>General</c:formatCode>
                <c:ptCount val="5"/>
                <c:pt idx="0">
                  <c:v>4.0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</c:numCache>
            </c:numRef>
          </c:xVal>
          <c:yVal>
            <c:numRef>
              <c:f>AllGFs!$G$17:$G$21</c:f>
              <c:numCache>
                <c:formatCode>General</c:formatCode>
                <c:ptCount val="5"/>
                <c:pt idx="0">
                  <c:v>0.07458</c:v>
                </c:pt>
                <c:pt idx="1">
                  <c:v>2.16305</c:v>
                </c:pt>
                <c:pt idx="2">
                  <c:v>15.8507</c:v>
                </c:pt>
                <c:pt idx="3">
                  <c:v>82.2593</c:v>
                </c:pt>
                <c:pt idx="4">
                  <c:v>291.417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488744"/>
        <c:axId val="2063493832"/>
      </c:scatterChart>
      <c:valAx>
        <c:axId val="2063488744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2063493832"/>
        <c:crosses val="autoZero"/>
        <c:crossBetween val="midCat"/>
      </c:valAx>
      <c:valAx>
        <c:axId val="2063493832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2063488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GF Calculation Wall Time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AllGFs!$D$5</c:f>
              <c:strCache>
                <c:ptCount val="1"/>
                <c:pt idx="0">
                  <c:v>216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0.26676006122784"/>
                  <c:y val="0.120863953781215"/>
                </c:manualLayout>
              </c:layout>
              <c:numFmt formatCode="General" sourceLinked="0"/>
            </c:trendlineLbl>
          </c:trendline>
          <c:xVal>
            <c:numRef>
              <c:f>AllGFs!$A$5:$A$15</c:f>
              <c:numCache>
                <c:formatCode>General</c:formatCode>
                <c:ptCount val="11"/>
                <c:pt idx="0">
                  <c:v>4.0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</c:numCache>
            </c:numRef>
          </c:xVal>
          <c:yVal>
            <c:numRef>
              <c:f>AllGFs!$J$5:$J$15</c:f>
              <c:numCache>
                <c:formatCode>General</c:formatCode>
                <c:ptCount val="11"/>
                <c:pt idx="0">
                  <c:v>0.00328422</c:v>
                </c:pt>
                <c:pt idx="1">
                  <c:v>0.0452302</c:v>
                </c:pt>
                <c:pt idx="2">
                  <c:v>0.250354</c:v>
                </c:pt>
                <c:pt idx="3">
                  <c:v>1.03477</c:v>
                </c:pt>
                <c:pt idx="4">
                  <c:v>3.7795</c:v>
                </c:pt>
                <c:pt idx="5">
                  <c:v>10.7067</c:v>
                </c:pt>
                <c:pt idx="6">
                  <c:v>25.1159</c:v>
                </c:pt>
                <c:pt idx="7">
                  <c:v>53.4901</c:v>
                </c:pt>
                <c:pt idx="8">
                  <c:v>99.9997</c:v>
                </c:pt>
                <c:pt idx="9">
                  <c:v>174.239</c:v>
                </c:pt>
                <c:pt idx="10">
                  <c:v>297.688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524872"/>
        <c:axId val="2063529864"/>
      </c:scatterChart>
      <c:valAx>
        <c:axId val="2063524872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2063529864"/>
        <c:crosses val="autoZero"/>
        <c:crossBetween val="midCat"/>
      </c:valAx>
      <c:valAx>
        <c:axId val="2063529864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2063524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Diagonalization Wall Time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AllGFs!$D$5</c:f>
              <c:strCache>
                <c:ptCount val="1"/>
                <c:pt idx="0">
                  <c:v>216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0.15228943961089"/>
                  <c:y val="-0.0417490116007994"/>
                </c:manualLayout>
              </c:layout>
              <c:numFmt formatCode="General" sourceLinked="0"/>
            </c:trendlineLbl>
          </c:trendline>
          <c:xVal>
            <c:numRef>
              <c:f>AllGFs!$A$5:$A$15</c:f>
              <c:numCache>
                <c:formatCode>General</c:formatCode>
                <c:ptCount val="11"/>
                <c:pt idx="0">
                  <c:v>4.0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</c:numCache>
            </c:numRef>
          </c:xVal>
          <c:yVal>
            <c:numRef>
              <c:f>AllGFs!$K$5:$K$15</c:f>
              <c:numCache>
                <c:formatCode>General</c:formatCode>
                <c:ptCount val="11"/>
                <c:pt idx="0">
                  <c:v>0.000143051</c:v>
                </c:pt>
                <c:pt idx="1">
                  <c:v>0.000951052</c:v>
                </c:pt>
                <c:pt idx="2">
                  <c:v>0.00734997</c:v>
                </c:pt>
                <c:pt idx="3">
                  <c:v>0.0273921</c:v>
                </c:pt>
                <c:pt idx="4">
                  <c:v>0.0720022</c:v>
                </c:pt>
                <c:pt idx="5">
                  <c:v>0.163703</c:v>
                </c:pt>
                <c:pt idx="6">
                  <c:v>0.364199</c:v>
                </c:pt>
                <c:pt idx="7">
                  <c:v>0.641402</c:v>
                </c:pt>
                <c:pt idx="8">
                  <c:v>1.16915</c:v>
                </c:pt>
                <c:pt idx="9">
                  <c:v>2.07125</c:v>
                </c:pt>
                <c:pt idx="10">
                  <c:v>3.49114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562280"/>
        <c:axId val="2063567272"/>
      </c:scatterChart>
      <c:valAx>
        <c:axId val="2063562280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2063567272"/>
        <c:crosses val="autoZero"/>
        <c:crossBetween val="midCat"/>
      </c:valAx>
      <c:valAx>
        <c:axId val="2063567272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2063562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GF Calculation Wall Time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RelevantOnlyGFs!$D$4</c:f>
              <c:strCache>
                <c:ptCount val="1"/>
                <c:pt idx="0">
                  <c:v>216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0.26676006122784"/>
                  <c:y val="0.120863953781215"/>
                </c:manualLayout>
              </c:layout>
              <c:numFmt formatCode="General" sourceLinked="0"/>
            </c:trendlineLbl>
          </c:trendline>
          <c:xVal>
            <c:numRef>
              <c:f>RelevantOnlyGFs!$A$4:$A$19</c:f>
              <c:numCache>
                <c:formatCode>General</c:formatCode>
                <c:ptCount val="16"/>
                <c:pt idx="0">
                  <c:v>4.0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60.0</c:v>
                </c:pt>
                <c:pt idx="11">
                  <c:v>70.0</c:v>
                </c:pt>
                <c:pt idx="12">
                  <c:v>100.0</c:v>
                </c:pt>
                <c:pt idx="13">
                  <c:v>120.0</c:v>
                </c:pt>
                <c:pt idx="14">
                  <c:v>130.0</c:v>
                </c:pt>
                <c:pt idx="15">
                  <c:v>150.0</c:v>
                </c:pt>
              </c:numCache>
            </c:numRef>
          </c:xVal>
          <c:yVal>
            <c:numRef>
              <c:f>RelevantOnlyGFs!$G$4:$G$19</c:f>
              <c:numCache>
                <c:formatCode>General</c:formatCode>
                <c:ptCount val="16"/>
                <c:pt idx="0">
                  <c:v>0.0576801</c:v>
                </c:pt>
                <c:pt idx="1">
                  <c:v>0.0649681</c:v>
                </c:pt>
                <c:pt idx="3">
                  <c:v>0.0846879</c:v>
                </c:pt>
                <c:pt idx="5">
                  <c:v>0.114576</c:v>
                </c:pt>
                <c:pt idx="7">
                  <c:v>0.264376</c:v>
                </c:pt>
                <c:pt idx="9">
                  <c:v>0.487881</c:v>
                </c:pt>
                <c:pt idx="10">
                  <c:v>0.881097</c:v>
                </c:pt>
                <c:pt idx="11">
                  <c:v>1.49757</c:v>
                </c:pt>
                <c:pt idx="12">
                  <c:v>5.80097</c:v>
                </c:pt>
                <c:pt idx="13">
                  <c:v>12.4413</c:v>
                </c:pt>
                <c:pt idx="14">
                  <c:v>18.9238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813512"/>
        <c:axId val="2062808280"/>
      </c:scatterChart>
      <c:valAx>
        <c:axId val="2062813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Lattice Size, 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62808280"/>
        <c:crosses val="autoZero"/>
        <c:crossBetween val="midCat"/>
      </c:valAx>
      <c:valAx>
        <c:axId val="2062808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62813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Diagonalization Wall Time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RelevantOnlyGFs!$D$4</c:f>
              <c:strCache>
                <c:ptCount val="1"/>
                <c:pt idx="0">
                  <c:v>216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0.15228943961089"/>
                  <c:y val="-0.0417490116007994"/>
                </c:manualLayout>
              </c:layout>
              <c:numFmt formatCode="General" sourceLinked="0"/>
            </c:trendlineLbl>
          </c:trendline>
          <c:xVal>
            <c:numRef>
              <c:f>RelevantOnlyGFs!$A$4:$A$19</c:f>
              <c:numCache>
                <c:formatCode>General</c:formatCode>
                <c:ptCount val="16"/>
                <c:pt idx="0">
                  <c:v>4.0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60.0</c:v>
                </c:pt>
                <c:pt idx="11">
                  <c:v>70.0</c:v>
                </c:pt>
                <c:pt idx="12">
                  <c:v>100.0</c:v>
                </c:pt>
                <c:pt idx="13">
                  <c:v>120.0</c:v>
                </c:pt>
                <c:pt idx="14">
                  <c:v>130.0</c:v>
                </c:pt>
                <c:pt idx="15">
                  <c:v>150.0</c:v>
                </c:pt>
              </c:numCache>
            </c:numRef>
          </c:xVal>
          <c:yVal>
            <c:numRef>
              <c:f>RelevantOnlyGFs!$H$4:$H$19</c:f>
              <c:numCache>
                <c:formatCode>General</c:formatCode>
                <c:ptCount val="16"/>
                <c:pt idx="0">
                  <c:v>0.000128031</c:v>
                </c:pt>
                <c:pt idx="1">
                  <c:v>0.000946045</c:v>
                </c:pt>
                <c:pt idx="3">
                  <c:v>0.026684</c:v>
                </c:pt>
                <c:pt idx="5">
                  <c:v>0.163176</c:v>
                </c:pt>
                <c:pt idx="7">
                  <c:v>0.636186</c:v>
                </c:pt>
                <c:pt idx="9">
                  <c:v>2.07382</c:v>
                </c:pt>
                <c:pt idx="10">
                  <c:v>5.46896</c:v>
                </c:pt>
                <c:pt idx="11">
                  <c:v>12.7608</c:v>
                </c:pt>
                <c:pt idx="12">
                  <c:v>91.68940000000001</c:v>
                </c:pt>
                <c:pt idx="13">
                  <c:v>280.094</c:v>
                </c:pt>
                <c:pt idx="14">
                  <c:v>453.037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773320"/>
        <c:axId val="2062767720"/>
      </c:scatterChart>
      <c:valAx>
        <c:axId val="2062773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Lattice Size, N</a:t>
                </a:r>
                <a:r>
                  <a:rPr lang="en-US" sz="1000" b="1" i="0" u="none" strike="noStrike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0844429544557"/>
              <c:y val="0.93797471754600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062767720"/>
        <c:crosses val="autoZero"/>
        <c:crossBetween val="midCat"/>
      </c:valAx>
      <c:valAx>
        <c:axId val="20627677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62773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Program Wall Time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RelevantOnlyGFs!$D$4</c:f>
              <c:strCache>
                <c:ptCount val="1"/>
                <c:pt idx="0">
                  <c:v>216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0.15228943961089"/>
                  <c:y val="-0.0417490116007994"/>
                </c:manualLayout>
              </c:layout>
              <c:numFmt formatCode="General" sourceLinked="0"/>
            </c:trendlineLbl>
          </c:trendline>
          <c:xVal>
            <c:numRef>
              <c:f>RelevantOnlyGFs!$A$4:$A$19</c:f>
              <c:numCache>
                <c:formatCode>General</c:formatCode>
                <c:ptCount val="16"/>
                <c:pt idx="0">
                  <c:v>4.0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60.0</c:v>
                </c:pt>
                <c:pt idx="11">
                  <c:v>70.0</c:v>
                </c:pt>
                <c:pt idx="12">
                  <c:v>100.0</c:v>
                </c:pt>
                <c:pt idx="13">
                  <c:v>120.0</c:v>
                </c:pt>
                <c:pt idx="14">
                  <c:v>130.0</c:v>
                </c:pt>
                <c:pt idx="15">
                  <c:v>150.0</c:v>
                </c:pt>
              </c:numCache>
            </c:numRef>
          </c:xVal>
          <c:yVal>
            <c:numRef>
              <c:f>RelevantOnlyGFs!$F$4:$F$19</c:f>
              <c:numCache>
                <c:formatCode>General</c:formatCode>
                <c:ptCount val="16"/>
                <c:pt idx="0">
                  <c:v>0.116971</c:v>
                </c:pt>
                <c:pt idx="1">
                  <c:v>0.13506</c:v>
                </c:pt>
                <c:pt idx="3">
                  <c:v>0.249129</c:v>
                </c:pt>
                <c:pt idx="5">
                  <c:v>0.602958</c:v>
                </c:pt>
                <c:pt idx="7">
                  <c:v>1.69721</c:v>
                </c:pt>
                <c:pt idx="9">
                  <c:v>4.34716</c:v>
                </c:pt>
                <c:pt idx="10">
                  <c:v>9.92269</c:v>
                </c:pt>
                <c:pt idx="11">
                  <c:v>20.7832</c:v>
                </c:pt>
                <c:pt idx="12">
                  <c:v>124.155</c:v>
                </c:pt>
                <c:pt idx="13">
                  <c:v>347.923</c:v>
                </c:pt>
                <c:pt idx="14">
                  <c:v>548.279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734728"/>
        <c:axId val="2062729128"/>
      </c:scatterChart>
      <c:valAx>
        <c:axId val="2062734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Lattice Size, N</a:t>
                </a:r>
                <a:r>
                  <a:rPr lang="en-US" sz="1000" b="1" i="0" u="none" strike="noStrike" baseline="0"/>
                  <a:t>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62729128"/>
        <c:crosses val="autoZero"/>
        <c:crossBetween val="midCat"/>
      </c:valAx>
      <c:valAx>
        <c:axId val="2062729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62734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Memory Requirements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RelevantOnlyGFs!$D$4</c:f>
              <c:strCache>
                <c:ptCount val="1"/>
                <c:pt idx="0">
                  <c:v>216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0.15228943961089"/>
                  <c:y val="-0.0417490116007994"/>
                </c:manualLayout>
              </c:layout>
              <c:numFmt formatCode="General" sourceLinked="0"/>
            </c:trendlineLbl>
          </c:trendline>
          <c:xVal>
            <c:numRef>
              <c:f>RelevantOnlyGFs!$A$4:$A$19</c:f>
              <c:numCache>
                <c:formatCode>General</c:formatCode>
                <c:ptCount val="16"/>
                <c:pt idx="0">
                  <c:v>4.0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60.0</c:v>
                </c:pt>
                <c:pt idx="11">
                  <c:v>70.0</c:v>
                </c:pt>
                <c:pt idx="12">
                  <c:v>100.0</c:v>
                </c:pt>
                <c:pt idx="13">
                  <c:v>120.0</c:v>
                </c:pt>
                <c:pt idx="14">
                  <c:v>130.0</c:v>
                </c:pt>
                <c:pt idx="15">
                  <c:v>150.0</c:v>
                </c:pt>
              </c:numCache>
            </c:numRef>
          </c:xVal>
          <c:yVal>
            <c:numRef>
              <c:f>RelevantOnlyGFs!$E$4:$E$19</c:f>
              <c:numCache>
                <c:formatCode>General</c:formatCode>
                <c:ptCount val="16"/>
                <c:pt idx="0">
                  <c:v>0.042</c:v>
                </c:pt>
                <c:pt idx="1">
                  <c:v>0.044</c:v>
                </c:pt>
                <c:pt idx="3">
                  <c:v>0.047</c:v>
                </c:pt>
                <c:pt idx="5">
                  <c:v>0.07</c:v>
                </c:pt>
                <c:pt idx="7">
                  <c:v>0.082</c:v>
                </c:pt>
                <c:pt idx="9">
                  <c:v>0.12</c:v>
                </c:pt>
                <c:pt idx="10">
                  <c:v>0.133</c:v>
                </c:pt>
                <c:pt idx="11">
                  <c:v>0.322</c:v>
                </c:pt>
                <c:pt idx="12">
                  <c:v>1.16</c:v>
                </c:pt>
                <c:pt idx="13">
                  <c:v>2.35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695992"/>
        <c:axId val="2062690408"/>
      </c:scatterChart>
      <c:valAx>
        <c:axId val="2062695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Lattice Size, N</a:t>
                </a:r>
                <a:r>
                  <a:rPr lang="en-US" sz="1000" b="1" i="0" u="none" strike="noStrike" baseline="0"/>
                  <a:t>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62690408"/>
        <c:crosses val="autoZero"/>
        <c:crossBetween val="midCat"/>
      </c:valAx>
      <c:valAx>
        <c:axId val="2062690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GB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62695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805543</xdr:colOff>
      <xdr:row>28</xdr:row>
      <xdr:rowOff>7258</xdr:rowOff>
    </xdr:from>
    <xdr:to>
      <xdr:col>9</xdr:col>
      <xdr:colOff>718458</xdr:colOff>
      <xdr:row>58</xdr:row>
      <xdr:rowOff>116115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377371</xdr:colOff>
      <xdr:row>24</xdr:row>
      <xdr:rowOff>21771</xdr:rowOff>
    </xdr:from>
    <xdr:to>
      <xdr:col>19</xdr:col>
      <xdr:colOff>290286</xdr:colOff>
      <xdr:row>54</xdr:row>
      <xdr:rowOff>130629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776514</xdr:colOff>
      <xdr:row>2</xdr:row>
      <xdr:rowOff>79829</xdr:rowOff>
    </xdr:from>
    <xdr:to>
      <xdr:col>22</xdr:col>
      <xdr:colOff>689429</xdr:colOff>
      <xdr:row>33</xdr:row>
      <xdr:rowOff>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362857</xdr:colOff>
      <xdr:row>3</xdr:row>
      <xdr:rowOff>152400</xdr:rowOff>
    </xdr:from>
    <xdr:to>
      <xdr:col>20</xdr:col>
      <xdr:colOff>275772</xdr:colOff>
      <xdr:row>34</xdr:row>
      <xdr:rowOff>72573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457200</xdr:colOff>
      <xdr:row>2</xdr:row>
      <xdr:rowOff>58058</xdr:rowOff>
    </xdr:from>
    <xdr:to>
      <xdr:col>25</xdr:col>
      <xdr:colOff>370115</xdr:colOff>
      <xdr:row>36</xdr:row>
      <xdr:rowOff>166916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36288</xdr:colOff>
      <xdr:row>2</xdr:row>
      <xdr:rowOff>14515</xdr:rowOff>
    </xdr:from>
    <xdr:to>
      <xdr:col>21</xdr:col>
      <xdr:colOff>776516</xdr:colOff>
      <xdr:row>33</xdr:row>
      <xdr:rowOff>87089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31</xdr:row>
      <xdr:rowOff>29029</xdr:rowOff>
    </xdr:from>
    <xdr:to>
      <xdr:col>7</xdr:col>
      <xdr:colOff>1117600</xdr:colOff>
      <xdr:row>61</xdr:row>
      <xdr:rowOff>101604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1001485</xdr:colOff>
      <xdr:row>30</xdr:row>
      <xdr:rowOff>159656</xdr:rowOff>
    </xdr:from>
    <xdr:to>
      <xdr:col>16</xdr:col>
      <xdr:colOff>420914</xdr:colOff>
      <xdr:row>61</xdr:row>
      <xdr:rowOff>43545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="175" zoomScaleNormal="175" zoomScalePageLayoutView="175" workbookViewId="0">
      <selection activeCell="A34" sqref="A34"/>
    </sheetView>
  </sheetViews>
  <sheetFormatPr baseColWidth="10" defaultRowHeight="15" x14ac:dyDescent="0"/>
  <cols>
    <col min="9" max="9" width="12.33203125" customWidth="1"/>
  </cols>
  <sheetData>
    <row r="1" spans="1:11">
      <c r="A1" t="s">
        <v>12</v>
      </c>
    </row>
    <row r="3" spans="1:11">
      <c r="A3" t="s">
        <v>0</v>
      </c>
      <c r="B3" t="s">
        <v>1</v>
      </c>
      <c r="C3" t="s">
        <v>2</v>
      </c>
      <c r="D3" t="s">
        <v>6</v>
      </c>
      <c r="E3" t="s">
        <v>3</v>
      </c>
      <c r="F3" t="s">
        <v>4</v>
      </c>
      <c r="G3" t="s">
        <v>5</v>
      </c>
      <c r="H3" t="s">
        <v>7</v>
      </c>
      <c r="I3" t="s">
        <v>9</v>
      </c>
      <c r="J3" t="s">
        <v>10</v>
      </c>
      <c r="K3" t="s">
        <v>11</v>
      </c>
    </row>
    <row r="4" spans="1:11">
      <c r="A4">
        <v>20</v>
      </c>
      <c r="B4">
        <f t="shared" ref="B4:B15" si="0">A4</f>
        <v>20</v>
      </c>
      <c r="C4">
        <f t="shared" ref="C4:C15" si="1">A4</f>
        <v>20</v>
      </c>
      <c r="D4">
        <f>(5.5-0.1)/0.05</f>
        <v>108</v>
      </c>
      <c r="E4">
        <v>1.2672099999999999</v>
      </c>
      <c r="F4">
        <v>2.9673000000000001E-2</v>
      </c>
      <c r="G4">
        <v>1.1966600000000001</v>
      </c>
    </row>
    <row r="5" spans="1:11">
      <c r="A5">
        <v>4</v>
      </c>
      <c r="B5">
        <f t="shared" si="0"/>
        <v>4</v>
      </c>
      <c r="C5">
        <f t="shared" si="1"/>
        <v>4</v>
      </c>
      <c r="D5">
        <f t="shared" ref="D5:D15" si="2">(5.5-0.1)/0.025</f>
        <v>216</v>
      </c>
      <c r="E5">
        <v>3.6259999999999999E-3</v>
      </c>
      <c r="F5">
        <v>1.4200000000000001E-4</v>
      </c>
      <c r="G5">
        <v>3.2550000000000001E-3</v>
      </c>
      <c r="H5">
        <v>4.2000000000000003E-2</v>
      </c>
      <c r="I5">
        <v>3.6501900000000002E-3</v>
      </c>
      <c r="J5">
        <v>3.28422E-3</v>
      </c>
      <c r="K5">
        <v>1.43051E-4</v>
      </c>
    </row>
    <row r="6" spans="1:11">
      <c r="A6">
        <v>10</v>
      </c>
      <c r="B6">
        <f t="shared" si="0"/>
        <v>10</v>
      </c>
      <c r="C6">
        <f t="shared" si="1"/>
        <v>10</v>
      </c>
      <c r="D6">
        <f t="shared" si="2"/>
        <v>216</v>
      </c>
      <c r="E6">
        <v>7.4052999999999994E-2</v>
      </c>
      <c r="F6">
        <v>9.5699999999999995E-4</v>
      </c>
      <c r="G6">
        <v>7.0440000000000003E-2</v>
      </c>
      <c r="H6">
        <v>5.0999999999999997E-2</v>
      </c>
      <c r="I6">
        <v>4.88431E-2</v>
      </c>
      <c r="J6">
        <v>4.5230199999999998E-2</v>
      </c>
      <c r="K6">
        <v>9.5105199999999997E-4</v>
      </c>
    </row>
    <row r="7" spans="1:11">
      <c r="A7">
        <v>15</v>
      </c>
      <c r="B7">
        <f t="shared" si="0"/>
        <v>15</v>
      </c>
      <c r="C7">
        <f t="shared" si="1"/>
        <v>15</v>
      </c>
      <c r="D7">
        <f t="shared" si="2"/>
        <v>216</v>
      </c>
      <c r="E7">
        <v>0.52490099999999995</v>
      </c>
      <c r="F7">
        <v>7.3109999999999998E-3</v>
      </c>
      <c r="G7">
        <v>0.50461999999999996</v>
      </c>
      <c r="H7">
        <v>8.1000000000000003E-2</v>
      </c>
      <c r="I7">
        <v>0.27057399999999998</v>
      </c>
      <c r="J7">
        <v>0.25035400000000002</v>
      </c>
      <c r="K7">
        <v>7.3499699999999999E-3</v>
      </c>
    </row>
    <row r="8" spans="1:11">
      <c r="A8">
        <v>20</v>
      </c>
      <c r="B8">
        <f t="shared" si="0"/>
        <v>20</v>
      </c>
      <c r="C8">
        <f t="shared" si="1"/>
        <v>20</v>
      </c>
      <c r="D8">
        <f t="shared" si="2"/>
        <v>216</v>
      </c>
      <c r="E8">
        <v>2.62818</v>
      </c>
      <c r="F8">
        <v>2.998E-2</v>
      </c>
      <c r="G8">
        <v>2.5568</v>
      </c>
      <c r="H8">
        <v>0.17</v>
      </c>
      <c r="I8">
        <v>1.1032200000000001</v>
      </c>
      <c r="J8">
        <v>1.03477</v>
      </c>
      <c r="K8">
        <v>2.7392099999999999E-2</v>
      </c>
    </row>
    <row r="9" spans="1:11">
      <c r="A9">
        <v>25</v>
      </c>
      <c r="B9">
        <f t="shared" si="0"/>
        <v>25</v>
      </c>
      <c r="C9">
        <f t="shared" si="1"/>
        <v>25</v>
      </c>
      <c r="D9">
        <f t="shared" si="2"/>
        <v>216</v>
      </c>
      <c r="E9">
        <v>9.5831300000000006</v>
      </c>
      <c r="F9">
        <v>8.4652000000000005E-2</v>
      </c>
      <c r="G9">
        <v>9.39771</v>
      </c>
      <c r="H9">
        <v>0.36</v>
      </c>
      <c r="I9">
        <v>3.9617</v>
      </c>
      <c r="J9">
        <v>3.7795000000000001</v>
      </c>
      <c r="K9">
        <v>7.2002200000000002E-2</v>
      </c>
    </row>
    <row r="10" spans="1:11">
      <c r="A10">
        <v>30</v>
      </c>
      <c r="B10">
        <f t="shared" si="0"/>
        <v>30</v>
      </c>
      <c r="C10">
        <f t="shared" si="1"/>
        <v>30</v>
      </c>
      <c r="D10">
        <f t="shared" si="2"/>
        <v>216</v>
      </c>
      <c r="E10">
        <v>28.6371</v>
      </c>
      <c r="F10">
        <v>0.20955599999999999</v>
      </c>
      <c r="G10">
        <v>28.219799999999999</v>
      </c>
      <c r="H10">
        <v>0.7</v>
      </c>
      <c r="I10">
        <v>11.101100000000001</v>
      </c>
      <c r="J10">
        <v>10.7067</v>
      </c>
      <c r="K10">
        <v>0.16370299999999999</v>
      </c>
    </row>
    <row r="11" spans="1:11">
      <c r="A11">
        <v>35</v>
      </c>
      <c r="B11">
        <f t="shared" si="0"/>
        <v>35</v>
      </c>
      <c r="C11">
        <f t="shared" si="1"/>
        <v>35</v>
      </c>
      <c r="D11">
        <f t="shared" si="2"/>
        <v>216</v>
      </c>
      <c r="E11">
        <v>70.347899999999996</v>
      </c>
      <c r="F11">
        <v>0.47858000000000001</v>
      </c>
      <c r="G11">
        <v>69.476799999999997</v>
      </c>
      <c r="H11">
        <v>1.25</v>
      </c>
      <c r="I11">
        <v>25.875</v>
      </c>
      <c r="J11">
        <v>25.1159</v>
      </c>
      <c r="K11">
        <v>0.36419899999999999</v>
      </c>
    </row>
    <row r="12" spans="1:11">
      <c r="A12">
        <v>40</v>
      </c>
      <c r="B12">
        <f t="shared" si="0"/>
        <v>40</v>
      </c>
      <c r="C12">
        <f t="shared" si="1"/>
        <v>40</v>
      </c>
      <c r="D12">
        <f t="shared" si="2"/>
        <v>216</v>
      </c>
      <c r="E12">
        <v>151.88399999999999</v>
      </c>
      <c r="F12">
        <v>0.93069900000000005</v>
      </c>
      <c r="G12">
        <v>150.28</v>
      </c>
      <c r="H12">
        <v>2</v>
      </c>
      <c r="I12">
        <v>54.795200000000001</v>
      </c>
      <c r="J12">
        <v>53.490099999999998</v>
      </c>
      <c r="K12">
        <v>0.64140200000000003</v>
      </c>
    </row>
    <row r="13" spans="1:11">
      <c r="A13">
        <v>45</v>
      </c>
      <c r="B13">
        <f t="shared" si="0"/>
        <v>45</v>
      </c>
      <c r="C13">
        <f t="shared" si="1"/>
        <v>45</v>
      </c>
      <c r="D13">
        <f t="shared" si="2"/>
        <v>216</v>
      </c>
      <c r="E13">
        <v>303.41399999999999</v>
      </c>
      <c r="F13">
        <v>1.9188099999999999</v>
      </c>
      <c r="G13">
        <v>300.42700000000002</v>
      </c>
      <c r="H13">
        <v>3.3</v>
      </c>
      <c r="I13">
        <v>102.239</v>
      </c>
      <c r="J13">
        <v>99.999700000000004</v>
      </c>
      <c r="K13">
        <v>1.1691499999999999</v>
      </c>
    </row>
    <row r="14" spans="1:11">
      <c r="A14">
        <v>50</v>
      </c>
      <c r="B14">
        <f t="shared" si="0"/>
        <v>50</v>
      </c>
      <c r="C14">
        <f t="shared" si="1"/>
        <v>50</v>
      </c>
      <c r="D14">
        <f t="shared" si="2"/>
        <v>216</v>
      </c>
      <c r="E14">
        <v>563.67999999999995</v>
      </c>
      <c r="F14">
        <v>3.9906199999999998</v>
      </c>
      <c r="G14">
        <v>558.04100000000005</v>
      </c>
      <c r="H14">
        <v>5</v>
      </c>
      <c r="I14">
        <v>177.983</v>
      </c>
      <c r="J14">
        <v>174.239</v>
      </c>
      <c r="K14">
        <v>2.07125</v>
      </c>
    </row>
    <row r="15" spans="1:11">
      <c r="A15">
        <v>55</v>
      </c>
      <c r="B15">
        <f t="shared" si="0"/>
        <v>55</v>
      </c>
      <c r="C15">
        <f t="shared" si="1"/>
        <v>55</v>
      </c>
      <c r="D15">
        <f t="shared" si="2"/>
        <v>216</v>
      </c>
      <c r="E15">
        <v>995.6</v>
      </c>
      <c r="F15">
        <v>7.4170400000000001</v>
      </c>
      <c r="G15">
        <v>985.75300000000004</v>
      </c>
      <c r="H15">
        <v>7.5</v>
      </c>
      <c r="I15">
        <v>303.60500000000002</v>
      </c>
      <c r="J15">
        <v>297.68799999999999</v>
      </c>
      <c r="K15">
        <v>3.4911400000000001</v>
      </c>
    </row>
    <row r="17" spans="1:8">
      <c r="A17">
        <v>4</v>
      </c>
      <c r="B17">
        <f t="shared" ref="B17:B23" si="3">A17</f>
        <v>4</v>
      </c>
      <c r="C17">
        <f t="shared" ref="C17:C23" si="4">A17</f>
        <v>4</v>
      </c>
      <c r="D17">
        <f t="shared" ref="D17:D22" si="5">(5.5-0.1)/0.001</f>
        <v>5400</v>
      </c>
      <c r="E17">
        <v>7.4985999999999997E-2</v>
      </c>
      <c r="F17">
        <v>1.6000000000000001E-4</v>
      </c>
      <c r="G17">
        <v>7.4579999999999994E-2</v>
      </c>
    </row>
    <row r="18" spans="1:8">
      <c r="A18">
        <v>10</v>
      </c>
      <c r="B18">
        <f t="shared" si="3"/>
        <v>10</v>
      </c>
      <c r="C18">
        <f t="shared" si="4"/>
        <v>10</v>
      </c>
      <c r="D18">
        <f t="shared" si="5"/>
        <v>5400</v>
      </c>
      <c r="E18">
        <v>2.1666500000000002</v>
      </c>
      <c r="F18">
        <v>9.4399999999999996E-4</v>
      </c>
      <c r="G18">
        <v>2.1630500000000001</v>
      </c>
    </row>
    <row r="19" spans="1:8">
      <c r="A19">
        <v>15</v>
      </c>
      <c r="B19">
        <f t="shared" si="3"/>
        <v>15</v>
      </c>
      <c r="C19">
        <f t="shared" si="4"/>
        <v>15</v>
      </c>
      <c r="D19">
        <f t="shared" si="5"/>
        <v>5400</v>
      </c>
      <c r="E19">
        <v>15.8714</v>
      </c>
      <c r="F19">
        <v>7.5180000000000004E-3</v>
      </c>
      <c r="G19">
        <v>15.8507</v>
      </c>
    </row>
    <row r="20" spans="1:8">
      <c r="A20">
        <v>20</v>
      </c>
      <c r="B20">
        <f t="shared" si="3"/>
        <v>20</v>
      </c>
      <c r="C20">
        <f t="shared" si="4"/>
        <v>20</v>
      </c>
      <c r="D20">
        <f t="shared" si="5"/>
        <v>5400</v>
      </c>
      <c r="E20">
        <v>82.331699999999998</v>
      </c>
      <c r="F20">
        <v>3.0966E-2</v>
      </c>
      <c r="G20">
        <v>82.259299999999996</v>
      </c>
    </row>
    <row r="21" spans="1:8">
      <c r="A21">
        <v>25</v>
      </c>
      <c r="B21">
        <f t="shared" si="3"/>
        <v>25</v>
      </c>
      <c r="C21">
        <f t="shared" si="4"/>
        <v>25</v>
      </c>
      <c r="D21">
        <f t="shared" si="5"/>
        <v>5400</v>
      </c>
      <c r="E21">
        <v>291.60300000000001</v>
      </c>
      <c r="F21">
        <v>8.5755999999999999E-2</v>
      </c>
      <c r="G21">
        <v>291.41699999999997</v>
      </c>
      <c r="H21">
        <v>8</v>
      </c>
    </row>
    <row r="22" spans="1:8">
      <c r="A22">
        <v>30</v>
      </c>
      <c r="B22">
        <f t="shared" si="3"/>
        <v>30</v>
      </c>
      <c r="C22">
        <f t="shared" si="4"/>
        <v>30</v>
      </c>
      <c r="D22">
        <f t="shared" si="5"/>
        <v>5400</v>
      </c>
      <c r="E22" t="s">
        <v>8</v>
      </c>
      <c r="F22" t="s">
        <v>8</v>
      </c>
      <c r="G22" t="s">
        <v>8</v>
      </c>
      <c r="H22">
        <v>12</v>
      </c>
    </row>
    <row r="23" spans="1:8">
      <c r="B23">
        <f t="shared" si="3"/>
        <v>0</v>
      </c>
      <c r="C23">
        <f t="shared" si="4"/>
        <v>0</v>
      </c>
    </row>
    <row r="25" spans="1:8">
      <c r="A25" t="s">
        <v>13</v>
      </c>
    </row>
  </sheetData>
  <sortState ref="A4:H16">
    <sortCondition ref="D4:D16"/>
    <sortCondition ref="A4:A16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zoomScale="175" zoomScaleNormal="175" zoomScalePageLayoutView="175" workbookViewId="0">
      <selection activeCell="J20" sqref="J20"/>
    </sheetView>
  </sheetViews>
  <sheetFormatPr baseColWidth="10" defaultRowHeight="15" x14ac:dyDescent="0"/>
  <cols>
    <col min="5" max="5" width="12.1640625" customWidth="1"/>
    <col min="6" max="6" width="11.83203125" bestFit="1" customWidth="1"/>
    <col min="7" max="7" width="14.5" bestFit="1" customWidth="1"/>
    <col min="8" max="8" width="15.83203125" bestFit="1" customWidth="1"/>
    <col min="9" max="9" width="12.33203125" customWidth="1"/>
  </cols>
  <sheetData>
    <row r="1" spans="1:11">
      <c r="A1" t="s">
        <v>12</v>
      </c>
    </row>
    <row r="2" spans="1:11">
      <c r="H2" t="s">
        <v>14</v>
      </c>
      <c r="I2">
        <v>100</v>
      </c>
    </row>
    <row r="3" spans="1:11">
      <c r="A3" t="s">
        <v>0</v>
      </c>
      <c r="B3" t="s">
        <v>1</v>
      </c>
      <c r="C3" t="s">
        <v>2</v>
      </c>
      <c r="D3" t="s">
        <v>6</v>
      </c>
      <c r="E3" t="s">
        <v>7</v>
      </c>
      <c r="F3" t="s">
        <v>9</v>
      </c>
      <c r="G3" t="s">
        <v>10</v>
      </c>
      <c r="H3" t="s">
        <v>11</v>
      </c>
      <c r="I3" t="s">
        <v>15</v>
      </c>
      <c r="J3" t="s">
        <v>16</v>
      </c>
      <c r="K3" t="s">
        <v>17</v>
      </c>
    </row>
    <row r="4" spans="1:11">
      <c r="A4">
        <v>4</v>
      </c>
      <c r="B4">
        <f t="shared" ref="B4:B19" si="0">A4</f>
        <v>4</v>
      </c>
      <c r="C4">
        <f t="shared" ref="C4:C19" si="1">A4</f>
        <v>4</v>
      </c>
      <c r="D4">
        <f t="shared" ref="D4:D19" si="2">(5.5-0.1)/0.025</f>
        <v>216</v>
      </c>
      <c r="E4">
        <v>4.2000000000000003E-2</v>
      </c>
      <c r="F4">
        <v>0.11697100000000001</v>
      </c>
      <c r="G4">
        <v>5.7680099999999998E-2</v>
      </c>
      <c r="H4">
        <v>1.2803099999999999E-4</v>
      </c>
      <c r="I4">
        <f>F4*$I$2</f>
        <v>11.697100000000001</v>
      </c>
      <c r="J4">
        <f>I4/60</f>
        <v>0.19495166666666669</v>
      </c>
      <c r="K4">
        <f>J4/60</f>
        <v>3.2491944444444447E-3</v>
      </c>
    </row>
    <row r="5" spans="1:11">
      <c r="A5">
        <v>10</v>
      </c>
      <c r="B5">
        <f t="shared" si="0"/>
        <v>10</v>
      </c>
      <c r="C5">
        <f t="shared" si="1"/>
        <v>10</v>
      </c>
      <c r="D5">
        <f t="shared" si="2"/>
        <v>216</v>
      </c>
      <c r="E5">
        <v>4.3999999999999997E-2</v>
      </c>
      <c r="F5">
        <v>0.13506000000000001</v>
      </c>
      <c r="G5">
        <v>6.4968100000000001E-2</v>
      </c>
      <c r="H5">
        <v>9.4604499999999996E-4</v>
      </c>
      <c r="I5">
        <f t="shared" ref="I5:I18" si="3">F5*$I$2</f>
        <v>13.506000000000002</v>
      </c>
      <c r="J5">
        <f t="shared" ref="J5:K18" si="4">I5/60</f>
        <v>0.22510000000000002</v>
      </c>
      <c r="K5">
        <f t="shared" si="4"/>
        <v>3.751666666666667E-3</v>
      </c>
    </row>
    <row r="6" spans="1:11">
      <c r="A6">
        <v>15</v>
      </c>
      <c r="B6">
        <f t="shared" si="0"/>
        <v>15</v>
      </c>
      <c r="C6">
        <f t="shared" si="1"/>
        <v>15</v>
      </c>
      <c r="D6">
        <f t="shared" si="2"/>
        <v>216</v>
      </c>
      <c r="I6">
        <f t="shared" si="3"/>
        <v>0</v>
      </c>
      <c r="J6">
        <f t="shared" si="4"/>
        <v>0</v>
      </c>
      <c r="K6">
        <f t="shared" si="4"/>
        <v>0</v>
      </c>
    </row>
    <row r="7" spans="1:11">
      <c r="A7">
        <v>20</v>
      </c>
      <c r="B7">
        <f t="shared" si="0"/>
        <v>20</v>
      </c>
      <c r="C7">
        <f t="shared" si="1"/>
        <v>20</v>
      </c>
      <c r="D7">
        <f t="shared" si="2"/>
        <v>216</v>
      </c>
      <c r="E7">
        <v>4.7E-2</v>
      </c>
      <c r="F7">
        <v>0.24912899999999999</v>
      </c>
      <c r="G7">
        <v>8.4687899999999997E-2</v>
      </c>
      <c r="H7">
        <v>2.6683999999999999E-2</v>
      </c>
      <c r="I7">
        <f t="shared" si="3"/>
        <v>24.9129</v>
      </c>
      <c r="J7">
        <f t="shared" si="4"/>
        <v>0.415215</v>
      </c>
      <c r="K7">
        <f t="shared" si="4"/>
        <v>6.9202500000000002E-3</v>
      </c>
    </row>
    <row r="8" spans="1:11">
      <c r="A8">
        <v>25</v>
      </c>
      <c r="B8">
        <f t="shared" si="0"/>
        <v>25</v>
      </c>
      <c r="C8">
        <f t="shared" si="1"/>
        <v>25</v>
      </c>
      <c r="D8">
        <f t="shared" si="2"/>
        <v>216</v>
      </c>
      <c r="I8">
        <f t="shared" si="3"/>
        <v>0</v>
      </c>
      <c r="J8">
        <f t="shared" si="4"/>
        <v>0</v>
      </c>
      <c r="K8">
        <f t="shared" si="4"/>
        <v>0</v>
      </c>
    </row>
    <row r="9" spans="1:11">
      <c r="A9">
        <v>30</v>
      </c>
      <c r="B9">
        <f t="shared" si="0"/>
        <v>30</v>
      </c>
      <c r="C9">
        <f t="shared" si="1"/>
        <v>30</v>
      </c>
      <c r="D9">
        <f t="shared" si="2"/>
        <v>216</v>
      </c>
      <c r="E9">
        <v>7.0000000000000007E-2</v>
      </c>
      <c r="F9">
        <v>0.60295799999999999</v>
      </c>
      <c r="G9">
        <v>0.114576</v>
      </c>
      <c r="H9">
        <v>0.16317599999999999</v>
      </c>
      <c r="I9">
        <f t="shared" si="3"/>
        <v>60.2958</v>
      </c>
      <c r="J9">
        <f t="shared" si="4"/>
        <v>1.0049300000000001</v>
      </c>
      <c r="K9">
        <f t="shared" si="4"/>
        <v>1.6748833333333334E-2</v>
      </c>
    </row>
    <row r="10" spans="1:11">
      <c r="A10">
        <v>35</v>
      </c>
      <c r="B10">
        <f t="shared" si="0"/>
        <v>35</v>
      </c>
      <c r="C10">
        <f t="shared" si="1"/>
        <v>35</v>
      </c>
      <c r="D10">
        <f t="shared" si="2"/>
        <v>216</v>
      </c>
      <c r="I10">
        <f t="shared" si="3"/>
        <v>0</v>
      </c>
      <c r="J10">
        <f t="shared" si="4"/>
        <v>0</v>
      </c>
      <c r="K10">
        <f t="shared" si="4"/>
        <v>0</v>
      </c>
    </row>
    <row r="11" spans="1:11">
      <c r="A11">
        <v>40</v>
      </c>
      <c r="B11">
        <f t="shared" si="0"/>
        <v>40</v>
      </c>
      <c r="C11">
        <f t="shared" si="1"/>
        <v>40</v>
      </c>
      <c r="D11">
        <f t="shared" si="2"/>
        <v>216</v>
      </c>
      <c r="E11">
        <v>8.2000000000000003E-2</v>
      </c>
      <c r="F11">
        <v>1.6972100000000001</v>
      </c>
      <c r="G11">
        <v>0.264376</v>
      </c>
      <c r="H11">
        <v>0.63618600000000003</v>
      </c>
      <c r="I11">
        <f t="shared" si="3"/>
        <v>169.721</v>
      </c>
      <c r="J11">
        <f t="shared" si="4"/>
        <v>2.8286833333333332</v>
      </c>
      <c r="K11">
        <f t="shared" si="4"/>
        <v>4.714472222222222E-2</v>
      </c>
    </row>
    <row r="12" spans="1:11">
      <c r="A12">
        <v>45</v>
      </c>
      <c r="B12">
        <f t="shared" si="0"/>
        <v>45</v>
      </c>
      <c r="C12">
        <f t="shared" si="1"/>
        <v>45</v>
      </c>
      <c r="D12">
        <f t="shared" si="2"/>
        <v>216</v>
      </c>
      <c r="I12">
        <f t="shared" si="3"/>
        <v>0</v>
      </c>
      <c r="J12">
        <f t="shared" si="4"/>
        <v>0</v>
      </c>
      <c r="K12">
        <f t="shared" si="4"/>
        <v>0</v>
      </c>
    </row>
    <row r="13" spans="1:11">
      <c r="A13">
        <v>50</v>
      </c>
      <c r="B13">
        <f t="shared" si="0"/>
        <v>50</v>
      </c>
      <c r="C13">
        <f t="shared" si="1"/>
        <v>50</v>
      </c>
      <c r="D13">
        <f t="shared" si="2"/>
        <v>216</v>
      </c>
      <c r="E13">
        <v>0.12</v>
      </c>
      <c r="F13">
        <v>4.3471599999999997</v>
      </c>
      <c r="G13">
        <v>0.48788100000000001</v>
      </c>
      <c r="H13">
        <v>2.07382</v>
      </c>
      <c r="I13">
        <f t="shared" si="3"/>
        <v>434.71599999999995</v>
      </c>
      <c r="J13">
        <f t="shared" si="4"/>
        <v>7.2452666666666659</v>
      </c>
      <c r="K13">
        <f t="shared" si="4"/>
        <v>0.12075444444444443</v>
      </c>
    </row>
    <row r="14" spans="1:11">
      <c r="A14">
        <v>60</v>
      </c>
      <c r="B14">
        <f t="shared" si="0"/>
        <v>60</v>
      </c>
      <c r="C14">
        <f t="shared" si="1"/>
        <v>60</v>
      </c>
      <c r="D14">
        <f t="shared" si="2"/>
        <v>216</v>
      </c>
      <c r="E14">
        <v>0.13300000000000001</v>
      </c>
      <c r="F14">
        <v>9.9226899999999993</v>
      </c>
      <c r="G14">
        <v>0.88109700000000002</v>
      </c>
      <c r="H14">
        <v>5.46896</v>
      </c>
      <c r="I14">
        <f t="shared" si="3"/>
        <v>992.26899999999989</v>
      </c>
      <c r="J14">
        <f t="shared" si="4"/>
        <v>16.537816666666664</v>
      </c>
      <c r="K14">
        <f t="shared" si="4"/>
        <v>0.27563027777777777</v>
      </c>
    </row>
    <row r="15" spans="1:11">
      <c r="A15">
        <v>70</v>
      </c>
      <c r="B15">
        <f t="shared" si="0"/>
        <v>70</v>
      </c>
      <c r="C15">
        <f t="shared" si="1"/>
        <v>70</v>
      </c>
      <c r="D15">
        <f t="shared" si="2"/>
        <v>216</v>
      </c>
      <c r="E15">
        <v>0.32200000000000001</v>
      </c>
      <c r="F15">
        <v>20.783200000000001</v>
      </c>
      <c r="G15">
        <v>1.4975700000000001</v>
      </c>
      <c r="H15">
        <v>12.7608</v>
      </c>
      <c r="I15">
        <f t="shared" si="3"/>
        <v>2078.3200000000002</v>
      </c>
      <c r="J15">
        <f t="shared" si="4"/>
        <v>34.638666666666673</v>
      </c>
      <c r="K15">
        <f t="shared" si="4"/>
        <v>0.57731111111111122</v>
      </c>
    </row>
    <row r="16" spans="1:11">
      <c r="A16">
        <v>100</v>
      </c>
      <c r="B16">
        <f t="shared" si="0"/>
        <v>100</v>
      </c>
      <c r="C16">
        <f t="shared" si="1"/>
        <v>100</v>
      </c>
      <c r="D16">
        <f t="shared" si="2"/>
        <v>216</v>
      </c>
      <c r="E16">
        <v>1.1599999999999999</v>
      </c>
      <c r="F16">
        <v>124.155</v>
      </c>
      <c r="G16">
        <v>5.8009700000000004</v>
      </c>
      <c r="H16">
        <v>91.689400000000006</v>
      </c>
      <c r="I16">
        <f t="shared" si="3"/>
        <v>12415.5</v>
      </c>
      <c r="J16">
        <f t="shared" si="4"/>
        <v>206.92500000000001</v>
      </c>
      <c r="K16">
        <f t="shared" si="4"/>
        <v>3.44875</v>
      </c>
    </row>
    <row r="17" spans="1:11">
      <c r="A17">
        <v>120</v>
      </c>
      <c r="B17">
        <f t="shared" si="0"/>
        <v>120</v>
      </c>
      <c r="C17">
        <f t="shared" si="1"/>
        <v>120</v>
      </c>
      <c r="D17">
        <f t="shared" si="2"/>
        <v>216</v>
      </c>
      <c r="E17">
        <v>2.35</v>
      </c>
      <c r="F17">
        <v>347.923</v>
      </c>
      <c r="G17">
        <v>12.4413</v>
      </c>
      <c r="H17">
        <v>280.09399999999999</v>
      </c>
      <c r="I17">
        <f t="shared" si="3"/>
        <v>34792.300000000003</v>
      </c>
      <c r="J17">
        <f t="shared" si="4"/>
        <v>579.87166666666667</v>
      </c>
      <c r="K17">
        <f t="shared" si="4"/>
        <v>9.6645277777777778</v>
      </c>
    </row>
    <row r="18" spans="1:11">
      <c r="A18">
        <v>130</v>
      </c>
      <c r="B18">
        <f t="shared" si="0"/>
        <v>130</v>
      </c>
      <c r="C18">
        <f t="shared" si="1"/>
        <v>130</v>
      </c>
      <c r="D18">
        <f t="shared" si="2"/>
        <v>216</v>
      </c>
      <c r="F18">
        <v>548.279</v>
      </c>
      <c r="G18">
        <v>18.9238</v>
      </c>
      <c r="H18">
        <v>453.03699999999998</v>
      </c>
      <c r="I18">
        <f t="shared" si="3"/>
        <v>54827.9</v>
      </c>
      <c r="J18">
        <f t="shared" si="4"/>
        <v>913.7983333333334</v>
      </c>
      <c r="K18">
        <f t="shared" si="4"/>
        <v>15.229972222222223</v>
      </c>
    </row>
    <row r="19" spans="1:11">
      <c r="A19">
        <v>150</v>
      </c>
      <c r="B19">
        <f t="shared" si="0"/>
        <v>150</v>
      </c>
      <c r="C19">
        <f t="shared" si="1"/>
        <v>150</v>
      </c>
      <c r="D19">
        <f t="shared" si="2"/>
        <v>216</v>
      </c>
    </row>
    <row r="21" spans="1:11">
      <c r="A21">
        <v>4</v>
      </c>
      <c r="B21">
        <f t="shared" ref="B21:B27" si="5">A21</f>
        <v>4</v>
      </c>
      <c r="C21">
        <f t="shared" ref="C21:C27" si="6">A21</f>
        <v>4</v>
      </c>
      <c r="D21">
        <f t="shared" ref="D21:D26" si="7">(5.5-0.1)/0.001</f>
        <v>5400</v>
      </c>
    </row>
    <row r="22" spans="1:11">
      <c r="A22">
        <v>10</v>
      </c>
      <c r="B22">
        <f t="shared" si="5"/>
        <v>10</v>
      </c>
      <c r="C22">
        <f t="shared" si="6"/>
        <v>10</v>
      </c>
      <c r="D22">
        <f t="shared" si="7"/>
        <v>5400</v>
      </c>
    </row>
    <row r="23" spans="1:11">
      <c r="A23">
        <v>15</v>
      </c>
      <c r="B23">
        <f t="shared" si="5"/>
        <v>15</v>
      </c>
      <c r="C23">
        <f t="shared" si="6"/>
        <v>15</v>
      </c>
      <c r="D23">
        <f t="shared" si="7"/>
        <v>5400</v>
      </c>
    </row>
    <row r="24" spans="1:11">
      <c r="A24">
        <v>20</v>
      </c>
      <c r="B24">
        <f t="shared" si="5"/>
        <v>20</v>
      </c>
      <c r="C24">
        <f t="shared" si="6"/>
        <v>20</v>
      </c>
      <c r="D24">
        <f t="shared" si="7"/>
        <v>5400</v>
      </c>
    </row>
    <row r="25" spans="1:11">
      <c r="A25">
        <v>25</v>
      </c>
      <c r="B25">
        <f t="shared" si="5"/>
        <v>25</v>
      </c>
      <c r="C25">
        <f t="shared" si="6"/>
        <v>25</v>
      </c>
      <c r="D25">
        <f t="shared" si="7"/>
        <v>5400</v>
      </c>
    </row>
    <row r="26" spans="1:11">
      <c r="A26">
        <v>30</v>
      </c>
      <c r="B26">
        <f t="shared" si="5"/>
        <v>30</v>
      </c>
      <c r="C26">
        <f t="shared" si="6"/>
        <v>30</v>
      </c>
      <c r="D26">
        <f t="shared" si="7"/>
        <v>5400</v>
      </c>
    </row>
    <row r="27" spans="1:11">
      <c r="B27">
        <f t="shared" si="5"/>
        <v>0</v>
      </c>
      <c r="C27">
        <f t="shared" si="6"/>
        <v>0</v>
      </c>
    </row>
    <row r="29" spans="1:11">
      <c r="A29" t="s">
        <v>13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AllGFs</vt:lpstr>
      <vt:lpstr>RelevantOnlyGFs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Cantin</dc:creator>
  <cp:lastModifiedBy>Joshua Cantin</cp:lastModifiedBy>
  <dcterms:created xsi:type="dcterms:W3CDTF">2015-02-12T23:17:23Z</dcterms:created>
  <dcterms:modified xsi:type="dcterms:W3CDTF">2015-02-20T19:15:38Z</dcterms:modified>
</cp:coreProperties>
</file>