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740" yWindow="240" windowWidth="25360" windowHeight="18740" tabRatio="500"/>
  </bookViews>
  <sheets>
    <sheet name="TimingLanczosParalleliz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1" l="1"/>
  <c r="J42" i="1"/>
  <c r="G42" i="1"/>
  <c r="I42" i="1"/>
  <c r="H41" i="1"/>
  <c r="J41" i="1"/>
  <c r="G41" i="1"/>
  <c r="I41" i="1"/>
  <c r="H40" i="1"/>
  <c r="J40" i="1"/>
  <c r="G40" i="1"/>
  <c r="I40" i="1"/>
  <c r="F39" i="1"/>
  <c r="C39" i="1"/>
  <c r="D39" i="1"/>
  <c r="E39" i="1"/>
  <c r="G39" i="1"/>
  <c r="H39" i="1"/>
  <c r="I39" i="1"/>
  <c r="J39" i="1"/>
  <c r="F38" i="1"/>
  <c r="E38" i="1"/>
  <c r="D38" i="1"/>
  <c r="C38" i="1"/>
  <c r="H38" i="1"/>
  <c r="J38" i="1"/>
  <c r="G38" i="1"/>
  <c r="I38" i="1"/>
  <c r="G36" i="1"/>
  <c r="H36" i="1"/>
  <c r="I36" i="1"/>
  <c r="J36" i="1"/>
  <c r="G35" i="1"/>
  <c r="H35" i="1"/>
  <c r="I35" i="1"/>
  <c r="J35" i="1"/>
  <c r="G34" i="1"/>
  <c r="H34" i="1"/>
  <c r="I34" i="1"/>
  <c r="J34" i="1"/>
  <c r="H33" i="1"/>
  <c r="J33" i="1"/>
  <c r="G33" i="1"/>
  <c r="I33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30" i="1"/>
  <c r="H30" i="1"/>
  <c r="I30" i="1"/>
  <c r="J30" i="1"/>
  <c r="G31" i="1"/>
  <c r="H31" i="1"/>
  <c r="I31" i="1"/>
  <c r="J31" i="1"/>
  <c r="G32" i="1"/>
  <c r="H32" i="1"/>
  <c r="I32" i="1"/>
  <c r="J32" i="1"/>
</calcChain>
</file>

<file path=xl/sharedStrings.xml><?xml version="1.0" encoding="utf-8"?>
<sst xmlns="http://schemas.openxmlformats.org/spreadsheetml/2006/main" count="59" uniqueCount="43">
  <si>
    <t>Need to check eliminating excess uec loops in lanczos algorithm</t>
  </si>
  <si>
    <t>Need to check Hv_prep with larger system sizes</t>
  </si>
  <si>
    <t>Need to check calc_ulm, diagMv with larger na,nb, lmax</t>
  </si>
  <si>
    <t>Need to check Cartesian grid generator with larger nx,ny,nz</t>
  </si>
  <si>
    <t>Reactivate Coulomb Calc (with Vv parallelized)</t>
  </si>
  <si>
    <t>Hv_5D_oneCompositeIndex</t>
  </si>
  <si>
    <t>reshuffleIndices_5D_oneCompositeIndex</t>
  </si>
  <si>
    <t>Too long! Estimate is 2266s NOTE: this may not be a fair assessment as na and nb are only 2 and l_max =0</t>
  </si>
  <si>
    <t>calc_ulm</t>
  </si>
  <si>
    <t>diagMv_5D_oneCompositeIndex</t>
  </si>
  <si>
    <t>Hv Critical Section: Vv_5D_CompositeIndex(Collapse 2)</t>
  </si>
  <si>
    <t>Hv Critical Section: Vv_5D_CompositeIndex(No Collapse)</t>
  </si>
  <si>
    <t>Mv_5D_oneCompositeIndex (no collapse)</t>
  </si>
  <si>
    <t>Mv_5D_oneCompositeIndex</t>
  </si>
  <si>
    <t>Hv Critical Section: Vv_5D_CompositeIndex (Collapse 3)</t>
  </si>
  <si>
    <t>No Hv Parallelization:</t>
  </si>
  <si>
    <t>None (after):</t>
  </si>
  <si>
    <t>8th Loop:</t>
  </si>
  <si>
    <t>7th Loop:</t>
  </si>
  <si>
    <t>6th Loop:</t>
  </si>
  <si>
    <t>4th Loop:</t>
  </si>
  <si>
    <t>2nd Loop:</t>
  </si>
  <si>
    <t>1st Loop:</t>
  </si>
  <si>
    <t>None:</t>
  </si>
  <si>
    <t>Order of Execution:</t>
  </si>
  <si>
    <t>95% CI, T-dist</t>
  </si>
  <si>
    <t>RSD</t>
  </si>
  <si>
    <t>Std Dev</t>
  </si>
  <si>
    <t>Avg</t>
  </si>
  <si>
    <t>T4</t>
  </si>
  <si>
    <t>T3</t>
  </si>
  <si>
    <t>T2</t>
  </si>
  <si>
    <t>T1</t>
  </si>
  <si>
    <t>Toby (1000 iterations):</t>
  </si>
  <si>
    <t>NOTE: Answer is different, but groundstate is closer to expected value</t>
  </si>
  <si>
    <t>FullyPreCalculatedPotentialNoParallelization</t>
  </si>
  <si>
    <t>calc_Vlmlpmp_NoQuad_FullyPreCalculatedPotentialParallelized</t>
  </si>
  <si>
    <t>Vv_5D_oneCompositeIndex_NoQuad_FullyPreCalculatedPotentialParallelized</t>
  </si>
  <si>
    <t>calc_Vlmlpmp_NoQuad_AND_Vv_5D_oneCompositeIndex_NoQuad_FullyPreCalculatedPotentialParallelized</t>
  </si>
  <si>
    <t>l_max =3, ntheta = 10, nphi = 10, nx=ny=nz=10</t>
  </si>
  <si>
    <t>l_max =0, ntheta = 2, nphi = 2, nx=ny=nz=10</t>
  </si>
  <si>
    <t>Mac (1000 iterations, 4 threads with 2 cores):</t>
  </si>
  <si>
    <t>2 Threads: calc_Vlmlpmp_NoQuad_AND_Vv_5D_oneCompositeIndex_NoQuad_FullyPreCalculatedPotentialParallelized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</si>
</sst>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10" fontId="0" fillId="0" borderId="0" xfId="0" applyNumberFormat="1" applyFill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Lanczos Loop Parallelization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TimingLanczosParallelization!$J$14:$J$22</c:f>
                <c:numCache>
                  <c:formatCode>General</c:formatCode>
                  <c:ptCount val="9"/>
                  <c:pt idx="0">
                    <c:v>0.0417070485706302</c:v>
                  </c:pt>
                  <c:pt idx="1">
                    <c:v>0.15960095137594</c:v>
                  </c:pt>
                  <c:pt idx="2">
                    <c:v>0.115092669407768</c:v>
                  </c:pt>
                  <c:pt idx="3">
                    <c:v>0.0480253361511355</c:v>
                  </c:pt>
                  <c:pt idx="4">
                    <c:v>0.00912933227292609</c:v>
                  </c:pt>
                  <c:pt idx="5">
                    <c:v>0.0549375410519272</c:v>
                  </c:pt>
                  <c:pt idx="6">
                    <c:v>0.124112005810021</c:v>
                  </c:pt>
                  <c:pt idx="7">
                    <c:v>0.0259357984507788</c:v>
                  </c:pt>
                  <c:pt idx="8">
                    <c:v>0.0732697357397158</c:v>
                  </c:pt>
                </c:numCache>
              </c:numRef>
            </c:plus>
            <c:minus>
              <c:numRef>
                <c:f>TimingLanczosParallelization!$J$14:$J$22</c:f>
                <c:numCache>
                  <c:formatCode>General</c:formatCode>
                  <c:ptCount val="9"/>
                  <c:pt idx="0">
                    <c:v>0.0417070485706302</c:v>
                  </c:pt>
                  <c:pt idx="1">
                    <c:v>0.15960095137594</c:v>
                  </c:pt>
                  <c:pt idx="2">
                    <c:v>0.115092669407768</c:v>
                  </c:pt>
                  <c:pt idx="3">
                    <c:v>0.0480253361511355</c:v>
                  </c:pt>
                  <c:pt idx="4">
                    <c:v>0.00912933227292609</c:v>
                  </c:pt>
                  <c:pt idx="5">
                    <c:v>0.0549375410519272</c:v>
                  </c:pt>
                  <c:pt idx="6">
                    <c:v>0.124112005810021</c:v>
                  </c:pt>
                  <c:pt idx="7">
                    <c:v>0.0259357984507788</c:v>
                  </c:pt>
                  <c:pt idx="8">
                    <c:v>0.0732697357397158</c:v>
                  </c:pt>
                </c:numCache>
              </c:numRef>
            </c:minus>
          </c:errBars>
          <c:cat>
            <c:strRef>
              <c:f>TimingLanczosParallelization!$B$14:$B$22</c:f>
              <c:strCache>
                <c:ptCount val="9"/>
                <c:pt idx="0">
                  <c:v>None:</c:v>
                </c:pt>
                <c:pt idx="1">
                  <c:v>1st Loop:</c:v>
                </c:pt>
                <c:pt idx="2">
                  <c:v>2nd Loop:</c:v>
                </c:pt>
                <c:pt idx="3">
                  <c:v>4th Loop:</c:v>
                </c:pt>
                <c:pt idx="4">
                  <c:v>6th Loop:</c:v>
                </c:pt>
                <c:pt idx="5">
                  <c:v>7th Loop:</c:v>
                </c:pt>
                <c:pt idx="6">
                  <c:v>8th Loop:</c:v>
                </c:pt>
                <c:pt idx="7">
                  <c:v>None (after):</c:v>
                </c:pt>
                <c:pt idx="8">
                  <c:v>No Hv Parallelization:</c:v>
                </c:pt>
              </c:strCache>
            </c:strRef>
          </c:cat>
          <c:val>
            <c:numRef>
              <c:f>TimingLanczosParallelization!$G$14:$G$22</c:f>
              <c:numCache>
                <c:formatCode>0.000</c:formatCode>
                <c:ptCount val="9"/>
                <c:pt idx="0">
                  <c:v>5.871</c:v>
                </c:pt>
                <c:pt idx="1">
                  <c:v>6.02125</c:v>
                </c:pt>
                <c:pt idx="2">
                  <c:v>5.99875</c:v>
                </c:pt>
                <c:pt idx="3">
                  <c:v>5.90975</c:v>
                </c:pt>
                <c:pt idx="4">
                  <c:v>5.893750000000001</c:v>
                </c:pt>
                <c:pt idx="5">
                  <c:v>5.96</c:v>
                </c:pt>
                <c:pt idx="6">
                  <c:v>5.9785</c:v>
                </c:pt>
                <c:pt idx="7">
                  <c:v>5.9125</c:v>
                </c:pt>
                <c:pt idx="8">
                  <c:v>5.04725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10760"/>
        <c:axId val="441213672"/>
      </c:lineChart>
      <c:catAx>
        <c:axId val="441210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441213672"/>
        <c:crosses val="autoZero"/>
        <c:auto val="1"/>
        <c:lblAlgn val="ctr"/>
        <c:lblOffset val="100"/>
        <c:noMultiLvlLbl val="0"/>
      </c:catAx>
      <c:valAx>
        <c:axId val="441213672"/>
        <c:scaling>
          <c:orientation val="minMax"/>
          <c:min val="4.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44121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Collapse Directive on Vv_5D_Composite</a:t>
            </a:r>
            <a:r>
              <a:rPr lang="en-US" baseline="0"/>
              <a:t>Index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(TimingLanczosParallelization!$J$23,TimingLanczosParallelization!$J$26:$J$27)</c:f>
                <c:numCache>
                  <c:formatCode>General</c:formatCode>
                  <c:ptCount val="3"/>
                  <c:pt idx="0">
                    <c:v>0.0616688792220049</c:v>
                  </c:pt>
                  <c:pt idx="1">
                    <c:v>0.0700921306050633</c:v>
                  </c:pt>
                  <c:pt idx="2">
                    <c:v>0.0328296241330902</c:v>
                  </c:pt>
                </c:numCache>
              </c:numRef>
            </c:plus>
            <c:minus>
              <c:numRef>
                <c:f>(TimingLanczosParallelization!$J$23,TimingLanczosParallelization!$J$26:$J$27)</c:f>
                <c:numCache>
                  <c:formatCode>General</c:formatCode>
                  <c:ptCount val="3"/>
                  <c:pt idx="0">
                    <c:v>0.0616688792220049</c:v>
                  </c:pt>
                  <c:pt idx="1">
                    <c:v>0.0700921306050633</c:v>
                  </c:pt>
                  <c:pt idx="2">
                    <c:v>0.0328296241330902</c:v>
                  </c:pt>
                </c:numCache>
              </c:numRef>
            </c:minus>
          </c:errBars>
          <c:cat>
            <c:strRef>
              <c:f>(TimingLanczosParallelization!$B$23,TimingLanczosParallelization!$B$26:$B$27)</c:f>
              <c:strCache>
                <c:ptCount val="3"/>
                <c:pt idx="0">
                  <c:v>Hv Critical Section: Vv_5D_CompositeIndex (Collapse 3)</c:v>
                </c:pt>
                <c:pt idx="1">
                  <c:v>Hv Critical Section: Vv_5D_CompositeIndex(No Collapse)</c:v>
                </c:pt>
                <c:pt idx="2">
                  <c:v>Hv Critical Section: Vv_5D_CompositeIndex(Collapse 2)</c:v>
                </c:pt>
              </c:strCache>
            </c:strRef>
          </c:cat>
          <c:val>
            <c:numRef>
              <c:f>(TimingLanczosParallelization!$G$23,TimingLanczosParallelization!$G$26:$G$27)</c:f>
              <c:numCache>
                <c:formatCode>0.000</c:formatCode>
                <c:ptCount val="3"/>
                <c:pt idx="0">
                  <c:v>3.212</c:v>
                </c:pt>
                <c:pt idx="1">
                  <c:v>3.4185</c:v>
                </c:pt>
                <c:pt idx="2">
                  <c:v>3.2905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50008"/>
        <c:axId val="441252920"/>
      </c:lineChart>
      <c:catAx>
        <c:axId val="441250008"/>
        <c:scaling>
          <c:orientation val="minMax"/>
        </c:scaling>
        <c:delete val="0"/>
        <c:axPos val="b"/>
        <c:majorTickMark val="none"/>
        <c:minorTickMark val="none"/>
        <c:tickLblPos val="nextTo"/>
        <c:crossAx val="441252920"/>
        <c:crosses val="autoZero"/>
        <c:auto val="1"/>
        <c:lblAlgn val="ctr"/>
        <c:lblOffset val="100"/>
        <c:noMultiLvlLbl val="0"/>
      </c:catAx>
      <c:valAx>
        <c:axId val="441252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441250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Parallelization on Hv_NoQuad</a:t>
            </a:r>
            <a:endParaRPr lang="en-US" baseline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cust"/>
            <c:noEndCap val="1"/>
            <c:plus>
              <c:numRef>
                <c:f>TimingLanczosParallelization!$J$33:$J$36</c:f>
                <c:numCache>
                  <c:formatCode>General</c:formatCode>
                  <c:ptCount val="4"/>
                  <c:pt idx="0">
                    <c:v>0.0323603048193588</c:v>
                  </c:pt>
                  <c:pt idx="1">
                    <c:v>0.0177844845561463</c:v>
                  </c:pt>
                  <c:pt idx="2">
                    <c:v>0.0313266269943434</c:v>
                  </c:pt>
                  <c:pt idx="3">
                    <c:v>0.0294949139598096</c:v>
                  </c:pt>
                </c:numCache>
              </c:numRef>
            </c:plus>
            <c:minus>
              <c:numRef>
                <c:f>TimingLanczosParallelization!$J$33:$J$36</c:f>
                <c:numCache>
                  <c:formatCode>General</c:formatCode>
                  <c:ptCount val="4"/>
                  <c:pt idx="0">
                    <c:v>0.0323603048193588</c:v>
                  </c:pt>
                  <c:pt idx="1">
                    <c:v>0.0177844845561463</c:v>
                  </c:pt>
                  <c:pt idx="2">
                    <c:v>0.0313266269943434</c:v>
                  </c:pt>
                  <c:pt idx="3">
                    <c:v>0.0294949139598096</c:v>
                  </c:pt>
                </c:numCache>
              </c:numRef>
            </c:minus>
          </c:errBars>
          <c:cat>
            <c:strRef>
              <c:f>TimingLanczosParallelization!$B$33:$B$36</c:f>
              <c:strCache>
                <c:ptCount val="4"/>
                <c:pt idx="0">
                  <c:v>FullyPreCalculatedPotentialNoParallelization</c:v>
                </c:pt>
                <c:pt idx="1">
                  <c:v>Vv_5D_oneCompositeIndex_NoQuad_FullyPreCalculatedPotentialParallelized</c:v>
                </c:pt>
                <c:pt idx="2">
                  <c:v>calc_Vlmlpmp_NoQuad_FullyPreCalculatedPotentialParallelized</c:v>
                </c:pt>
                <c:pt idx="3">
                  <c:v>calc_Vlmlpmp_NoQuad_AND_Vv_5D_oneCompositeIndex_NoQuad_FullyPreCalculatedPotentialParallelized</c:v>
                </c:pt>
              </c:strCache>
            </c:strRef>
          </c:cat>
          <c:val>
            <c:numRef>
              <c:f>TimingLanczosParallelization!$G$33:$G$36</c:f>
              <c:numCache>
                <c:formatCode>0.000</c:formatCode>
                <c:ptCount val="4"/>
                <c:pt idx="0">
                  <c:v>1.42925</c:v>
                </c:pt>
                <c:pt idx="1">
                  <c:v>1.41375</c:v>
                </c:pt>
                <c:pt idx="2">
                  <c:v>1.40125</c:v>
                </c:pt>
                <c:pt idx="3">
                  <c:v>1.41975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73224"/>
        <c:axId val="453876136"/>
      </c:lineChart>
      <c:catAx>
        <c:axId val="453873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453876136"/>
        <c:crosses val="autoZero"/>
        <c:auto val="1"/>
        <c:lblAlgn val="ctr"/>
        <c:lblOffset val="100"/>
        <c:noMultiLvlLbl val="0"/>
      </c:catAx>
      <c:valAx>
        <c:axId val="453876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453873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Parallelization on Hv_NoQuad, larger rotational basis</a:t>
            </a:r>
          </a:p>
          <a:p>
            <a:pPr>
              <a:defRPr/>
            </a:pPr>
            <a:r>
              <a:rPr lang="en-US"/>
              <a:t>Note: Error bars smaller than markers</a:t>
            </a:r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16843620353907"/>
          <c:y val="0.0201511335012594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4"/>
            <c:spPr>
              <a:noFill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TimingLanczosParallelization!$J$38:$J$42</c:f>
                <c:numCache>
                  <c:formatCode>General</c:formatCode>
                  <c:ptCount val="5"/>
                  <c:pt idx="0">
                    <c:v>0.503883702551419</c:v>
                  </c:pt>
                  <c:pt idx="1">
                    <c:v>0.24643075914987</c:v>
                  </c:pt>
                  <c:pt idx="2">
                    <c:v>0.386274131672158</c:v>
                  </c:pt>
                  <c:pt idx="3">
                    <c:v>0.546316408719459</c:v>
                  </c:pt>
                  <c:pt idx="4">
                    <c:v>0.700989335825664</c:v>
                  </c:pt>
                </c:numCache>
              </c:numRef>
            </c:plus>
            <c:minus>
              <c:numRef>
                <c:f>TimingLanczosParallelization!$J$38:$J$42</c:f>
                <c:numCache>
                  <c:formatCode>General</c:formatCode>
                  <c:ptCount val="5"/>
                  <c:pt idx="0">
                    <c:v>0.503883702551419</c:v>
                  </c:pt>
                  <c:pt idx="1">
                    <c:v>0.24643075914987</c:v>
                  </c:pt>
                  <c:pt idx="2">
                    <c:v>0.386274131672158</c:v>
                  </c:pt>
                  <c:pt idx="3">
                    <c:v>0.546316408719459</c:v>
                  </c:pt>
                  <c:pt idx="4">
                    <c:v>0.700989335825664</c:v>
                  </c:pt>
                </c:numCache>
              </c:numRef>
            </c:minus>
          </c:errBars>
          <c:cat>
            <c:strRef>
              <c:f>TimingLanczosParallelization!$B$38:$B$42</c:f>
              <c:strCache>
                <c:ptCount val="5"/>
                <c:pt idx="0">
                  <c:v>FullyPreCalculatedPotentialNoParallelization</c:v>
                </c:pt>
                <c:pt idx="1">
                  <c:v>Vv_5D_oneCompositeIndex_NoQuad_FullyPreCalculatedPotentialParallelized</c:v>
                </c:pt>
                <c:pt idx="2">
                  <c:v>calc_Vlmlpmp_NoQuad_FullyPreCalculatedPotentialParallelized</c:v>
                </c:pt>
                <c:pt idx="3">
                  <c:v>calc_Vlmlpmp_NoQuad_AND_Vv_5D_oneCompositeIndex_NoQuad_FullyPreCalculatedPotentialParallelized</c:v>
                </c:pt>
                <c:pt idx="4">
                  <c:v>2 Threads: calc_Vlmlpmp_NoQuad_AND_Vv_5D_oneCompositeIndex_NoQuad_FullyPreCalculatedPotentialParallelized</c:v>
                </c:pt>
              </c:strCache>
            </c:strRef>
          </c:cat>
          <c:val>
            <c:numRef>
              <c:f>TimingLanczosParallelization!$G$38:$G$42</c:f>
              <c:numCache>
                <c:formatCode>0.000</c:formatCode>
                <c:ptCount val="5"/>
                <c:pt idx="0">
                  <c:v>79.8895</c:v>
                </c:pt>
                <c:pt idx="1">
                  <c:v>70.61850000000001</c:v>
                </c:pt>
                <c:pt idx="2">
                  <c:v>48.3005</c:v>
                </c:pt>
                <c:pt idx="3">
                  <c:v>39.52875</c:v>
                </c:pt>
                <c:pt idx="4">
                  <c:v>57.6355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3208"/>
        <c:axId val="7106120"/>
      </c:lineChart>
      <c:catAx>
        <c:axId val="7103208"/>
        <c:scaling>
          <c:orientation val="minMax"/>
        </c:scaling>
        <c:delete val="0"/>
        <c:axPos val="b"/>
        <c:majorTickMark val="none"/>
        <c:minorTickMark val="none"/>
        <c:tickLblPos val="nextTo"/>
        <c:crossAx val="7106120"/>
        <c:crosses val="autoZero"/>
        <c:auto val="1"/>
        <c:lblAlgn val="ctr"/>
        <c:lblOffset val="100"/>
        <c:noMultiLvlLbl val="0"/>
      </c:catAx>
      <c:valAx>
        <c:axId val="7106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710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18</xdr:row>
      <xdr:rowOff>177800</xdr:rowOff>
    </xdr:from>
    <xdr:to>
      <xdr:col>18</xdr:col>
      <xdr:colOff>76200</xdr:colOff>
      <xdr:row>41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11</xdr:row>
      <xdr:rowOff>177800</xdr:rowOff>
    </xdr:from>
    <xdr:to>
      <xdr:col>19</xdr:col>
      <xdr:colOff>76200</xdr:colOff>
      <xdr:row>45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18</xdr:col>
      <xdr:colOff>482600</xdr:colOff>
      <xdr:row>74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558800</xdr:colOff>
      <xdr:row>49</xdr:row>
      <xdr:rowOff>12700</xdr:rowOff>
    </xdr:from>
    <xdr:to>
      <xdr:col>14</xdr:col>
      <xdr:colOff>139700</xdr:colOff>
      <xdr:row>104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showRuler="0" workbookViewId="0">
      <selection activeCell="A15" sqref="A15"/>
    </sheetView>
  </sheetViews>
  <sheetFormatPr baseColWidth="10" defaultRowHeight="15" x14ac:dyDescent="0"/>
  <sheetData>
    <row r="1" spans="1:10">
      <c r="A1" t="s">
        <v>33</v>
      </c>
    </row>
    <row r="2" spans="1:10">
      <c r="B2" t="s">
        <v>32</v>
      </c>
      <c r="C2" t="s">
        <v>31</v>
      </c>
      <c r="D2" t="s">
        <v>30</v>
      </c>
      <c r="E2" t="s">
        <v>29</v>
      </c>
      <c r="F2" t="s">
        <v>28</v>
      </c>
      <c r="G2" t="s">
        <v>27</v>
      </c>
      <c r="H2" t="s">
        <v>26</v>
      </c>
      <c r="I2" t="s">
        <v>25</v>
      </c>
    </row>
    <row r="3" spans="1:10">
      <c r="A3" t="s">
        <v>23</v>
      </c>
      <c r="B3" s="2">
        <v>7.5880000000000001</v>
      </c>
      <c r="C3" s="2">
        <v>6.3140000000000001</v>
      </c>
      <c r="D3">
        <v>6.2160000000000002</v>
      </c>
      <c r="F3" s="2">
        <f>AVERAGE(B3:D3)</f>
        <v>6.7060000000000004</v>
      </c>
      <c r="G3" s="2">
        <f>STDEV(B3:D3)</f>
        <v>0.76540446823885211</v>
      </c>
      <c r="H3" s="1">
        <f>G3/F3</f>
        <v>0.11413726039947093</v>
      </c>
      <c r="I3">
        <f>_xlfn.T.INV.2T(0.05, COUNT(B3:E3)-1)*G3/SQRT(COUNT(B3:E3))</f>
        <v>1.9013701042943409</v>
      </c>
    </row>
    <row r="4" spans="1:10">
      <c r="A4" t="s">
        <v>22</v>
      </c>
      <c r="B4" s="2">
        <v>8.0449999999999999</v>
      </c>
      <c r="C4" s="2">
        <v>10.086</v>
      </c>
      <c r="D4" s="2">
        <v>9.3800000000000008</v>
      </c>
      <c r="E4" s="2"/>
      <c r="F4" s="2">
        <f>AVERAGE(B4:D4)</f>
        <v>9.1703333333333337</v>
      </c>
      <c r="G4" s="2">
        <f>STDEV(B4:D4)</f>
        <v>1.0365280185954135</v>
      </c>
      <c r="H4" s="1">
        <f>G4/F4</f>
        <v>0.11303057161812513</v>
      </c>
      <c r="I4">
        <f>_xlfn.T.INV.2T(0.05, COUNT(B4:E4)-1)*G4/SQRT(COUNT(B4:E4))</f>
        <v>2.574878340278715</v>
      </c>
    </row>
    <row r="5" spans="1:10">
      <c r="A5" t="s">
        <v>21</v>
      </c>
      <c r="B5">
        <v>7.3360000000000003</v>
      </c>
      <c r="C5">
        <v>7.7709999999999999</v>
      </c>
      <c r="D5">
        <v>6.6289999999999996</v>
      </c>
      <c r="E5">
        <v>8.3059999999999992</v>
      </c>
      <c r="F5" s="2">
        <f>AVERAGE(B5:E5)</f>
        <v>7.5104999999999986</v>
      </c>
      <c r="G5" s="2">
        <f>STDEV(B5:E5)</f>
        <v>0.70903055881487442</v>
      </c>
      <c r="H5" s="1">
        <f>G5/F5</f>
        <v>9.4405240505275892E-2</v>
      </c>
      <c r="I5">
        <f>_xlfn.T.INV.2T(0.05, COUNT(B5:E5)-1)*G5/SQRT(COUNT(B5:E5))</f>
        <v>1.1282258411168204</v>
      </c>
    </row>
    <row r="6" spans="1:10">
      <c r="A6" t="s">
        <v>20</v>
      </c>
      <c r="B6">
        <v>6.6529999999999996</v>
      </c>
      <c r="C6">
        <v>6.8810000000000002</v>
      </c>
      <c r="D6">
        <v>9.1470000000000002</v>
      </c>
      <c r="E6">
        <v>5.3940000000000001</v>
      </c>
      <c r="F6" s="2">
        <f>AVERAGE(B6:E6)</f>
        <v>7.0187499999999989</v>
      </c>
      <c r="G6" s="2">
        <f>STDEV(B6:E6)</f>
        <v>1.5622642488815248</v>
      </c>
      <c r="H6" s="1">
        <f>G6/F6</f>
        <v>0.22258439877207836</v>
      </c>
      <c r="I6">
        <f>_xlfn.T.INV.2T(0.05, COUNT(B6:E6)-1)*G6/SQRT(COUNT(B6:E6))</f>
        <v>2.485911043364919</v>
      </c>
    </row>
    <row r="7" spans="1:10">
      <c r="F7" s="2" t="e">
        <f>AVERAGE(B7:D7)</f>
        <v>#DIV/0!</v>
      </c>
      <c r="G7" s="2" t="e">
        <f>STDEV(B7:D7)</f>
        <v>#DIV/0!</v>
      </c>
      <c r="H7" s="1" t="e">
        <f>G7/F7</f>
        <v>#DIV/0!</v>
      </c>
      <c r="I7" t="e">
        <f>_xlfn.T.INV.2T(0.05, COUNT(B7:E7)-1)*G7/SQRT(COUNT(B7:E7))</f>
        <v>#NUM!</v>
      </c>
    </row>
    <row r="8" spans="1:10">
      <c r="F8" s="2" t="e">
        <f>AVERAGE(B8:D8)</f>
        <v>#DIV/0!</v>
      </c>
      <c r="G8" s="2" t="e">
        <f>STDEV(B8:D8)</f>
        <v>#DIV/0!</v>
      </c>
      <c r="H8" s="1" t="e">
        <f>G8/F8</f>
        <v>#DIV/0!</v>
      </c>
      <c r="I8" t="e">
        <f>_xlfn.T.INV.2T(0.05, COUNT(B8:E8)-1)*G8/SQRT(COUNT(B8:E8))</f>
        <v>#NUM!</v>
      </c>
    </row>
    <row r="9" spans="1:10">
      <c r="F9" s="2" t="e">
        <f>AVERAGE(B9:D9)</f>
        <v>#DIV/0!</v>
      </c>
      <c r="G9" s="2" t="e">
        <f>STDEV(B9:D9)</f>
        <v>#DIV/0!</v>
      </c>
      <c r="H9" s="1" t="e">
        <f>G9/F9</f>
        <v>#DIV/0!</v>
      </c>
      <c r="I9" t="e">
        <f>_xlfn.T.INV.2T(0.05, COUNT(B9:E9)-1)*G9/SQRT(COUNT(B9:E9))</f>
        <v>#NUM!</v>
      </c>
    </row>
    <row r="10" spans="1:10">
      <c r="F10" s="2" t="e">
        <f>AVERAGE(B10:D10)</f>
        <v>#DIV/0!</v>
      </c>
      <c r="G10" s="2" t="e">
        <f>STDEV(B10:D10)</f>
        <v>#DIV/0!</v>
      </c>
      <c r="H10" s="1" t="e">
        <f>G10/F10</f>
        <v>#DIV/0!</v>
      </c>
      <c r="I10" t="e">
        <f>_xlfn.T.INV.2T(0.05, COUNT(B10:E10)-1)*G10/SQRT(COUNT(B10:E10))</f>
        <v>#NUM!</v>
      </c>
    </row>
    <row r="11" spans="1:10">
      <c r="A11" s="6" t="s">
        <v>40</v>
      </c>
    </row>
    <row r="12" spans="1:10">
      <c r="A12" t="s">
        <v>41</v>
      </c>
    </row>
    <row r="13" spans="1:10">
      <c r="A13" t="s">
        <v>24</v>
      </c>
      <c r="C13" t="s">
        <v>32</v>
      </c>
      <c r="D13" t="s">
        <v>31</v>
      </c>
      <c r="E13" t="s">
        <v>30</v>
      </c>
      <c r="F13" t="s">
        <v>29</v>
      </c>
      <c r="G13" t="s">
        <v>28</v>
      </c>
      <c r="H13" t="s">
        <v>27</v>
      </c>
      <c r="I13" t="s">
        <v>26</v>
      </c>
      <c r="J13" t="s">
        <v>25</v>
      </c>
    </row>
    <row r="14" spans="1:10">
      <c r="A14">
        <v>0</v>
      </c>
      <c r="B14" t="s">
        <v>23</v>
      </c>
      <c r="C14" s="2">
        <v>5.8490000000000002</v>
      </c>
      <c r="D14" s="2">
        <v>5.9</v>
      </c>
      <c r="E14" s="2">
        <v>5.8639999999999999</v>
      </c>
      <c r="F14" s="2">
        <v>5.8470000000000004</v>
      </c>
      <c r="G14" s="2">
        <f>AVERAGE(C14:E14)</f>
        <v>5.8709999999999996</v>
      </c>
      <c r="H14" s="2">
        <f>STDEV(C14:E14)</f>
        <v>2.6210684844162443E-2</v>
      </c>
      <c r="I14" s="1">
        <f>H14/G14</f>
        <v>4.4644327787706425E-3</v>
      </c>
      <c r="J14">
        <f>_xlfn.T.INV.2T(0.05, COUNT(C14:F14)-1)*H14/SQRT(COUNT(C14:F14))</f>
        <v>4.1707048570630241E-2</v>
      </c>
    </row>
    <row r="15" spans="1:10">
      <c r="A15">
        <v>1</v>
      </c>
      <c r="B15" t="s">
        <v>22</v>
      </c>
      <c r="C15" s="2">
        <v>6.1559999999999997</v>
      </c>
      <c r="D15" s="2">
        <v>6.0369999999999999</v>
      </c>
      <c r="E15" s="2">
        <v>5.931</v>
      </c>
      <c r="F15" s="2">
        <v>5.9610000000000003</v>
      </c>
      <c r="G15" s="2">
        <f>AVERAGE(C15:F15)</f>
        <v>6.0212500000000002</v>
      </c>
      <c r="H15" s="2">
        <f>STDEV(C15:F15)</f>
        <v>0.1003007976040069</v>
      </c>
      <c r="I15" s="1">
        <f>H15/G15</f>
        <v>1.6657803214283895E-2</v>
      </c>
      <c r="J15">
        <f>_xlfn.T.INV.2T(0.05, COUNT(C15:F15)-1)*H15/SQRT(COUNT(C15:F15))</f>
        <v>0.15960095137594044</v>
      </c>
    </row>
    <row r="16" spans="1:10">
      <c r="A16">
        <v>2</v>
      </c>
      <c r="B16" t="s">
        <v>21</v>
      </c>
      <c r="C16" s="2">
        <v>5.8979999999999997</v>
      </c>
      <c r="D16" s="2">
        <v>6.0620000000000003</v>
      </c>
      <c r="E16" s="2">
        <v>5.9969999999999999</v>
      </c>
      <c r="F16" s="2">
        <v>6.0380000000000003</v>
      </c>
      <c r="G16" s="2">
        <f>AVERAGE(C16:F16)</f>
        <v>5.9987500000000002</v>
      </c>
      <c r="H16" s="2">
        <f>STDEV(C16:F16)</f>
        <v>7.2329685007840122E-2</v>
      </c>
      <c r="I16" s="1">
        <f>H16/G16</f>
        <v>1.2057459472030026E-2</v>
      </c>
      <c r="J16">
        <f>_xlfn.T.INV.2T(0.05, COUNT(C16:F16)-1)*H16/SQRT(COUNT(C16:F16))</f>
        <v>0.11509266940776765</v>
      </c>
    </row>
    <row r="17" spans="1:10">
      <c r="A17">
        <v>3</v>
      </c>
      <c r="B17" t="s">
        <v>20</v>
      </c>
      <c r="C17" s="2">
        <v>5.95</v>
      </c>
      <c r="D17" s="2">
        <v>5.915</v>
      </c>
      <c r="E17" s="2">
        <v>5.8920000000000003</v>
      </c>
      <c r="F17" s="2">
        <v>5.8819999999999997</v>
      </c>
      <c r="G17" s="2">
        <f>AVERAGE(C17:F17)</f>
        <v>5.9097500000000007</v>
      </c>
      <c r="H17" s="2">
        <f>STDEV(C17:F17)</f>
        <v>3.018139603574814E-2</v>
      </c>
      <c r="I17" s="1">
        <f>H17/G17</f>
        <v>5.1070512349504016E-3</v>
      </c>
      <c r="J17">
        <f>_xlfn.T.INV.2T(0.05, COUNT(C17:F17)-1)*H17/SQRT(COUNT(C17:F17))</f>
        <v>4.8025336151135523E-2</v>
      </c>
    </row>
    <row r="18" spans="1:10">
      <c r="A18">
        <v>4</v>
      </c>
      <c r="B18" t="s">
        <v>19</v>
      </c>
      <c r="C18" s="2">
        <v>5.891</v>
      </c>
      <c r="D18" s="2">
        <v>5.8890000000000002</v>
      </c>
      <c r="E18" s="2">
        <v>5.8929999999999998</v>
      </c>
      <c r="F18" s="2">
        <v>5.9020000000000001</v>
      </c>
      <c r="G18" s="2">
        <f>AVERAGE(C18:F18)</f>
        <v>5.8937500000000007</v>
      </c>
      <c r="H18" s="2">
        <f>STDEV(C18:F18)</f>
        <v>5.7373048260195084E-3</v>
      </c>
      <c r="I18" s="1">
        <f>H18/G18</f>
        <v>9.7345574990786977E-4</v>
      </c>
      <c r="J18">
        <f>_xlfn.T.INV.2T(0.05, COUNT(C18:F18)-1)*H18/SQRT(COUNT(C18:F18))</f>
        <v>9.1293322729260884E-3</v>
      </c>
    </row>
    <row r="19" spans="1:10">
      <c r="A19">
        <v>5</v>
      </c>
      <c r="B19" t="s">
        <v>18</v>
      </c>
      <c r="C19" s="2">
        <v>5.9820000000000002</v>
      </c>
      <c r="D19" s="2">
        <v>5.9880000000000004</v>
      </c>
      <c r="E19" s="2">
        <v>5.9580000000000002</v>
      </c>
      <c r="F19" s="2">
        <v>5.9119999999999999</v>
      </c>
      <c r="G19" s="2">
        <f>AVERAGE(C19:F19)</f>
        <v>5.96</v>
      </c>
      <c r="H19" s="2">
        <f>STDEV(C19:F19)</f>
        <v>3.4525353003264328E-2</v>
      </c>
      <c r="I19" s="1">
        <f>H19/G19</f>
        <v>5.7928444636349543E-3</v>
      </c>
      <c r="J19">
        <f>_xlfn.T.INV.2T(0.05, COUNT(C19:F19)-1)*H19/SQRT(COUNT(C19:F19))</f>
        <v>5.4937541051927184E-2</v>
      </c>
    </row>
    <row r="20" spans="1:10">
      <c r="A20">
        <v>6</v>
      </c>
      <c r="B20" t="s">
        <v>17</v>
      </c>
      <c r="C20" s="2">
        <v>5.984</v>
      </c>
      <c r="D20" s="2">
        <v>5.952</v>
      </c>
      <c r="E20" s="2">
        <v>5.8959999999999999</v>
      </c>
      <c r="F20" s="2">
        <v>6.0819999999999999</v>
      </c>
      <c r="G20" s="2">
        <f>AVERAGE(C20:F20)</f>
        <v>5.9785000000000004</v>
      </c>
      <c r="H20" s="2">
        <f>STDEV(C20:F20)</f>
        <v>7.7997863218595045E-2</v>
      </c>
      <c r="I20" s="1">
        <f>H20/G20</f>
        <v>1.3046393446281683E-2</v>
      </c>
      <c r="J20">
        <f>_xlfn.T.INV.2T(0.05, COUNT(C20:F20)-1)*H20/SQRT(COUNT(C20:F20))</f>
        <v>0.12411200581002095</v>
      </c>
    </row>
    <row r="21" spans="1:10">
      <c r="A21">
        <v>7</v>
      </c>
      <c r="B21" t="s">
        <v>16</v>
      </c>
      <c r="C21" s="2">
        <v>5.931</v>
      </c>
      <c r="D21" s="2">
        <v>5.92</v>
      </c>
      <c r="E21" s="2">
        <v>5.8940000000000001</v>
      </c>
      <c r="F21" s="2">
        <v>5.9050000000000002</v>
      </c>
      <c r="G21" s="2">
        <f>AVERAGE(C21:F21)</f>
        <v>5.9124999999999996</v>
      </c>
      <c r="H21" s="2">
        <f>STDEV(C21:F21)</f>
        <v>1.6299284237863455E-2</v>
      </c>
      <c r="I21" s="1">
        <f>H21/G21</f>
        <v>2.7567499768056587E-3</v>
      </c>
      <c r="J21">
        <f>_xlfn.T.INV.2T(0.05, COUNT(C21:F21)-1)*H21/SQRT(COUNT(C21:F21))</f>
        <v>2.5935798450778775E-2</v>
      </c>
    </row>
    <row r="22" spans="1:10">
      <c r="A22">
        <v>8</v>
      </c>
      <c r="B22" t="s">
        <v>15</v>
      </c>
      <c r="C22" s="2">
        <v>4.9969999999999999</v>
      </c>
      <c r="D22" s="2">
        <v>5.0529999999999999</v>
      </c>
      <c r="E22" s="2">
        <v>5.032</v>
      </c>
      <c r="F22" s="2">
        <v>5.1070000000000002</v>
      </c>
      <c r="G22" s="2">
        <f>AVERAGE(C22:F22)</f>
        <v>5.04725</v>
      </c>
      <c r="H22" s="2">
        <f>STDEV(C22:F22)</f>
        <v>4.6046172479371303E-2</v>
      </c>
      <c r="I22" s="1">
        <f>H22/G22</f>
        <v>9.1230219385549163E-3</v>
      </c>
      <c r="J22">
        <f>_xlfn.T.INV.2T(0.05, COUNT(C22:F22)-1)*H22/SQRT(COUNT(C22:F22))</f>
        <v>7.3269735739715805E-2</v>
      </c>
    </row>
    <row r="23" spans="1:10">
      <c r="A23">
        <v>9</v>
      </c>
      <c r="B23" t="s">
        <v>14</v>
      </c>
      <c r="C23" s="2">
        <v>3.16</v>
      </c>
      <c r="D23" s="2">
        <v>3.2120000000000002</v>
      </c>
      <c r="E23" s="2">
        <v>3.2530000000000001</v>
      </c>
      <c r="F23" s="2">
        <v>3.2229999999999999</v>
      </c>
      <c r="G23" s="2">
        <f>AVERAGE(C23:F23)</f>
        <v>3.2119999999999997</v>
      </c>
      <c r="H23" s="2">
        <f>STDEV(C23:F23)</f>
        <v>3.8755644750152168E-2</v>
      </c>
      <c r="I23" s="1">
        <f>H23/G23</f>
        <v>1.2065891889835669E-2</v>
      </c>
      <c r="J23">
        <f>_xlfn.T.INV.2T(0.05, COUNT(C23:F23)-1)*H23/SQRT(COUNT(C23:F23))</f>
        <v>6.1668879222004876E-2</v>
      </c>
    </row>
    <row r="24" spans="1:10">
      <c r="A24">
        <v>10</v>
      </c>
      <c r="B24" t="s">
        <v>13</v>
      </c>
      <c r="C24" s="2">
        <v>5.8170000000000002</v>
      </c>
      <c r="D24" s="2">
        <v>5.8179999999999996</v>
      </c>
      <c r="E24" s="2">
        <v>5.8479999999999999</v>
      </c>
      <c r="F24" s="2">
        <v>5.8040000000000003</v>
      </c>
      <c r="G24" s="2">
        <f>AVERAGE(C24:F24)</f>
        <v>5.8217499999999998</v>
      </c>
      <c r="H24" s="2">
        <f>STDEV(C24:F24)</f>
        <v>1.8625699092025019E-2</v>
      </c>
      <c r="I24" s="1">
        <f>H24/G24</f>
        <v>3.1993299423755776E-3</v>
      </c>
      <c r="J24">
        <f>_xlfn.T.INV.2T(0.05, COUNT(C24:F24)-1)*H24/SQRT(COUNT(C24:F24))</f>
        <v>2.9637643629370578E-2</v>
      </c>
    </row>
    <row r="25" spans="1:10">
      <c r="A25">
        <v>11</v>
      </c>
      <c r="B25" t="s">
        <v>12</v>
      </c>
      <c r="C25" s="2">
        <v>5.9909999999999997</v>
      </c>
      <c r="D25" s="2">
        <v>5.9640000000000004</v>
      </c>
      <c r="E25" s="2">
        <v>5.9630000000000001</v>
      </c>
      <c r="F25" s="2">
        <v>6.024</v>
      </c>
      <c r="G25" s="2">
        <f>AVERAGE(C25:F25)</f>
        <v>5.9855</v>
      </c>
      <c r="H25" s="2">
        <f>STDEV(C25:F25)</f>
        <v>2.8757607689096677E-2</v>
      </c>
      <c r="I25" s="1">
        <f>H25/G25</f>
        <v>4.8045456000495659E-3</v>
      </c>
      <c r="J25">
        <f>_xlfn.T.INV.2T(0.05, COUNT(C25:F25)-1)*H25/SQRT(COUNT(C25:F25))</f>
        <v>4.5759771169482051E-2</v>
      </c>
    </row>
    <row r="26" spans="1:10">
      <c r="A26">
        <v>12</v>
      </c>
      <c r="B26" t="s">
        <v>11</v>
      </c>
      <c r="C26" s="2">
        <v>3.403</v>
      </c>
      <c r="D26" s="2">
        <v>3.3650000000000002</v>
      </c>
      <c r="E26" s="2">
        <v>3.4660000000000002</v>
      </c>
      <c r="F26" s="2">
        <v>3.44</v>
      </c>
      <c r="G26" s="2">
        <f>AVERAGE(C26:F26)</f>
        <v>3.4185000000000003</v>
      </c>
      <c r="H26" s="2">
        <f>STDEV(C26:F26)</f>
        <v>4.4049214900305896E-2</v>
      </c>
      <c r="I26" s="1">
        <f>H26/G26</f>
        <v>1.2885538949921279E-2</v>
      </c>
      <c r="J26">
        <f>_xlfn.T.INV.2T(0.05, COUNT(C26:F26)-1)*H26/SQRT(COUNT(C26:F26))</f>
        <v>7.0092130605063308E-2</v>
      </c>
    </row>
    <row r="27" spans="1:10">
      <c r="A27">
        <v>13</v>
      </c>
      <c r="B27" t="s">
        <v>10</v>
      </c>
      <c r="C27" s="2">
        <v>3.3109999999999999</v>
      </c>
      <c r="D27" s="2">
        <v>3.262</v>
      </c>
      <c r="E27" s="2">
        <v>3.2919999999999998</v>
      </c>
      <c r="F27" s="2">
        <v>3.2970000000000002</v>
      </c>
      <c r="G27" s="2">
        <f>AVERAGE(C27:F27)</f>
        <v>3.2905000000000002</v>
      </c>
      <c r="H27" s="2">
        <f>STDEV(C27:F27)</f>
        <v>2.0631690833925031E-2</v>
      </c>
      <c r="I27" s="1">
        <f>H27/G27</f>
        <v>6.2700777492554413E-3</v>
      </c>
      <c r="J27">
        <f>_xlfn.T.INV.2T(0.05, COUNT(C27:F27)-1)*H27/SQRT(COUNT(C27:F27))</f>
        <v>3.2829624133090242E-2</v>
      </c>
    </row>
    <row r="28" spans="1:10">
      <c r="A28">
        <v>14</v>
      </c>
      <c r="B28" t="s">
        <v>9</v>
      </c>
      <c r="C28" s="2">
        <v>5.8310000000000004</v>
      </c>
      <c r="D28" s="2">
        <v>5.7990000000000004</v>
      </c>
      <c r="E28" s="2">
        <v>5.8109999999999999</v>
      </c>
      <c r="F28" s="2">
        <v>5.8860000000000001</v>
      </c>
      <c r="G28" s="2">
        <f>AVERAGE(C28:F28)</f>
        <v>5.8317500000000004</v>
      </c>
      <c r="H28" s="2">
        <f>STDEV(C28:F28)</f>
        <v>3.8499999999999958E-2</v>
      </c>
      <c r="I28" s="1">
        <f>H28/G28</f>
        <v>6.6017919149483351E-3</v>
      </c>
      <c r="J28">
        <f>_xlfn.T.INV.2T(0.05, COUNT(C28:F28)-1)*H28/SQRT(COUNT(C28:F28))</f>
        <v>6.1262091376711333E-2</v>
      </c>
    </row>
    <row r="29" spans="1:10">
      <c r="A29">
        <v>15</v>
      </c>
      <c r="B29" t="s">
        <v>8</v>
      </c>
      <c r="C29" t="s">
        <v>7</v>
      </c>
      <c r="G29" s="2"/>
      <c r="H29" s="2"/>
      <c r="I29" s="1"/>
    </row>
    <row r="30" spans="1:10">
      <c r="A30">
        <v>16</v>
      </c>
      <c r="B30" t="s">
        <v>6</v>
      </c>
      <c r="C30" s="2">
        <v>6.1120000000000001</v>
      </c>
      <c r="D30" s="2">
        <v>6.1550000000000002</v>
      </c>
      <c r="E30" s="2">
        <v>6.5460000000000003</v>
      </c>
      <c r="F30" s="2">
        <v>6.2110000000000003</v>
      </c>
      <c r="G30" s="2">
        <f>AVERAGE(C30:F30)</f>
        <v>6.2560000000000002</v>
      </c>
      <c r="H30" s="2">
        <f>STDEV(C30:F30)</f>
        <v>0.19753649451852354</v>
      </c>
      <c r="I30" s="1">
        <f>H30/G30</f>
        <v>3.1575526617411052E-2</v>
      </c>
      <c r="J30">
        <f>_xlfn.T.INV.2T(0.05, COUNT(C30:F30)-1)*H30/SQRT(COUNT(C30:F30))</f>
        <v>0.31432464356958545</v>
      </c>
    </row>
    <row r="31" spans="1:10">
      <c r="A31">
        <v>17</v>
      </c>
      <c r="B31" t="s">
        <v>5</v>
      </c>
      <c r="C31" s="2">
        <v>5.9320000000000004</v>
      </c>
      <c r="D31" s="2">
        <v>5.8959999999999999</v>
      </c>
      <c r="E31" s="2">
        <v>5.9020000000000001</v>
      </c>
      <c r="F31" s="2">
        <v>5.9059999999999997</v>
      </c>
      <c r="G31" s="2">
        <f>AVERAGE(C31:F31)</f>
        <v>5.9089999999999998</v>
      </c>
      <c r="H31" s="2">
        <f>STDEV(C31:F31)</f>
        <v>1.5874507866387753E-2</v>
      </c>
      <c r="I31" s="1">
        <f>H31/G31</f>
        <v>2.6864965081042059E-3</v>
      </c>
      <c r="J31">
        <f>_xlfn.T.INV.2T(0.05, COUNT(C31:F31)-1)*H31/SQRT(COUNT(C31:F31))</f>
        <v>2.5259884453791438E-2</v>
      </c>
    </row>
    <row r="32" spans="1:10">
      <c r="A32">
        <v>18</v>
      </c>
      <c r="B32" t="s">
        <v>4</v>
      </c>
      <c r="C32" s="2">
        <v>6.7910000000000004</v>
      </c>
      <c r="D32" s="2">
        <v>6.7350000000000003</v>
      </c>
      <c r="E32" s="2">
        <v>6.6689999999999996</v>
      </c>
      <c r="F32" s="2">
        <v>6.7469999999999999</v>
      </c>
      <c r="G32" s="2">
        <f>AVERAGE(C32:F32)</f>
        <v>6.7355</v>
      </c>
      <c r="H32" s="2">
        <f>STDEV(C32:F32)</f>
        <v>5.044799302251806E-2</v>
      </c>
      <c r="I32" s="1">
        <f>H32/G32</f>
        <v>7.4898660860393523E-3</v>
      </c>
      <c r="J32">
        <f>_xlfn.T.INV.2T(0.05, COUNT(C32:F32)-1)*H32/SQRT(COUNT(C32:F32))</f>
        <v>8.0274014501745469E-2</v>
      </c>
    </row>
    <row r="33" spans="1:11" s="3" customFormat="1">
      <c r="A33" s="3">
        <v>19</v>
      </c>
      <c r="B33" s="3" t="s">
        <v>35</v>
      </c>
      <c r="C33" s="4">
        <v>1.4379999999999999</v>
      </c>
      <c r="D33" s="4">
        <v>1.4530000000000001</v>
      </c>
      <c r="E33" s="4">
        <v>1.407</v>
      </c>
      <c r="F33" s="4">
        <v>1.419</v>
      </c>
      <c r="G33" s="4">
        <f>AVERAGE(C33:F33)</f>
        <v>1.4292500000000001</v>
      </c>
      <c r="H33" s="4">
        <f>STDEV(C33:F33)</f>
        <v>2.0336748347101447E-2</v>
      </c>
      <c r="I33" s="5">
        <f>H33/G33</f>
        <v>1.4228965084555846E-2</v>
      </c>
      <c r="J33" s="3">
        <f>_xlfn.T.INV.2T(0.05, COUNT(C33:F33)-1)*H33/SQRT(COUNT(C33:F33))</f>
        <v>3.2360304819358789E-2</v>
      </c>
      <c r="K33" s="3" t="s">
        <v>34</v>
      </c>
    </row>
    <row r="34" spans="1:11" s="6" customFormat="1">
      <c r="A34" s="6">
        <v>20</v>
      </c>
      <c r="B34" s="9" t="s">
        <v>37</v>
      </c>
      <c r="C34" s="7">
        <v>1.4279999999999999</v>
      </c>
      <c r="D34" s="7">
        <v>1.415</v>
      </c>
      <c r="E34" s="7">
        <v>1.401</v>
      </c>
      <c r="F34" s="7">
        <v>1.411</v>
      </c>
      <c r="G34" s="7">
        <f>AVERAGE(C34:F34)</f>
        <v>1.4137499999999998</v>
      </c>
      <c r="H34" s="7">
        <f>STDEV(C34:F34)</f>
        <v>1.1176612486199288E-2</v>
      </c>
      <c r="I34" s="8">
        <f>H34/G34</f>
        <v>7.9056498576122302E-3</v>
      </c>
      <c r="J34" s="6">
        <f>_xlfn.T.INV.2T(0.05, COUNT(C34:F34)-1)*H34/SQRT(COUNT(C34:F34))</f>
        <v>1.7784484556146347E-2</v>
      </c>
    </row>
    <row r="35" spans="1:11" s="6" customFormat="1">
      <c r="A35" s="6">
        <v>21</v>
      </c>
      <c r="B35" s="6" t="s">
        <v>36</v>
      </c>
      <c r="C35" s="7">
        <v>1.3759999999999999</v>
      </c>
      <c r="D35" s="7">
        <v>1.397</v>
      </c>
      <c r="E35" s="7">
        <v>1.41</v>
      </c>
      <c r="F35" s="7">
        <v>1.4219999999999999</v>
      </c>
      <c r="G35" s="7">
        <f>AVERAGE(C35:F35)</f>
        <v>1.4012499999999999</v>
      </c>
      <c r="H35" s="7">
        <f>STDEV(C35:F35)</f>
        <v>1.9687136240025712E-2</v>
      </c>
      <c r="I35" s="8">
        <f>H35/G35</f>
        <v>1.4049695800196762E-2</v>
      </c>
      <c r="J35" s="6">
        <f>_xlfn.T.INV.2T(0.05, COUNT(C35:F35)-1)*H35/SQRT(COUNT(C35:F35))</f>
        <v>3.1326626994343423E-2</v>
      </c>
    </row>
    <row r="36" spans="1:11" s="6" customFormat="1">
      <c r="A36" s="6">
        <v>22</v>
      </c>
      <c r="B36" s="6" t="s">
        <v>38</v>
      </c>
      <c r="C36" s="7">
        <v>1.397</v>
      </c>
      <c r="D36" s="7">
        <v>1.4259999999999999</v>
      </c>
      <c r="E36" s="7">
        <v>1.415</v>
      </c>
      <c r="F36" s="7">
        <v>1.4410000000000001</v>
      </c>
      <c r="G36" s="7">
        <f>AVERAGE(C36:F36)</f>
        <v>1.4197499999999998</v>
      </c>
      <c r="H36" s="7">
        <f>STDEV(C36:F36)</f>
        <v>1.8536001007049323E-2</v>
      </c>
      <c r="I36" s="8">
        <f>H36/G36</f>
        <v>1.305582039587908E-2</v>
      </c>
      <c r="J36" s="6">
        <f>_xlfn.T.INV.2T(0.05, COUNT(C36:F36)-1)*H36/SQRT(COUNT(C36:F36))</f>
        <v>2.9494913959809615E-2</v>
      </c>
    </row>
    <row r="37" spans="1:11" s="6" customFormat="1">
      <c r="A37" s="6" t="s">
        <v>39</v>
      </c>
      <c r="C37" s="7"/>
      <c r="D37" s="7"/>
      <c r="E37" s="7"/>
      <c r="F37" s="7"/>
      <c r="G37" s="7"/>
      <c r="H37" s="7"/>
      <c r="I37" s="8"/>
    </row>
    <row r="38" spans="1:11" s="6" customFormat="1">
      <c r="A38" s="6">
        <v>23</v>
      </c>
      <c r="B38" s="6" t="s">
        <v>35</v>
      </c>
      <c r="C38" s="7">
        <f>1*60+19.8</f>
        <v>79.8</v>
      </c>
      <c r="D38" s="7">
        <f>1*60+19.511</f>
        <v>79.510999999999996</v>
      </c>
      <c r="E38" s="7">
        <f>1*60+19.982</f>
        <v>79.981999999999999</v>
      </c>
      <c r="F38" s="7">
        <f>1*60+20.265</f>
        <v>80.265000000000001</v>
      </c>
      <c r="G38" s="7">
        <f>AVERAGE(C38:F38)</f>
        <v>79.889499999999998</v>
      </c>
      <c r="H38" s="7">
        <f>STDEV(C38:F38)</f>
        <v>0.31666438595670132</v>
      </c>
      <c r="I38" s="8">
        <f>H38/G38</f>
        <v>3.9637797953010262E-3</v>
      </c>
      <c r="J38" s="6">
        <f>_xlfn.T.INV.2T(0.05, COUNT(C38:F38)-1)*H38/SQRT(COUNT(C38:F38))</f>
        <v>0.50388370255141923</v>
      </c>
    </row>
    <row r="39" spans="1:11" s="6" customFormat="1">
      <c r="A39" s="6">
        <v>24</v>
      </c>
      <c r="B39" s="9" t="s">
        <v>37</v>
      </c>
      <c r="C39" s="7">
        <f>1*60+10.529</f>
        <v>70.528999999999996</v>
      </c>
      <c r="D39" s="7">
        <f>1*60+10.586</f>
        <v>70.585999999999999</v>
      </c>
      <c r="E39" s="7">
        <f>1*60+10.513</f>
        <v>70.513000000000005</v>
      </c>
      <c r="F39" s="7">
        <f>1*60+10.846</f>
        <v>70.846000000000004</v>
      </c>
      <c r="G39" s="7">
        <f>AVERAGE(C39:F39)</f>
        <v>70.618500000000012</v>
      </c>
      <c r="H39" s="7">
        <f>STDEV(C39:F39)</f>
        <v>0.15486876164460592</v>
      </c>
      <c r="I39" s="8">
        <f>H39/G39</f>
        <v>2.193033860031095E-3</v>
      </c>
      <c r="J39" s="6">
        <f>_xlfn.T.INV.2T(0.05, COUNT(C39:F39)-1)*H39/SQRT(COUNT(C39:F39))</f>
        <v>0.24643075914986975</v>
      </c>
    </row>
    <row r="40" spans="1:11" s="6" customFormat="1">
      <c r="A40" s="6">
        <v>25</v>
      </c>
      <c r="B40" s="6" t="s">
        <v>36</v>
      </c>
      <c r="C40" s="7">
        <v>48.216000000000001</v>
      </c>
      <c r="D40" s="7">
        <v>48.072000000000003</v>
      </c>
      <c r="E40" s="7">
        <v>48.642000000000003</v>
      </c>
      <c r="F40" s="7">
        <v>48.271999999999998</v>
      </c>
      <c r="G40" s="7">
        <f>AVERAGE(C40:F40)</f>
        <v>48.3005</v>
      </c>
      <c r="H40" s="7">
        <f>STDEV(C40:F40)</f>
        <v>0.24275296084703116</v>
      </c>
      <c r="I40" s="8">
        <f>H40/G40</f>
        <v>5.0258891905266235E-3</v>
      </c>
      <c r="J40" s="6">
        <f>_xlfn.T.INV.2T(0.05, COUNT(C40:F40)-1)*H40/SQRT(COUNT(C40:F40))</f>
        <v>0.38627413167215757</v>
      </c>
    </row>
    <row r="41" spans="1:11" s="6" customFormat="1">
      <c r="A41" s="6">
        <v>26</v>
      </c>
      <c r="B41" s="6" t="s">
        <v>38</v>
      </c>
      <c r="C41" s="7">
        <v>39.789000000000001</v>
      </c>
      <c r="D41" s="7">
        <v>39.165999999999997</v>
      </c>
      <c r="E41" s="7">
        <v>39.853000000000002</v>
      </c>
      <c r="F41" s="7">
        <v>39.307000000000002</v>
      </c>
      <c r="G41" s="7">
        <f>AVERAGE(C41:F41)</f>
        <v>39.528750000000002</v>
      </c>
      <c r="H41" s="7">
        <f>STDEV(C41:F41)</f>
        <v>0.34333110840703179</v>
      </c>
      <c r="I41" s="8">
        <f>H41/G41</f>
        <v>8.6856049940114925E-3</v>
      </c>
      <c r="J41" s="6">
        <f>_xlfn.T.INV.2T(0.05, COUNT(C41:F41)-1)*H41/SQRT(COUNT(C41:F41))</f>
        <v>0.54631640871945941</v>
      </c>
    </row>
    <row r="42" spans="1:11" s="6" customFormat="1">
      <c r="A42" s="6">
        <v>27</v>
      </c>
      <c r="B42" s="6" t="s">
        <v>42</v>
      </c>
      <c r="C42" s="7">
        <v>57.192999999999998</v>
      </c>
      <c r="D42" s="7">
        <v>58.176000000000002</v>
      </c>
      <c r="E42" s="7">
        <v>57.798000000000002</v>
      </c>
      <c r="F42" s="7">
        <v>57.375</v>
      </c>
      <c r="G42" s="7">
        <f>AVERAGE(C42:F42)</f>
        <v>57.6355</v>
      </c>
      <c r="H42" s="7">
        <f>STDEV(C42:F42)</f>
        <v>0.44053490213602997</v>
      </c>
      <c r="I42" s="8">
        <f>H42/G42</f>
        <v>7.6434645684696056E-3</v>
      </c>
      <c r="J42" s="6">
        <f>_xlfn.T.INV.2T(0.05, COUNT(C42:F42)-1)*H42/SQRT(COUNT(C42:F42))</f>
        <v>0.70098933582566447</v>
      </c>
    </row>
    <row r="43" spans="1:11" s="6" customFormat="1">
      <c r="C43" s="7"/>
      <c r="D43" s="7"/>
      <c r="E43" s="7"/>
      <c r="F43" s="7"/>
      <c r="G43" s="7"/>
      <c r="H43" s="7"/>
      <c r="I43" s="8"/>
    </row>
    <row r="46" spans="1:11">
      <c r="A46" t="s">
        <v>3</v>
      </c>
    </row>
    <row r="47" spans="1:11">
      <c r="A47" t="s">
        <v>2</v>
      </c>
    </row>
    <row r="48" spans="1:11">
      <c r="A48" t="s">
        <v>1</v>
      </c>
    </row>
    <row r="49" spans="1:1">
      <c r="A49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TimingLanczosParallelization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Cantin</dc:creator>
  <cp:lastModifiedBy>Joshua Cantin</cp:lastModifiedBy>
  <dcterms:created xsi:type="dcterms:W3CDTF">2013-07-25T16:31:17Z</dcterms:created>
  <dcterms:modified xsi:type="dcterms:W3CDTF">2013-07-25T17:42:16Z</dcterms:modified>
</cp:coreProperties>
</file>