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6060" tabRatio="500" activeTab="1"/>
  </bookViews>
  <sheets>
    <sheet name="EigenvaluePlots" sheetId="1" r:id="rId1"/>
    <sheet name="SimulationTim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2" l="1"/>
  <c r="Q2" i="1"/>
  <c r="R2" i="1"/>
  <c r="S2" i="1"/>
  <c r="P2" i="1"/>
  <c r="D4" i="1"/>
  <c r="Q3" i="1"/>
  <c r="R3" i="1"/>
  <c r="S3" i="1"/>
  <c r="P3" i="1"/>
  <c r="Q5" i="1"/>
  <c r="R5" i="1"/>
  <c r="S5" i="1"/>
  <c r="P5" i="1"/>
  <c r="Q4" i="1"/>
  <c r="R4" i="1"/>
  <c r="S4" i="1"/>
  <c r="P4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C7" i="2"/>
  <c r="C8" i="2"/>
  <c r="D7" i="2"/>
  <c r="D8" i="2"/>
  <c r="E7" i="2"/>
  <c r="E8" i="2"/>
  <c r="B8" i="2"/>
  <c r="B7" i="2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K147" i="1"/>
  <c r="L147" i="1"/>
  <c r="K9" i="1"/>
  <c r="L9" i="1"/>
  <c r="M9" i="1"/>
  <c r="J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9" i="1"/>
</calcChain>
</file>

<file path=xl/sharedStrings.xml><?xml version="1.0" encoding="utf-8"?>
<sst xmlns="http://schemas.openxmlformats.org/spreadsheetml/2006/main" count="48" uniqueCount="31">
  <si>
    <t>nm/Bohr:</t>
  </si>
  <si>
    <t>cm-1 per kJ/mol:</t>
  </si>
  <si>
    <t>State:</t>
  </si>
  <si>
    <t>Ground State</t>
  </si>
  <si>
    <t>Bacic Spinless H2</t>
  </si>
  <si>
    <t>40pt Lanczos Spinless H2</t>
  </si>
  <si>
    <t>60pt Lanczos Spinless H2</t>
  </si>
  <si>
    <t>70pt Lanczos Spinless H2</t>
  </si>
  <si>
    <t>100pt Lanczos Spinless H2</t>
  </si>
  <si>
    <t>Relative</t>
  </si>
  <si>
    <t>Absolute</t>
  </si>
  <si>
    <t>Hrs</t>
  </si>
  <si>
    <t>Min</t>
  </si>
  <si>
    <t>Sec</t>
  </si>
  <si>
    <t>Total (s)</t>
  </si>
  <si>
    <t>Points</t>
  </si>
  <si>
    <t>Processors: 64 threads on 32 Cores (Toby)</t>
  </si>
  <si>
    <t>Total (h)</t>
  </si>
  <si>
    <t>All other parameters the same as Bacic.</t>
  </si>
  <si>
    <t xml:space="preserve">Lanczos Iterations: </t>
  </si>
  <si>
    <t>Absolute %Diff From Bacic</t>
  </si>
  <si>
    <t>Min %Diff:</t>
  </si>
  <si>
    <t>Max %Diff:</t>
  </si>
  <si>
    <t>Average %Diff:</t>
  </si>
  <si>
    <t>Std Dev %Diff:</t>
  </si>
  <si>
    <t>Fit:</t>
  </si>
  <si>
    <t>a:</t>
  </si>
  <si>
    <t>b:</t>
  </si>
  <si>
    <t>c:</t>
  </si>
  <si>
    <t>x:</t>
  </si>
  <si>
    <t>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</si>
</sst>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</a:t>
            </a:r>
            <a:r>
              <a:rPr lang="en-US" baseline="0"/>
              <a:t> Eigenvalues for a Spinless H2 in a Clathrate Small Cage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EigenvaluePlots!$I$7</c:f>
              <c:strCache>
                <c:ptCount val="1"/>
                <c:pt idx="0">
                  <c:v>Bacic Spinless H2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EigenvaluePlots!$H$9:$H$147</c:f>
              <c:numCache>
                <c:formatCode>General</c:formatCode>
                <c:ptCount val="1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</c:numCache>
            </c:numRef>
          </c:xVal>
          <c:yVal>
            <c:numRef>
              <c:f>EigenvaluePlots!$I$9:$I$147</c:f>
              <c:numCache>
                <c:formatCode>0.000</c:formatCode>
                <c:ptCount val="139"/>
                <c:pt idx="0">
                  <c:v>-447.844</c:v>
                </c:pt>
                <c:pt idx="1">
                  <c:v>-373.394</c:v>
                </c:pt>
                <c:pt idx="2">
                  <c:v>-373.174</c:v>
                </c:pt>
                <c:pt idx="3">
                  <c:v>-350.304</c:v>
                </c:pt>
                <c:pt idx="4">
                  <c:v>-338.871</c:v>
                </c:pt>
                <c:pt idx="5">
                  <c:v>-328.451</c:v>
                </c:pt>
                <c:pt idx="6">
                  <c:v>-319.721</c:v>
                </c:pt>
                <c:pt idx="7">
                  <c:v>-287.764</c:v>
                </c:pt>
                <c:pt idx="8">
                  <c:v>-287.684</c:v>
                </c:pt>
                <c:pt idx="9">
                  <c:v>-275.164</c:v>
                </c:pt>
                <c:pt idx="10">
                  <c:v>-265.104</c:v>
                </c:pt>
                <c:pt idx="11">
                  <c:v>-264.971</c:v>
                </c:pt>
                <c:pt idx="12">
                  <c:v>-264.934</c:v>
                </c:pt>
                <c:pt idx="13">
                  <c:v>-262.201</c:v>
                </c:pt>
                <c:pt idx="14">
                  <c:v>-254.741</c:v>
                </c:pt>
                <c:pt idx="15">
                  <c:v>-252.881</c:v>
                </c:pt>
                <c:pt idx="16">
                  <c:v>-248.251</c:v>
                </c:pt>
                <c:pt idx="17">
                  <c:v>-244.411</c:v>
                </c:pt>
                <c:pt idx="18">
                  <c:v>-242.201</c:v>
                </c:pt>
                <c:pt idx="19">
                  <c:v>-230.641</c:v>
                </c:pt>
                <c:pt idx="20">
                  <c:v>-228.964</c:v>
                </c:pt>
                <c:pt idx="21">
                  <c:v>-220.311</c:v>
                </c:pt>
                <c:pt idx="22">
                  <c:v>-195.374</c:v>
                </c:pt>
                <c:pt idx="23">
                  <c:v>-188.764</c:v>
                </c:pt>
                <c:pt idx="24">
                  <c:v>-178.061</c:v>
                </c:pt>
                <c:pt idx="25">
                  <c:v>-177.201</c:v>
                </c:pt>
                <c:pt idx="26">
                  <c:v>-172.754</c:v>
                </c:pt>
                <c:pt idx="27">
                  <c:v>-172.594</c:v>
                </c:pt>
                <c:pt idx="28">
                  <c:v>-169.554</c:v>
                </c:pt>
                <c:pt idx="29">
                  <c:v>-169.474</c:v>
                </c:pt>
                <c:pt idx="30">
                  <c:v>-169.261</c:v>
                </c:pt>
                <c:pt idx="31">
                  <c:v>-167.921</c:v>
                </c:pt>
                <c:pt idx="32">
                  <c:v>-165.151</c:v>
                </c:pt>
                <c:pt idx="33">
                  <c:v>-161.761</c:v>
                </c:pt>
                <c:pt idx="34">
                  <c:v>-161.341</c:v>
                </c:pt>
                <c:pt idx="35">
                  <c:v>-158.094</c:v>
                </c:pt>
                <c:pt idx="36">
                  <c:v>-156.751</c:v>
                </c:pt>
                <c:pt idx="37">
                  <c:v>-155.471</c:v>
                </c:pt>
                <c:pt idx="38">
                  <c:v>-154.331</c:v>
                </c:pt>
                <c:pt idx="39">
                  <c:v>-147.621</c:v>
                </c:pt>
                <c:pt idx="40">
                  <c:v>-146.231</c:v>
                </c:pt>
                <c:pt idx="41">
                  <c:v>-144.671</c:v>
                </c:pt>
                <c:pt idx="42">
                  <c:v>-138.241</c:v>
                </c:pt>
                <c:pt idx="43">
                  <c:v>-134.601</c:v>
                </c:pt>
                <c:pt idx="44">
                  <c:v>-132.404</c:v>
                </c:pt>
                <c:pt idx="45">
                  <c:v>-132.274</c:v>
                </c:pt>
                <c:pt idx="46">
                  <c:v>-121.931</c:v>
                </c:pt>
                <c:pt idx="47">
                  <c:v>-109.001</c:v>
                </c:pt>
                <c:pt idx="48">
                  <c:v>-99.29399999999998</c:v>
                </c:pt>
                <c:pt idx="49">
                  <c:v>-98.284</c:v>
                </c:pt>
                <c:pt idx="50">
                  <c:v>-97.791</c:v>
                </c:pt>
                <c:pt idx="51">
                  <c:v>-91.79399999999998</c:v>
                </c:pt>
                <c:pt idx="52">
                  <c:v>-90.37399999999997</c:v>
                </c:pt>
                <c:pt idx="53">
                  <c:v>-88.75400000000001</c:v>
                </c:pt>
                <c:pt idx="54">
                  <c:v>-88.60399999999998</c:v>
                </c:pt>
                <c:pt idx="55">
                  <c:v>-84.444</c:v>
                </c:pt>
                <c:pt idx="56">
                  <c:v>-83.57400000000001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EigenvaluePlots!$J$7</c:f>
              <c:strCache>
                <c:ptCount val="1"/>
                <c:pt idx="0">
                  <c:v>40pt Lanczos Spinless H2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EigenvaluePlots!$H$9:$H$147</c:f>
              <c:numCache>
                <c:formatCode>General</c:formatCode>
                <c:ptCount val="1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</c:numCache>
            </c:numRef>
          </c:xVal>
          <c:yVal>
            <c:numRef>
              <c:f>EigenvaluePlots!$J$9:$J$147</c:f>
              <c:numCache>
                <c:formatCode>0.000</c:formatCode>
                <c:ptCount val="139"/>
                <c:pt idx="0">
                  <c:v>-449.8301905837716</c:v>
                </c:pt>
                <c:pt idx="1">
                  <c:v>-375.6930007819731</c:v>
                </c:pt>
                <c:pt idx="2">
                  <c:v>-372.9794164292227</c:v>
                </c:pt>
                <c:pt idx="3">
                  <c:v>-353.0021545379352</c:v>
                </c:pt>
                <c:pt idx="4">
                  <c:v>-336.6484594067854</c:v>
                </c:pt>
                <c:pt idx="5">
                  <c:v>-334.463906194316</c:v>
                </c:pt>
                <c:pt idx="6">
                  <c:v>-322.1021985504976</c:v>
                </c:pt>
                <c:pt idx="7">
                  <c:v>-288.750610559171</c:v>
                </c:pt>
                <c:pt idx="8">
                  <c:v>-287.6029915304535</c:v>
                </c:pt>
                <c:pt idx="9">
                  <c:v>-274.8610624928372</c:v>
                </c:pt>
                <c:pt idx="10">
                  <c:v>-267.9366237697927</c:v>
                </c:pt>
                <c:pt idx="11">
                  <c:v>-265.4684806940176</c:v>
                </c:pt>
                <c:pt idx="12">
                  <c:v>-262.5670701422955</c:v>
                </c:pt>
                <c:pt idx="13">
                  <c:v>-260.5235418378679</c:v>
                </c:pt>
                <c:pt idx="14">
                  <c:v>-259.3356374644542</c:v>
                </c:pt>
                <c:pt idx="15">
                  <c:v>-257.7184169416192</c:v>
                </c:pt>
                <c:pt idx="16">
                  <c:v>-248.1944498295332</c:v>
                </c:pt>
                <c:pt idx="17">
                  <c:v>-245.0814218344353</c:v>
                </c:pt>
                <c:pt idx="18">
                  <c:v>-240.4644869163613</c:v>
                </c:pt>
                <c:pt idx="19">
                  <c:v>-236.8138339996062</c:v>
                </c:pt>
                <c:pt idx="20">
                  <c:v>-232.498187089965</c:v>
                </c:pt>
                <c:pt idx="21">
                  <c:v>-225.1282880491439</c:v>
                </c:pt>
                <c:pt idx="22">
                  <c:v>-194.7511086866753</c:v>
                </c:pt>
                <c:pt idx="23">
                  <c:v>-188.5348177576403</c:v>
                </c:pt>
                <c:pt idx="24">
                  <c:v>-175.4973105683883</c:v>
                </c:pt>
                <c:pt idx="25">
                  <c:v>-174.8649124452892</c:v>
                </c:pt>
                <c:pt idx="26">
                  <c:v>-174.3983249679302</c:v>
                </c:pt>
                <c:pt idx="27">
                  <c:v>-173.8046394153645</c:v>
                </c:pt>
                <c:pt idx="28">
                  <c:v>-172.1910243760627</c:v>
                </c:pt>
                <c:pt idx="29">
                  <c:v>-171.837781636436</c:v>
                </c:pt>
                <c:pt idx="30">
                  <c:v>-171.3133675458828</c:v>
                </c:pt>
                <c:pt idx="31">
                  <c:v>-166.9497588273935</c:v>
                </c:pt>
                <c:pt idx="32">
                  <c:v>-161.5721764671065</c:v>
                </c:pt>
                <c:pt idx="33">
                  <c:v>-161.0350782747111</c:v>
                </c:pt>
                <c:pt idx="34">
                  <c:v>-159.9833998733926</c:v>
                </c:pt>
                <c:pt idx="35">
                  <c:v>-159.175543146956</c:v>
                </c:pt>
                <c:pt idx="36">
                  <c:v>-158.2194156626192</c:v>
                </c:pt>
                <c:pt idx="37">
                  <c:v>-154.8145691478992</c:v>
                </c:pt>
                <c:pt idx="38">
                  <c:v>-153.284270186314</c:v>
                </c:pt>
                <c:pt idx="39">
                  <c:v>-151.8332213030451</c:v>
                </c:pt>
                <c:pt idx="40">
                  <c:v>-149.6103027298179</c:v>
                </c:pt>
                <c:pt idx="41">
                  <c:v>-147.1913841528786</c:v>
                </c:pt>
                <c:pt idx="42">
                  <c:v>-140.7822062300653</c:v>
                </c:pt>
                <c:pt idx="43">
                  <c:v>-136.771144293998</c:v>
                </c:pt>
                <c:pt idx="44">
                  <c:v>-135.8502919602461</c:v>
                </c:pt>
                <c:pt idx="45">
                  <c:v>-133.1774997685492</c:v>
                </c:pt>
                <c:pt idx="46">
                  <c:v>-120.4125433768669</c:v>
                </c:pt>
                <c:pt idx="47">
                  <c:v>-115.7289119697088</c:v>
                </c:pt>
                <c:pt idx="48">
                  <c:v>-104.512752743112</c:v>
                </c:pt>
                <c:pt idx="49">
                  <c:v>-100.7611502142517</c:v>
                </c:pt>
                <c:pt idx="50">
                  <c:v>-99.34619279336311</c:v>
                </c:pt>
                <c:pt idx="51">
                  <c:v>-95.14257128763859</c:v>
                </c:pt>
                <c:pt idx="52">
                  <c:v>-91.70110995965023</c:v>
                </c:pt>
                <c:pt idx="53">
                  <c:v>-90.05835678075209</c:v>
                </c:pt>
                <c:pt idx="54">
                  <c:v>-88.40204282684033</c:v>
                </c:pt>
                <c:pt idx="55">
                  <c:v>-86.42500774609169</c:v>
                </c:pt>
                <c:pt idx="56">
                  <c:v>-86.04162261603016</c:v>
                </c:pt>
                <c:pt idx="57">
                  <c:v>-81.53092775558093</c:v>
                </c:pt>
                <c:pt idx="58">
                  <c:v>-79.4170700119301</c:v>
                </c:pt>
                <c:pt idx="59">
                  <c:v>-74.9605021747231</c:v>
                </c:pt>
                <c:pt idx="60">
                  <c:v>-73.4330692680492</c:v>
                </c:pt>
                <c:pt idx="61">
                  <c:v>-70.33090092174313</c:v>
                </c:pt>
                <c:pt idx="62">
                  <c:v>-66.96544447483473</c:v>
                </c:pt>
                <c:pt idx="63">
                  <c:v>-62.7947701027386</c:v>
                </c:pt>
                <c:pt idx="64">
                  <c:v>-61.62392149850132</c:v>
                </c:pt>
                <c:pt idx="65">
                  <c:v>-61.545160330665</c:v>
                </c:pt>
                <c:pt idx="66">
                  <c:v>-61.14084019065274</c:v>
                </c:pt>
                <c:pt idx="67">
                  <c:v>-60.71115996363881</c:v>
                </c:pt>
                <c:pt idx="68">
                  <c:v>-59.4220790568865</c:v>
                </c:pt>
                <c:pt idx="69">
                  <c:v>-59.10785970895944</c:v>
                </c:pt>
                <c:pt idx="70">
                  <c:v>-57.93177746838927</c:v>
                </c:pt>
                <c:pt idx="71">
                  <c:v>-56.89565922855422</c:v>
                </c:pt>
                <c:pt idx="72">
                  <c:v>-55.69937577606623</c:v>
                </c:pt>
                <c:pt idx="73">
                  <c:v>-53.41781943374116</c:v>
                </c:pt>
                <c:pt idx="74">
                  <c:v>-51.23172092027215</c:v>
                </c:pt>
                <c:pt idx="75">
                  <c:v>-50.3268577127883</c:v>
                </c:pt>
                <c:pt idx="76">
                  <c:v>-48.3409508241977</c:v>
                </c:pt>
                <c:pt idx="77">
                  <c:v>-46.96788190318779</c:v>
                </c:pt>
                <c:pt idx="78">
                  <c:v>-45.23770724265279</c:v>
                </c:pt>
                <c:pt idx="79">
                  <c:v>-44.43472680128991</c:v>
                </c:pt>
                <c:pt idx="80">
                  <c:v>-43.27502944966034</c:v>
                </c:pt>
                <c:pt idx="81">
                  <c:v>-43.013346903286</c:v>
                </c:pt>
                <c:pt idx="82">
                  <c:v>-42.54509070842863</c:v>
                </c:pt>
                <c:pt idx="83">
                  <c:v>-39.40325038408076</c:v>
                </c:pt>
                <c:pt idx="84">
                  <c:v>-29.96754508922595</c:v>
                </c:pt>
                <c:pt idx="85">
                  <c:v>-29.87284189494522</c:v>
                </c:pt>
                <c:pt idx="86">
                  <c:v>-27.55068317541685</c:v>
                </c:pt>
                <c:pt idx="87">
                  <c:v>-26.30867937508827</c:v>
                </c:pt>
                <c:pt idx="88">
                  <c:v>-25.0342935940651</c:v>
                </c:pt>
                <c:pt idx="89">
                  <c:v>-23.85872747741053</c:v>
                </c:pt>
                <c:pt idx="90">
                  <c:v>-22.57655854100318</c:v>
                </c:pt>
                <c:pt idx="91">
                  <c:v>-22.5149498202934</c:v>
                </c:pt>
                <c:pt idx="92">
                  <c:v>-21.43887224748585</c:v>
                </c:pt>
                <c:pt idx="93">
                  <c:v>-19.42981272623047</c:v>
                </c:pt>
                <c:pt idx="94">
                  <c:v>-17.41797980293319</c:v>
                </c:pt>
                <c:pt idx="95">
                  <c:v>-17.10324859518113</c:v>
                </c:pt>
                <c:pt idx="96">
                  <c:v>-16.40696977363484</c:v>
                </c:pt>
                <c:pt idx="97">
                  <c:v>-14.53936677133902</c:v>
                </c:pt>
                <c:pt idx="98">
                  <c:v>-13.23367916487825</c:v>
                </c:pt>
                <c:pt idx="99">
                  <c:v>-12.32154319288958</c:v>
                </c:pt>
                <c:pt idx="100">
                  <c:v>-11.7335349556862</c:v>
                </c:pt>
                <c:pt idx="101">
                  <c:v>-9.239826741240734</c:v>
                </c:pt>
                <c:pt idx="102">
                  <c:v>-8.856588270106328</c:v>
                </c:pt>
                <c:pt idx="103">
                  <c:v>-4.089176351103731</c:v>
                </c:pt>
                <c:pt idx="104">
                  <c:v>-3.868568633055702</c:v>
                </c:pt>
                <c:pt idx="105">
                  <c:v>-2.472666523668295</c:v>
                </c:pt>
                <c:pt idx="106">
                  <c:v>4.704508286328519</c:v>
                </c:pt>
                <c:pt idx="107">
                  <c:v>7.550518760385614</c:v>
                </c:pt>
                <c:pt idx="108">
                  <c:v>10.0360748527229</c:v>
                </c:pt>
                <c:pt idx="109">
                  <c:v>10.9114454236107</c:v>
                </c:pt>
                <c:pt idx="110">
                  <c:v>12.58202321554626</c:v>
                </c:pt>
                <c:pt idx="111">
                  <c:v>16.46851268731592</c:v>
                </c:pt>
                <c:pt idx="112">
                  <c:v>22.33321574488383</c:v>
                </c:pt>
                <c:pt idx="113">
                  <c:v>24.75983250319831</c:v>
                </c:pt>
                <c:pt idx="114">
                  <c:v>25.52279194330146</c:v>
                </c:pt>
                <c:pt idx="115">
                  <c:v>25.71241057515277</c:v>
                </c:pt>
                <c:pt idx="116">
                  <c:v>26.96981438887849</c:v>
                </c:pt>
                <c:pt idx="117">
                  <c:v>27.47390974456312</c:v>
                </c:pt>
                <c:pt idx="118">
                  <c:v>29.18340175334026</c:v>
                </c:pt>
                <c:pt idx="119">
                  <c:v>32.99774337834401</c:v>
                </c:pt>
                <c:pt idx="120">
                  <c:v>39.56464391141213</c:v>
                </c:pt>
                <c:pt idx="121">
                  <c:v>41.39950778009262</c:v>
                </c:pt>
                <c:pt idx="122">
                  <c:v>42.7969522226557</c:v>
                </c:pt>
                <c:pt idx="123">
                  <c:v>44.88275255226711</c:v>
                </c:pt>
                <c:pt idx="124">
                  <c:v>45.9754863267873</c:v>
                </c:pt>
                <c:pt idx="125">
                  <c:v>48.22105039928857</c:v>
                </c:pt>
                <c:pt idx="126">
                  <c:v>49.67960263233976</c:v>
                </c:pt>
                <c:pt idx="127">
                  <c:v>50.88986526556295</c:v>
                </c:pt>
                <c:pt idx="128">
                  <c:v>51.69910651217486</c:v>
                </c:pt>
                <c:pt idx="129">
                  <c:v>52.31847905982778</c:v>
                </c:pt>
                <c:pt idx="130">
                  <c:v>52.96780637505026</c:v>
                </c:pt>
                <c:pt idx="131">
                  <c:v>53.49050354968534</c:v>
                </c:pt>
                <c:pt idx="132">
                  <c:v>55.05028664021256</c:v>
                </c:pt>
                <c:pt idx="133">
                  <c:v>57.74981590505586</c:v>
                </c:pt>
                <c:pt idx="134">
                  <c:v>58.46642314061296</c:v>
                </c:pt>
                <c:pt idx="135">
                  <c:v>59.9814623237944</c:v>
                </c:pt>
                <c:pt idx="136">
                  <c:v>60.45949704283896</c:v>
                </c:pt>
                <c:pt idx="137">
                  <c:v>61.72655075713732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EigenvaluePlots!$K$7</c:f>
              <c:strCache>
                <c:ptCount val="1"/>
                <c:pt idx="0">
                  <c:v>60pt Lanczos Spinless H2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EigenvaluePlots!$H$9:$H$147</c:f>
              <c:numCache>
                <c:formatCode>General</c:formatCode>
                <c:ptCount val="1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</c:numCache>
            </c:numRef>
          </c:xVal>
          <c:yVal>
            <c:numRef>
              <c:f>EigenvaluePlots!$K$9:$K$147</c:f>
              <c:numCache>
                <c:formatCode>0.000</c:formatCode>
                <c:ptCount val="139"/>
                <c:pt idx="0">
                  <c:v>-449.5833461409037</c:v>
                </c:pt>
                <c:pt idx="1">
                  <c:v>-375.4676621168031</c:v>
                </c:pt>
                <c:pt idx="2">
                  <c:v>-372.7385360144073</c:v>
                </c:pt>
                <c:pt idx="3">
                  <c:v>-352.7374125557545</c:v>
                </c:pt>
                <c:pt idx="4">
                  <c:v>-336.3315166108988</c:v>
                </c:pt>
                <c:pt idx="5">
                  <c:v>-334.1759568177013</c:v>
                </c:pt>
                <c:pt idx="6">
                  <c:v>-321.989498318623</c:v>
                </c:pt>
                <c:pt idx="7">
                  <c:v>-288.5334089369322</c:v>
                </c:pt>
                <c:pt idx="8">
                  <c:v>-287.3806395715783</c:v>
                </c:pt>
                <c:pt idx="9">
                  <c:v>-274.6325353512356</c:v>
                </c:pt>
                <c:pt idx="10">
                  <c:v>-267.7053988536364</c:v>
                </c:pt>
                <c:pt idx="11">
                  <c:v>-265.1936667283853</c:v>
                </c:pt>
                <c:pt idx="12">
                  <c:v>-262.2174807631212</c:v>
                </c:pt>
                <c:pt idx="13">
                  <c:v>-260.3389889101975</c:v>
                </c:pt>
                <c:pt idx="14">
                  <c:v>-259.0550711408131</c:v>
                </c:pt>
                <c:pt idx="15">
                  <c:v>-257.4408213054913</c:v>
                </c:pt>
                <c:pt idx="16">
                  <c:v>-248.0768557757274</c:v>
                </c:pt>
                <c:pt idx="17">
                  <c:v>-244.9312409726415</c:v>
                </c:pt>
                <c:pt idx="18">
                  <c:v>-240.1410245158978</c:v>
                </c:pt>
                <c:pt idx="19">
                  <c:v>-236.4400234906458</c:v>
                </c:pt>
                <c:pt idx="20">
                  <c:v>-232.2276373738953</c:v>
                </c:pt>
                <c:pt idx="21">
                  <c:v>-225.0443900765018</c:v>
                </c:pt>
                <c:pt idx="22">
                  <c:v>-194.5312171487374</c:v>
                </c:pt>
                <c:pt idx="23">
                  <c:v>-188.332601390682</c:v>
                </c:pt>
                <c:pt idx="24">
                  <c:v>-175.1748923990032</c:v>
                </c:pt>
                <c:pt idx="25">
                  <c:v>-174.6382362252945</c:v>
                </c:pt>
                <c:pt idx="26">
                  <c:v>-174.118749357121</c:v>
                </c:pt>
                <c:pt idx="27">
                  <c:v>-173.6022673886912</c:v>
                </c:pt>
                <c:pt idx="28">
                  <c:v>-171.9660978565171</c:v>
                </c:pt>
                <c:pt idx="29">
                  <c:v>-171.6432225580006</c:v>
                </c:pt>
                <c:pt idx="30">
                  <c:v>-171.07462963967</c:v>
                </c:pt>
                <c:pt idx="31">
                  <c:v>-166.7272533524898</c:v>
                </c:pt>
                <c:pt idx="32">
                  <c:v>-161.3405745197162</c:v>
                </c:pt>
                <c:pt idx="33">
                  <c:v>-160.8183291653148</c:v>
                </c:pt>
                <c:pt idx="34">
                  <c:v>-159.8206085033207</c:v>
                </c:pt>
                <c:pt idx="35">
                  <c:v>-158.9657626025048</c:v>
                </c:pt>
                <c:pt idx="36">
                  <c:v>-157.969654906268</c:v>
                </c:pt>
                <c:pt idx="37">
                  <c:v>-154.4675458241144</c:v>
                </c:pt>
                <c:pt idx="38">
                  <c:v>-153.035000526231</c:v>
                </c:pt>
                <c:pt idx="39">
                  <c:v>-151.5301009354746</c:v>
                </c:pt>
                <c:pt idx="40">
                  <c:v>-149.2497767307707</c:v>
                </c:pt>
                <c:pt idx="41">
                  <c:v>-147.0467013903109</c:v>
                </c:pt>
                <c:pt idx="42">
                  <c:v>-140.6903634803502</c:v>
                </c:pt>
                <c:pt idx="43">
                  <c:v>-136.6372928364507</c:v>
                </c:pt>
                <c:pt idx="44">
                  <c:v>-135.6203808618325</c:v>
                </c:pt>
                <c:pt idx="45">
                  <c:v>-132.8880841413633</c:v>
                </c:pt>
                <c:pt idx="46">
                  <c:v>-120.0818684083908</c:v>
                </c:pt>
                <c:pt idx="47">
                  <c:v>-115.3202707713259</c:v>
                </c:pt>
                <c:pt idx="48">
                  <c:v>-104.4424408909256</c:v>
                </c:pt>
                <c:pt idx="49">
                  <c:v>-100.5062530528081</c:v>
                </c:pt>
                <c:pt idx="50">
                  <c:v>-99.00155536200526</c:v>
                </c:pt>
                <c:pt idx="51">
                  <c:v>-94.87185482810594</c:v>
                </c:pt>
                <c:pt idx="52">
                  <c:v>-91.43322102767422</c:v>
                </c:pt>
                <c:pt idx="53">
                  <c:v>-89.72420934968766</c:v>
                </c:pt>
                <c:pt idx="54">
                  <c:v>-88.20070307356178</c:v>
                </c:pt>
                <c:pt idx="55">
                  <c:v>-86.35442080162125</c:v>
                </c:pt>
                <c:pt idx="56">
                  <c:v>-85.902670845113</c:v>
                </c:pt>
                <c:pt idx="57">
                  <c:v>-81.18832347768819</c:v>
                </c:pt>
                <c:pt idx="58">
                  <c:v>-79.260201692382</c:v>
                </c:pt>
                <c:pt idx="59">
                  <c:v>-74.64624676352764</c:v>
                </c:pt>
                <c:pt idx="60">
                  <c:v>-73.31771984226708</c:v>
                </c:pt>
                <c:pt idx="61">
                  <c:v>-70.10208020797563</c:v>
                </c:pt>
                <c:pt idx="62">
                  <c:v>-66.8134396640521</c:v>
                </c:pt>
                <c:pt idx="63">
                  <c:v>-62.59593317372485</c:v>
                </c:pt>
                <c:pt idx="64">
                  <c:v>-61.3914268877632</c:v>
                </c:pt>
                <c:pt idx="65">
                  <c:v>-61.26728433935227</c:v>
                </c:pt>
                <c:pt idx="66">
                  <c:v>-60.90517313243282</c:v>
                </c:pt>
                <c:pt idx="67">
                  <c:v>-60.49589290492053</c:v>
                </c:pt>
                <c:pt idx="68">
                  <c:v>-59.21036978145077</c:v>
                </c:pt>
                <c:pt idx="69">
                  <c:v>-58.87252448150389</c:v>
                </c:pt>
                <c:pt idx="70">
                  <c:v>-57.57788575125852</c:v>
                </c:pt>
                <c:pt idx="71">
                  <c:v>-56.65643010436168</c:v>
                </c:pt>
                <c:pt idx="72">
                  <c:v>-55.40871394457678</c:v>
                </c:pt>
                <c:pt idx="73">
                  <c:v>-53.10438972121312</c:v>
                </c:pt>
                <c:pt idx="74">
                  <c:v>-51.06572589585</c:v>
                </c:pt>
                <c:pt idx="75">
                  <c:v>-50.11343254438287</c:v>
                </c:pt>
                <c:pt idx="76">
                  <c:v>-48.09112654258996</c:v>
                </c:pt>
                <c:pt idx="77">
                  <c:v>-46.8499980205197</c:v>
                </c:pt>
                <c:pt idx="78">
                  <c:v>-45.01456427338059</c:v>
                </c:pt>
                <c:pt idx="79">
                  <c:v>-44.25754406452029</c:v>
                </c:pt>
                <c:pt idx="80">
                  <c:v>-43.13048538129544</c:v>
                </c:pt>
                <c:pt idx="81">
                  <c:v>-42.76421674785842</c:v>
                </c:pt>
                <c:pt idx="82">
                  <c:v>-42.21905858254303</c:v>
                </c:pt>
                <c:pt idx="83">
                  <c:v>-39.24790875298243</c:v>
                </c:pt>
                <c:pt idx="84">
                  <c:v>-29.82701560483724</c:v>
                </c:pt>
                <c:pt idx="85">
                  <c:v>-29.65562728532763</c:v>
                </c:pt>
                <c:pt idx="86">
                  <c:v>-27.31397047923264</c:v>
                </c:pt>
                <c:pt idx="87">
                  <c:v>-26.07937249742395</c:v>
                </c:pt>
                <c:pt idx="88">
                  <c:v>-24.72058879552588</c:v>
                </c:pt>
                <c:pt idx="89">
                  <c:v>-23.65936512224556</c:v>
                </c:pt>
                <c:pt idx="90">
                  <c:v>-22.23579630120224</c:v>
                </c:pt>
                <c:pt idx="91">
                  <c:v>-22.23456787314825</c:v>
                </c:pt>
                <c:pt idx="92">
                  <c:v>-21.15476137179854</c:v>
                </c:pt>
                <c:pt idx="93">
                  <c:v>-19.11732761031413</c:v>
                </c:pt>
                <c:pt idx="94">
                  <c:v>-17.16933458384432</c:v>
                </c:pt>
                <c:pt idx="95">
                  <c:v>-16.71203980405164</c:v>
                </c:pt>
                <c:pt idx="96">
                  <c:v>-16.04434425662413</c:v>
                </c:pt>
                <c:pt idx="97">
                  <c:v>-14.20573421477411</c:v>
                </c:pt>
                <c:pt idx="98">
                  <c:v>-12.94379161458198</c:v>
                </c:pt>
                <c:pt idx="99">
                  <c:v>-12.2716961776925</c:v>
                </c:pt>
                <c:pt idx="100">
                  <c:v>-11.48000232406076</c:v>
                </c:pt>
                <c:pt idx="101">
                  <c:v>-9.284601180520951</c:v>
                </c:pt>
                <c:pt idx="102">
                  <c:v>-8.770920157905663</c:v>
                </c:pt>
                <c:pt idx="103">
                  <c:v>-3.965397099294364</c:v>
                </c:pt>
                <c:pt idx="104">
                  <c:v>-3.55726607473332</c:v>
                </c:pt>
                <c:pt idx="105">
                  <c:v>-2.061247821091627</c:v>
                </c:pt>
                <c:pt idx="106">
                  <c:v>4.950490252714474</c:v>
                </c:pt>
                <c:pt idx="107">
                  <c:v>7.815173743282799</c:v>
                </c:pt>
                <c:pt idx="108">
                  <c:v>10.21928328749965</c:v>
                </c:pt>
                <c:pt idx="109">
                  <c:v>11.03305914192271</c:v>
                </c:pt>
                <c:pt idx="110">
                  <c:v>12.88596345964703</c:v>
                </c:pt>
                <c:pt idx="111">
                  <c:v>16.80550962564627</c:v>
                </c:pt>
                <c:pt idx="112">
                  <c:v>22.77244345321498</c:v>
                </c:pt>
                <c:pt idx="113">
                  <c:v>25.09115568909482</c:v>
                </c:pt>
                <c:pt idx="114">
                  <c:v>25.72803317764721</c:v>
                </c:pt>
                <c:pt idx="115">
                  <c:v>25.90836707333028</c:v>
                </c:pt>
                <c:pt idx="116">
                  <c:v>27.16173100781714</c:v>
                </c:pt>
                <c:pt idx="117">
                  <c:v>27.74546799542532</c:v>
                </c:pt>
                <c:pt idx="118">
                  <c:v>29.31310739033023</c:v>
                </c:pt>
                <c:pt idx="119">
                  <c:v>33.05470102051129</c:v>
                </c:pt>
                <c:pt idx="120">
                  <c:v>39.72102148337251</c:v>
                </c:pt>
                <c:pt idx="121">
                  <c:v>41.56485936285031</c:v>
                </c:pt>
                <c:pt idx="122">
                  <c:v>43.15571113806607</c:v>
                </c:pt>
                <c:pt idx="123">
                  <c:v>45.05754807730062</c:v>
                </c:pt>
                <c:pt idx="124">
                  <c:v>46.19962041512076</c:v>
                </c:pt>
                <c:pt idx="125">
                  <c:v>48.44021246268136</c:v>
                </c:pt>
                <c:pt idx="126">
                  <c:v>49.89707114160609</c:v>
                </c:pt>
                <c:pt idx="127">
                  <c:v>51.11115841358804</c:v>
                </c:pt>
                <c:pt idx="128">
                  <c:v>51.9565121848271</c:v>
                </c:pt>
                <c:pt idx="129">
                  <c:v>52.60507640400692</c:v>
                </c:pt>
                <c:pt idx="130">
                  <c:v>53.20134692358578</c:v>
                </c:pt>
                <c:pt idx="131">
                  <c:v>53.71080888798411</c:v>
                </c:pt>
                <c:pt idx="132">
                  <c:v>55.29975852963804</c:v>
                </c:pt>
                <c:pt idx="133">
                  <c:v>57.89574399010456</c:v>
                </c:pt>
                <c:pt idx="134">
                  <c:v>58.73762724324979</c:v>
                </c:pt>
                <c:pt idx="135">
                  <c:v>60.19276354663458</c:v>
                </c:pt>
                <c:pt idx="136">
                  <c:v>60.65105580997351</c:v>
                </c:pt>
                <c:pt idx="137">
                  <c:v>61.93071461683434</c:v>
                </c:pt>
                <c:pt idx="138">
                  <c:v>62.12526496428427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EigenvaluePlots!$L$7</c:f>
              <c:strCache>
                <c:ptCount val="1"/>
                <c:pt idx="0">
                  <c:v>70pt Lanczos Spinless H2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EigenvaluePlots!$H$9:$H$147</c:f>
              <c:numCache>
                <c:formatCode>General</c:formatCode>
                <c:ptCount val="1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</c:numCache>
            </c:numRef>
          </c:xVal>
          <c:yVal>
            <c:numRef>
              <c:f>EigenvaluePlots!$L$9:$L$147</c:f>
              <c:numCache>
                <c:formatCode>0.000</c:formatCode>
                <c:ptCount val="139"/>
                <c:pt idx="0">
                  <c:v>-449.5847964951918</c:v>
                </c:pt>
                <c:pt idx="1">
                  <c:v>-375.4655347743342</c:v>
                </c:pt>
                <c:pt idx="2">
                  <c:v>-372.7393924135444</c:v>
                </c:pt>
                <c:pt idx="3">
                  <c:v>-352.7396544610472</c:v>
                </c:pt>
                <c:pt idx="4">
                  <c:v>-336.3193732627099</c:v>
                </c:pt>
                <c:pt idx="5">
                  <c:v>-334.1714202742324</c:v>
                </c:pt>
                <c:pt idx="6">
                  <c:v>-322.0087166177393</c:v>
                </c:pt>
                <c:pt idx="7">
                  <c:v>-288.5303218777129</c:v>
                </c:pt>
                <c:pt idx="8">
                  <c:v>-287.3772476309286</c:v>
                </c:pt>
                <c:pt idx="9">
                  <c:v>-274.6316553871233</c:v>
                </c:pt>
                <c:pt idx="10">
                  <c:v>-267.7047599930974</c:v>
                </c:pt>
                <c:pt idx="11">
                  <c:v>-265.1947888403065</c:v>
                </c:pt>
                <c:pt idx="12">
                  <c:v>-262.2076388913914</c:v>
                </c:pt>
                <c:pt idx="13">
                  <c:v>-260.3153190784942</c:v>
                </c:pt>
                <c:pt idx="14">
                  <c:v>-259.0412146712331</c:v>
                </c:pt>
                <c:pt idx="15">
                  <c:v>-257.435467620009</c:v>
                </c:pt>
                <c:pt idx="16">
                  <c:v>-248.0955491443906</c:v>
                </c:pt>
                <c:pt idx="17">
                  <c:v>-244.958320753126</c:v>
                </c:pt>
                <c:pt idx="18">
                  <c:v>-240.1256056755532</c:v>
                </c:pt>
                <c:pt idx="19">
                  <c:v>-236.4560594136739</c:v>
                </c:pt>
                <c:pt idx="20">
                  <c:v>-232.2289039904124</c:v>
                </c:pt>
                <c:pt idx="21">
                  <c:v>-225.0561624725109</c:v>
                </c:pt>
                <c:pt idx="22">
                  <c:v>-194.5270086236396</c:v>
                </c:pt>
                <c:pt idx="23">
                  <c:v>-188.3267773459713</c:v>
                </c:pt>
                <c:pt idx="24">
                  <c:v>-175.1571288859063</c:v>
                </c:pt>
                <c:pt idx="25">
                  <c:v>-174.6335578830448</c:v>
                </c:pt>
                <c:pt idx="26">
                  <c:v>-174.1048941605244</c:v>
                </c:pt>
                <c:pt idx="27">
                  <c:v>-173.5791108393543</c:v>
                </c:pt>
                <c:pt idx="28">
                  <c:v>-171.9635256867195</c:v>
                </c:pt>
                <c:pt idx="29">
                  <c:v>-171.6265444899551</c:v>
                </c:pt>
                <c:pt idx="30">
                  <c:v>-171.0718977316677</c:v>
                </c:pt>
                <c:pt idx="31">
                  <c:v>-166.725923997124</c:v>
                </c:pt>
                <c:pt idx="32">
                  <c:v>-161.3527711948474</c:v>
                </c:pt>
                <c:pt idx="33">
                  <c:v>-160.8205498767367</c:v>
                </c:pt>
                <c:pt idx="34">
                  <c:v>-159.8344740333696</c:v>
                </c:pt>
                <c:pt idx="35">
                  <c:v>-158.9623284946887</c:v>
                </c:pt>
                <c:pt idx="36">
                  <c:v>-157.9680973049864</c:v>
                </c:pt>
                <c:pt idx="37">
                  <c:v>-154.4545235260185</c:v>
                </c:pt>
                <c:pt idx="38">
                  <c:v>-153.0125345450176</c:v>
                </c:pt>
                <c:pt idx="39">
                  <c:v>-151.5275643475398</c:v>
                </c:pt>
                <c:pt idx="40">
                  <c:v>-149.2607289937537</c:v>
                </c:pt>
                <c:pt idx="41">
                  <c:v>-147.0740172992319</c:v>
                </c:pt>
                <c:pt idx="42">
                  <c:v>-140.7033952984057</c:v>
                </c:pt>
                <c:pt idx="43">
                  <c:v>-136.6599346155136</c:v>
                </c:pt>
                <c:pt idx="44">
                  <c:v>-135.6192134463288</c:v>
                </c:pt>
                <c:pt idx="45">
                  <c:v>-132.8880679423021</c:v>
                </c:pt>
                <c:pt idx="46">
                  <c:v>-120.0626258123455</c:v>
                </c:pt>
                <c:pt idx="47">
                  <c:v>-115.3454785151166</c:v>
                </c:pt>
                <c:pt idx="48">
                  <c:v>-104.4504032247179</c:v>
                </c:pt>
                <c:pt idx="49">
                  <c:v>-100.5101470453679</c:v>
                </c:pt>
                <c:pt idx="50">
                  <c:v>-98.9670214176573</c:v>
                </c:pt>
                <c:pt idx="51">
                  <c:v>-94.87043137753534</c:v>
                </c:pt>
                <c:pt idx="52">
                  <c:v>-91.44761639365344</c:v>
                </c:pt>
                <c:pt idx="53">
                  <c:v>-89.75459195835657</c:v>
                </c:pt>
                <c:pt idx="54">
                  <c:v>-88.19507848747111</c:v>
                </c:pt>
                <c:pt idx="55">
                  <c:v>-86.34921501326641</c:v>
                </c:pt>
                <c:pt idx="56">
                  <c:v>-85.89788524075948</c:v>
                </c:pt>
                <c:pt idx="57">
                  <c:v>-81.17769160648322</c:v>
                </c:pt>
                <c:pt idx="58">
                  <c:v>-79.23298187676102</c:v>
                </c:pt>
                <c:pt idx="59">
                  <c:v>-74.63469532189202</c:v>
                </c:pt>
                <c:pt idx="60">
                  <c:v>-73.2818039742694</c:v>
                </c:pt>
                <c:pt idx="61">
                  <c:v>-70.09685714735843</c:v>
                </c:pt>
                <c:pt idx="62">
                  <c:v>-66.84043473443819</c:v>
                </c:pt>
                <c:pt idx="63">
                  <c:v>-62.5914368974037</c:v>
                </c:pt>
                <c:pt idx="64">
                  <c:v>-61.38582369368879</c:v>
                </c:pt>
                <c:pt idx="65">
                  <c:v>-61.2741087713801</c:v>
                </c:pt>
                <c:pt idx="66">
                  <c:v>-60.91186652355475</c:v>
                </c:pt>
                <c:pt idx="67">
                  <c:v>-60.48964485241152</c:v>
                </c:pt>
                <c:pt idx="68">
                  <c:v>-59.19265939591434</c:v>
                </c:pt>
                <c:pt idx="69">
                  <c:v>-58.84275111129676</c:v>
                </c:pt>
                <c:pt idx="70">
                  <c:v>-57.57821145164922</c:v>
                </c:pt>
                <c:pt idx="71">
                  <c:v>-56.64147463924576</c:v>
                </c:pt>
                <c:pt idx="72">
                  <c:v>-55.40394715937828</c:v>
                </c:pt>
                <c:pt idx="73">
                  <c:v>-53.09825810569811</c:v>
                </c:pt>
                <c:pt idx="74">
                  <c:v>-51.04331691588743</c:v>
                </c:pt>
                <c:pt idx="75">
                  <c:v>-50.10762469692781</c:v>
                </c:pt>
                <c:pt idx="76">
                  <c:v>-48.08926249475877</c:v>
                </c:pt>
                <c:pt idx="77">
                  <c:v>-46.86585941516415</c:v>
                </c:pt>
                <c:pt idx="78">
                  <c:v>-45.00070871674143</c:v>
                </c:pt>
                <c:pt idx="79">
                  <c:v>-44.28407704617137</c:v>
                </c:pt>
                <c:pt idx="80">
                  <c:v>-43.14620074594978</c:v>
                </c:pt>
                <c:pt idx="81">
                  <c:v>-42.76172488759801</c:v>
                </c:pt>
                <c:pt idx="82">
                  <c:v>-42.22370738254432</c:v>
                </c:pt>
                <c:pt idx="83">
                  <c:v>-39.27750892252947</c:v>
                </c:pt>
                <c:pt idx="84">
                  <c:v>-29.85054253783221</c:v>
                </c:pt>
                <c:pt idx="85">
                  <c:v>-29.65009232298542</c:v>
                </c:pt>
                <c:pt idx="86">
                  <c:v>-27.30794949364457</c:v>
                </c:pt>
                <c:pt idx="87">
                  <c:v>-26.08057910523638</c:v>
                </c:pt>
                <c:pt idx="88">
                  <c:v>-24.68404176248214</c:v>
                </c:pt>
                <c:pt idx="89">
                  <c:v>-23.65351670733492</c:v>
                </c:pt>
                <c:pt idx="90">
                  <c:v>-22.22178187873158</c:v>
                </c:pt>
                <c:pt idx="91">
                  <c:v>-22.19277612648608</c:v>
                </c:pt>
                <c:pt idx="92">
                  <c:v>-21.13323030567955</c:v>
                </c:pt>
                <c:pt idx="93">
                  <c:v>-19.1190874932073</c:v>
                </c:pt>
                <c:pt idx="94">
                  <c:v>-17.18181341562871</c:v>
                </c:pt>
                <c:pt idx="95">
                  <c:v>-16.72771028954776</c:v>
                </c:pt>
                <c:pt idx="96">
                  <c:v>-16.07444084207646</c:v>
                </c:pt>
                <c:pt idx="97">
                  <c:v>-14.23139416197603</c:v>
                </c:pt>
                <c:pt idx="98">
                  <c:v>-12.96525623209533</c:v>
                </c:pt>
                <c:pt idx="99">
                  <c:v>-12.27586349889032</c:v>
                </c:pt>
                <c:pt idx="100">
                  <c:v>-11.47762035892305</c:v>
                </c:pt>
                <c:pt idx="101">
                  <c:v>-9.283601725488893</c:v>
                </c:pt>
                <c:pt idx="102">
                  <c:v>-8.7825824971398</c:v>
                </c:pt>
                <c:pt idx="103">
                  <c:v>-3.984234282984687</c:v>
                </c:pt>
                <c:pt idx="104">
                  <c:v>-3.573515161648459</c:v>
                </c:pt>
                <c:pt idx="105">
                  <c:v>-2.035302511065424</c:v>
                </c:pt>
                <c:pt idx="106">
                  <c:v>4.945717013455919</c:v>
                </c:pt>
                <c:pt idx="107">
                  <c:v>7.784649585202714</c:v>
                </c:pt>
                <c:pt idx="108">
                  <c:v>10.2208950569667</c:v>
                </c:pt>
                <c:pt idx="109">
                  <c:v>11.03198436389414</c:v>
                </c:pt>
                <c:pt idx="110">
                  <c:v>12.88585382415823</c:v>
                </c:pt>
                <c:pt idx="111">
                  <c:v>16.8285154727036</c:v>
                </c:pt>
                <c:pt idx="112">
                  <c:v>22.73824692384443</c:v>
                </c:pt>
                <c:pt idx="113">
                  <c:v>25.10577405747603</c:v>
                </c:pt>
                <c:pt idx="114">
                  <c:v>25.73783604257363</c:v>
                </c:pt>
                <c:pt idx="115">
                  <c:v>25.91733161653224</c:v>
                </c:pt>
                <c:pt idx="116">
                  <c:v>27.18852388535407</c:v>
                </c:pt>
                <c:pt idx="117">
                  <c:v>27.7588346859111</c:v>
                </c:pt>
                <c:pt idx="118">
                  <c:v>29.34404201924769</c:v>
                </c:pt>
                <c:pt idx="119">
                  <c:v>33.05076715405636</c:v>
                </c:pt>
                <c:pt idx="120">
                  <c:v>39.69445370016575</c:v>
                </c:pt>
                <c:pt idx="121">
                  <c:v>41.53536218076613</c:v>
                </c:pt>
                <c:pt idx="122">
                  <c:v>43.16531086341166</c:v>
                </c:pt>
                <c:pt idx="123">
                  <c:v>45.085186762219</c:v>
                </c:pt>
                <c:pt idx="124">
                  <c:v>46.20859256286735</c:v>
                </c:pt>
                <c:pt idx="125">
                  <c:v>48.44511759264219</c:v>
                </c:pt>
                <c:pt idx="126">
                  <c:v>49.90507190563</c:v>
                </c:pt>
                <c:pt idx="127">
                  <c:v>51.14003103160832</c:v>
                </c:pt>
                <c:pt idx="128">
                  <c:v>51.98116988527249</c:v>
                </c:pt>
                <c:pt idx="129">
                  <c:v>52.6144644253813</c:v>
                </c:pt>
                <c:pt idx="130">
                  <c:v>53.22329217048815</c:v>
                </c:pt>
                <c:pt idx="131">
                  <c:v>53.72895210686385</c:v>
                </c:pt>
                <c:pt idx="132">
                  <c:v>55.3046057980975</c:v>
                </c:pt>
                <c:pt idx="133">
                  <c:v>57.87403576334447</c:v>
                </c:pt>
                <c:pt idx="134">
                  <c:v>58.74252170675726</c:v>
                </c:pt>
                <c:pt idx="135">
                  <c:v>60.20302704546015</c:v>
                </c:pt>
                <c:pt idx="136">
                  <c:v>60.65792834538667</c:v>
                </c:pt>
                <c:pt idx="137">
                  <c:v>61.94066652186547</c:v>
                </c:pt>
                <c:pt idx="138">
                  <c:v>62.16593632769747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EigenvaluePlots!$M$7</c:f>
              <c:strCache>
                <c:ptCount val="1"/>
                <c:pt idx="0">
                  <c:v>100pt Lanczos Spinless H2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ln>
                <a:noFill/>
              </a:ln>
            </c:spPr>
          </c:marker>
          <c:xVal>
            <c:numRef>
              <c:f>EigenvaluePlots!$H$9:$H$147</c:f>
              <c:numCache>
                <c:formatCode>General</c:formatCode>
                <c:ptCount val="1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</c:numCache>
            </c:numRef>
          </c:xVal>
          <c:yVal>
            <c:numRef>
              <c:f>EigenvaluePlots!$M$9:$M$147</c:f>
              <c:numCache>
                <c:formatCode>0.000</c:formatCode>
                <c:ptCount val="139"/>
                <c:pt idx="0">
                  <c:v>-449.6844005199887</c:v>
                </c:pt>
                <c:pt idx="1">
                  <c:v>-375.5472107181902</c:v>
                </c:pt>
                <c:pt idx="2">
                  <c:v>-372.8336263654398</c:v>
                </c:pt>
                <c:pt idx="3">
                  <c:v>-352.8563644741523</c:v>
                </c:pt>
                <c:pt idx="4">
                  <c:v>-336.5026693430025</c:v>
                </c:pt>
                <c:pt idx="5">
                  <c:v>-334.3181161305331</c:v>
                </c:pt>
                <c:pt idx="6">
                  <c:v>-321.9564084867147</c:v>
                </c:pt>
                <c:pt idx="7">
                  <c:v>-288.6048204953881</c:v>
                </c:pt>
                <c:pt idx="8">
                  <c:v>-287.4572014666707</c:v>
                </c:pt>
                <c:pt idx="9">
                  <c:v>-274.7152724290543</c:v>
                </c:pt>
                <c:pt idx="10">
                  <c:v>-267.7908337060098</c:v>
                </c:pt>
                <c:pt idx="11">
                  <c:v>-265.3226906302347</c:v>
                </c:pt>
                <c:pt idx="12">
                  <c:v>-262.4212800785126</c:v>
                </c:pt>
                <c:pt idx="13">
                  <c:v>-260.377751774085</c:v>
                </c:pt>
                <c:pt idx="14">
                  <c:v>-259.1898474006713</c:v>
                </c:pt>
                <c:pt idx="15">
                  <c:v>-257.5726268778363</c:v>
                </c:pt>
                <c:pt idx="16">
                  <c:v>-248.0486597657503</c:v>
                </c:pt>
                <c:pt idx="17">
                  <c:v>-244.9356317706524</c:v>
                </c:pt>
                <c:pt idx="18">
                  <c:v>-240.3186968525784</c:v>
                </c:pt>
                <c:pt idx="19">
                  <c:v>-236.6680439358233</c:v>
                </c:pt>
                <c:pt idx="20">
                  <c:v>-232.3523970261821</c:v>
                </c:pt>
                <c:pt idx="21">
                  <c:v>-224.982497985361</c:v>
                </c:pt>
                <c:pt idx="22">
                  <c:v>-194.6053186228924</c:v>
                </c:pt>
                <c:pt idx="23">
                  <c:v>-188.3890276938574</c:v>
                </c:pt>
                <c:pt idx="24">
                  <c:v>-175.3515205046054</c:v>
                </c:pt>
                <c:pt idx="25">
                  <c:v>-174.7191223815063</c:v>
                </c:pt>
                <c:pt idx="26">
                  <c:v>-174.2525349041473</c:v>
                </c:pt>
                <c:pt idx="27">
                  <c:v>-173.6588493515816</c:v>
                </c:pt>
                <c:pt idx="28">
                  <c:v>-172.0452343122798</c:v>
                </c:pt>
                <c:pt idx="29">
                  <c:v>-171.6919915726531</c:v>
                </c:pt>
                <c:pt idx="30">
                  <c:v>-171.1675774821</c:v>
                </c:pt>
                <c:pt idx="31">
                  <c:v>-166.8039687636106</c:v>
                </c:pt>
                <c:pt idx="32">
                  <c:v>-161.4263864033236</c:v>
                </c:pt>
                <c:pt idx="33">
                  <c:v>-160.8892882109282</c:v>
                </c:pt>
                <c:pt idx="34">
                  <c:v>-159.8376098096097</c:v>
                </c:pt>
                <c:pt idx="35">
                  <c:v>-159.0297530831731</c:v>
                </c:pt>
                <c:pt idx="36">
                  <c:v>-158.0736255988363</c:v>
                </c:pt>
                <c:pt idx="37">
                  <c:v>-154.6687790841164</c:v>
                </c:pt>
                <c:pt idx="38">
                  <c:v>-153.138480122531</c:v>
                </c:pt>
                <c:pt idx="39">
                  <c:v>-151.6874312392622</c:v>
                </c:pt>
                <c:pt idx="40">
                  <c:v>-149.464512666035</c:v>
                </c:pt>
                <c:pt idx="41">
                  <c:v>-147.0455940890957</c:v>
                </c:pt>
                <c:pt idx="42">
                  <c:v>-140.6364161662824</c:v>
                </c:pt>
                <c:pt idx="43">
                  <c:v>-136.6253542302151</c:v>
                </c:pt>
                <c:pt idx="44">
                  <c:v>-135.7045018964632</c:v>
                </c:pt>
                <c:pt idx="45">
                  <c:v>-133.0317097047663</c:v>
                </c:pt>
                <c:pt idx="46">
                  <c:v>-120.2667533130841</c:v>
                </c:pt>
                <c:pt idx="47">
                  <c:v>-115.583121905926</c:v>
                </c:pt>
                <c:pt idx="48">
                  <c:v>-104.3669626793291</c:v>
                </c:pt>
                <c:pt idx="49">
                  <c:v>-100.6153601504688</c:v>
                </c:pt>
                <c:pt idx="50">
                  <c:v>-99.20040272958022</c:v>
                </c:pt>
                <c:pt idx="51">
                  <c:v>-94.99678122385569</c:v>
                </c:pt>
                <c:pt idx="52">
                  <c:v>-91.55531989586734</c:v>
                </c:pt>
                <c:pt idx="53">
                  <c:v>-89.9125667169692</c:v>
                </c:pt>
                <c:pt idx="54">
                  <c:v>-88.25625276305743</c:v>
                </c:pt>
                <c:pt idx="55">
                  <c:v>-86.2792176823088</c:v>
                </c:pt>
                <c:pt idx="56">
                  <c:v>-85.89583255224727</c:v>
                </c:pt>
                <c:pt idx="57">
                  <c:v>-81.38513769179804</c:v>
                </c:pt>
                <c:pt idx="58">
                  <c:v>-79.2712799481472</c:v>
                </c:pt>
                <c:pt idx="59">
                  <c:v>-74.81471211094021</c:v>
                </c:pt>
                <c:pt idx="60">
                  <c:v>-73.28727920426632</c:v>
                </c:pt>
                <c:pt idx="61">
                  <c:v>-70.18511085796024</c:v>
                </c:pt>
                <c:pt idx="62">
                  <c:v>-66.81965441105183</c:v>
                </c:pt>
                <c:pt idx="63">
                  <c:v>-62.6489800389557</c:v>
                </c:pt>
                <c:pt idx="64">
                  <c:v>-61.47813143471842</c:v>
                </c:pt>
                <c:pt idx="65">
                  <c:v>-61.3993702668821</c:v>
                </c:pt>
                <c:pt idx="66">
                  <c:v>-60.99505012686984</c:v>
                </c:pt>
                <c:pt idx="67">
                  <c:v>-60.5653698998559</c:v>
                </c:pt>
                <c:pt idx="68">
                  <c:v>-59.27628899310361</c:v>
                </c:pt>
                <c:pt idx="69">
                  <c:v>-58.96206964517654</c:v>
                </c:pt>
                <c:pt idx="70">
                  <c:v>-57.78598740460637</c:v>
                </c:pt>
                <c:pt idx="71">
                  <c:v>-56.74986916477133</c:v>
                </c:pt>
                <c:pt idx="72">
                  <c:v>-55.55358571228334</c:v>
                </c:pt>
                <c:pt idx="73">
                  <c:v>-53.27202936995826</c:v>
                </c:pt>
                <c:pt idx="74">
                  <c:v>-51.08593085648925</c:v>
                </c:pt>
                <c:pt idx="75">
                  <c:v>-50.1810676490054</c:v>
                </c:pt>
                <c:pt idx="76">
                  <c:v>-48.1951607604148</c:v>
                </c:pt>
                <c:pt idx="77">
                  <c:v>-46.8220918394049</c:v>
                </c:pt>
                <c:pt idx="78">
                  <c:v>-45.0919171788699</c:v>
                </c:pt>
                <c:pt idx="79">
                  <c:v>-44.28893673750701</c:v>
                </c:pt>
                <c:pt idx="80">
                  <c:v>-43.12923938587744</c:v>
                </c:pt>
                <c:pt idx="81">
                  <c:v>-42.8675568395031</c:v>
                </c:pt>
                <c:pt idx="82">
                  <c:v>-42.39930064464573</c:v>
                </c:pt>
                <c:pt idx="83">
                  <c:v>-39.25746032029787</c:v>
                </c:pt>
                <c:pt idx="84">
                  <c:v>-29.82175502544305</c:v>
                </c:pt>
                <c:pt idx="85">
                  <c:v>-29.72705183116233</c:v>
                </c:pt>
                <c:pt idx="86">
                  <c:v>-27.40489311163395</c:v>
                </c:pt>
                <c:pt idx="87">
                  <c:v>-26.16288931130538</c:v>
                </c:pt>
                <c:pt idx="88">
                  <c:v>-24.88850353028221</c:v>
                </c:pt>
                <c:pt idx="89">
                  <c:v>-23.71293741362763</c:v>
                </c:pt>
                <c:pt idx="90">
                  <c:v>-22.43076847722028</c:v>
                </c:pt>
                <c:pt idx="91">
                  <c:v>-22.3691597565105</c:v>
                </c:pt>
                <c:pt idx="92">
                  <c:v>-21.29308218370295</c:v>
                </c:pt>
                <c:pt idx="93">
                  <c:v>-19.28402266244757</c:v>
                </c:pt>
                <c:pt idx="94">
                  <c:v>-17.27218973915029</c:v>
                </c:pt>
                <c:pt idx="95">
                  <c:v>-16.95745853139823</c:v>
                </c:pt>
                <c:pt idx="96">
                  <c:v>-16.26117970985194</c:v>
                </c:pt>
                <c:pt idx="97">
                  <c:v>-14.39357670755612</c:v>
                </c:pt>
                <c:pt idx="98">
                  <c:v>-13.08788910109536</c:v>
                </c:pt>
                <c:pt idx="99">
                  <c:v>-12.17575312910668</c:v>
                </c:pt>
                <c:pt idx="100">
                  <c:v>-11.5877448919033</c:v>
                </c:pt>
                <c:pt idx="101">
                  <c:v>-9.094036677457836</c:v>
                </c:pt>
                <c:pt idx="102">
                  <c:v>-8.710798206323431</c:v>
                </c:pt>
                <c:pt idx="103">
                  <c:v>-3.943386287320834</c:v>
                </c:pt>
                <c:pt idx="104">
                  <c:v>-3.722778569272805</c:v>
                </c:pt>
                <c:pt idx="105">
                  <c:v>-2.326876459885398</c:v>
                </c:pt>
                <c:pt idx="106">
                  <c:v>4.850298350111416</c:v>
                </c:pt>
                <c:pt idx="107">
                  <c:v>7.696308824168511</c:v>
                </c:pt>
                <c:pt idx="108">
                  <c:v>10.18186491650579</c:v>
                </c:pt>
                <c:pt idx="109">
                  <c:v>11.0572354873936</c:v>
                </c:pt>
                <c:pt idx="110">
                  <c:v>12.72781327932915</c:v>
                </c:pt>
                <c:pt idx="111">
                  <c:v>16.61430275109882</c:v>
                </c:pt>
                <c:pt idx="112">
                  <c:v>22.47900580866673</c:v>
                </c:pt>
                <c:pt idx="113">
                  <c:v>24.90562256698121</c:v>
                </c:pt>
                <c:pt idx="114">
                  <c:v>25.66858200708435</c:v>
                </c:pt>
                <c:pt idx="115">
                  <c:v>25.85820063893567</c:v>
                </c:pt>
                <c:pt idx="116">
                  <c:v>27.11560445266139</c:v>
                </c:pt>
                <c:pt idx="117">
                  <c:v>27.61969980834601</c:v>
                </c:pt>
                <c:pt idx="118">
                  <c:v>29.32919181712316</c:v>
                </c:pt>
                <c:pt idx="119">
                  <c:v>33.1435334421269</c:v>
                </c:pt>
                <c:pt idx="120">
                  <c:v>39.71043397519503</c:v>
                </c:pt>
                <c:pt idx="121">
                  <c:v>41.54529784387552</c:v>
                </c:pt>
                <c:pt idx="122">
                  <c:v>42.9427422864386</c:v>
                </c:pt>
                <c:pt idx="123">
                  <c:v>45.02854261605</c:v>
                </c:pt>
                <c:pt idx="124">
                  <c:v>46.12127639057018</c:v>
                </c:pt>
                <c:pt idx="125">
                  <c:v>48.36684046307147</c:v>
                </c:pt>
                <c:pt idx="126">
                  <c:v>49.82539269612266</c:v>
                </c:pt>
                <c:pt idx="127">
                  <c:v>51.03565532934584</c:v>
                </c:pt>
                <c:pt idx="128">
                  <c:v>51.84489657595776</c:v>
                </c:pt>
                <c:pt idx="129">
                  <c:v>52.46426912361068</c:v>
                </c:pt>
                <c:pt idx="130">
                  <c:v>53.11359643883316</c:v>
                </c:pt>
                <c:pt idx="131">
                  <c:v>53.63629361346824</c:v>
                </c:pt>
                <c:pt idx="132">
                  <c:v>55.19607670399546</c:v>
                </c:pt>
                <c:pt idx="133">
                  <c:v>57.89560596883876</c:v>
                </c:pt>
                <c:pt idx="134">
                  <c:v>58.61221320439585</c:v>
                </c:pt>
                <c:pt idx="135">
                  <c:v>60.1272523875773</c:v>
                </c:pt>
                <c:pt idx="136">
                  <c:v>60.60528710662186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01240"/>
        <c:axId val="439049592"/>
      </c:scatterChart>
      <c:valAx>
        <c:axId val="43290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9049592"/>
        <c:crossesAt val="-500.0"/>
        <c:crossBetween val="midCat"/>
      </c:valAx>
      <c:valAx>
        <c:axId val="439049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(cm-1)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432901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</a:t>
            </a:r>
            <a:r>
              <a:rPr lang="en-US" baseline="0"/>
              <a:t> Eigenvalues for a Spinless H2 in a Clathrate Small Cage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EigenvaluePlots!$B$7</c:f>
              <c:strCache>
                <c:ptCount val="1"/>
                <c:pt idx="0">
                  <c:v>Bacic Spinless H2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EigenvaluePlots!$A$9:$A$147</c:f>
              <c:numCache>
                <c:formatCode>General</c:formatCode>
                <c:ptCount val="1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</c:numCache>
            </c:numRef>
          </c:xVal>
          <c:yVal>
            <c:numRef>
              <c:f>EigenvaluePlots!$B$9:$B$147</c:f>
              <c:numCache>
                <c:formatCode>General</c:formatCode>
                <c:ptCount val="139"/>
                <c:pt idx="0">
                  <c:v>0.0</c:v>
                </c:pt>
                <c:pt idx="1">
                  <c:v>74.45</c:v>
                </c:pt>
                <c:pt idx="2">
                  <c:v>74.67</c:v>
                </c:pt>
                <c:pt idx="3">
                  <c:v>97.54</c:v>
                </c:pt>
                <c:pt idx="4">
                  <c:v>108.973</c:v>
                </c:pt>
                <c:pt idx="5">
                  <c:v>119.393</c:v>
                </c:pt>
                <c:pt idx="6">
                  <c:v>128.123</c:v>
                </c:pt>
                <c:pt idx="7">
                  <c:v>160.08</c:v>
                </c:pt>
                <c:pt idx="8">
                  <c:v>160.16</c:v>
                </c:pt>
                <c:pt idx="9">
                  <c:v>172.68</c:v>
                </c:pt>
                <c:pt idx="10">
                  <c:v>182.74</c:v>
                </c:pt>
                <c:pt idx="11">
                  <c:v>182.873</c:v>
                </c:pt>
                <c:pt idx="12">
                  <c:v>182.91</c:v>
                </c:pt>
                <c:pt idx="13">
                  <c:v>185.643</c:v>
                </c:pt>
                <c:pt idx="14">
                  <c:v>193.103</c:v>
                </c:pt>
                <c:pt idx="15">
                  <c:v>194.963</c:v>
                </c:pt>
                <c:pt idx="16">
                  <c:v>199.593</c:v>
                </c:pt>
                <c:pt idx="17">
                  <c:v>203.433</c:v>
                </c:pt>
                <c:pt idx="18">
                  <c:v>205.643</c:v>
                </c:pt>
                <c:pt idx="19">
                  <c:v>217.203</c:v>
                </c:pt>
                <c:pt idx="20">
                  <c:v>218.88</c:v>
                </c:pt>
                <c:pt idx="21">
                  <c:v>227.533</c:v>
                </c:pt>
                <c:pt idx="22">
                  <c:v>252.47</c:v>
                </c:pt>
                <c:pt idx="23">
                  <c:v>259.08</c:v>
                </c:pt>
                <c:pt idx="24">
                  <c:v>269.783</c:v>
                </c:pt>
                <c:pt idx="25">
                  <c:v>270.643</c:v>
                </c:pt>
                <c:pt idx="26">
                  <c:v>275.09</c:v>
                </c:pt>
                <c:pt idx="27">
                  <c:v>275.25</c:v>
                </c:pt>
                <c:pt idx="28">
                  <c:v>278.29</c:v>
                </c:pt>
                <c:pt idx="29">
                  <c:v>278.37</c:v>
                </c:pt>
                <c:pt idx="30">
                  <c:v>278.583</c:v>
                </c:pt>
                <c:pt idx="31">
                  <c:v>279.923</c:v>
                </c:pt>
                <c:pt idx="32">
                  <c:v>282.693</c:v>
                </c:pt>
                <c:pt idx="33">
                  <c:v>286.083</c:v>
                </c:pt>
                <c:pt idx="34">
                  <c:v>286.503</c:v>
                </c:pt>
                <c:pt idx="35">
                  <c:v>289.75</c:v>
                </c:pt>
                <c:pt idx="36">
                  <c:v>291.093</c:v>
                </c:pt>
                <c:pt idx="37">
                  <c:v>292.373</c:v>
                </c:pt>
                <c:pt idx="38">
                  <c:v>293.513</c:v>
                </c:pt>
                <c:pt idx="39">
                  <c:v>300.223</c:v>
                </c:pt>
                <c:pt idx="40">
                  <c:v>301.613</c:v>
                </c:pt>
                <c:pt idx="41">
                  <c:v>303.173</c:v>
                </c:pt>
                <c:pt idx="42">
                  <c:v>309.603</c:v>
                </c:pt>
                <c:pt idx="43">
                  <c:v>313.243</c:v>
                </c:pt>
                <c:pt idx="44">
                  <c:v>315.44</c:v>
                </c:pt>
                <c:pt idx="45">
                  <c:v>315.57</c:v>
                </c:pt>
                <c:pt idx="46">
                  <c:v>325.913</c:v>
                </c:pt>
                <c:pt idx="47">
                  <c:v>338.843</c:v>
                </c:pt>
                <c:pt idx="48">
                  <c:v>348.55</c:v>
                </c:pt>
                <c:pt idx="49">
                  <c:v>349.56</c:v>
                </c:pt>
                <c:pt idx="50">
                  <c:v>350.053</c:v>
                </c:pt>
                <c:pt idx="51">
                  <c:v>356.05</c:v>
                </c:pt>
                <c:pt idx="52">
                  <c:v>357.47</c:v>
                </c:pt>
                <c:pt idx="53">
                  <c:v>359.09</c:v>
                </c:pt>
                <c:pt idx="54">
                  <c:v>359.24</c:v>
                </c:pt>
                <c:pt idx="55">
                  <c:v>363.4</c:v>
                </c:pt>
                <c:pt idx="56">
                  <c:v>364.27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EigenvaluePlots!$C$7</c:f>
              <c:strCache>
                <c:ptCount val="1"/>
                <c:pt idx="0">
                  <c:v>40pt Lanczos Spinless H2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EigenvaluePlots!$A$9:$A$147</c:f>
              <c:numCache>
                <c:formatCode>General</c:formatCode>
                <c:ptCount val="1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</c:numCache>
            </c:numRef>
          </c:xVal>
          <c:yVal>
            <c:numRef>
              <c:f>EigenvaluePlots!$C$9:$C$147</c:f>
              <c:numCache>
                <c:formatCode>0.000</c:formatCode>
                <c:ptCount val="139"/>
                <c:pt idx="0">
                  <c:v>0.0</c:v>
                </c:pt>
                <c:pt idx="1">
                  <c:v>74.1371898017986</c:v>
                </c:pt>
                <c:pt idx="2">
                  <c:v>76.85077415454896</c:v>
                </c:pt>
                <c:pt idx="3">
                  <c:v>96.82803604583643</c:v>
                </c:pt>
                <c:pt idx="4">
                  <c:v>113.1817311769862</c:v>
                </c:pt>
                <c:pt idx="5">
                  <c:v>115.3662843894556</c:v>
                </c:pt>
                <c:pt idx="6">
                  <c:v>127.727992033274</c:v>
                </c:pt>
                <c:pt idx="7">
                  <c:v>161.0795800246006</c:v>
                </c:pt>
                <c:pt idx="8">
                  <c:v>162.2271990533181</c:v>
                </c:pt>
                <c:pt idx="9">
                  <c:v>174.9691280909344</c:v>
                </c:pt>
                <c:pt idx="10">
                  <c:v>181.893566813979</c:v>
                </c:pt>
                <c:pt idx="11">
                  <c:v>184.361709889754</c:v>
                </c:pt>
                <c:pt idx="12">
                  <c:v>187.2631204414761</c:v>
                </c:pt>
                <c:pt idx="13">
                  <c:v>189.3066487459038</c:v>
                </c:pt>
                <c:pt idx="14">
                  <c:v>190.4945531193175</c:v>
                </c:pt>
                <c:pt idx="15">
                  <c:v>192.1117736421524</c:v>
                </c:pt>
                <c:pt idx="16">
                  <c:v>201.6357407542384</c:v>
                </c:pt>
                <c:pt idx="17">
                  <c:v>204.7487687493363</c:v>
                </c:pt>
                <c:pt idx="18">
                  <c:v>209.3657036674104</c:v>
                </c:pt>
                <c:pt idx="19">
                  <c:v>213.0163565841655</c:v>
                </c:pt>
                <c:pt idx="20">
                  <c:v>217.3320034938066</c:v>
                </c:pt>
                <c:pt idx="21">
                  <c:v>224.7019025346277</c:v>
                </c:pt>
                <c:pt idx="22">
                  <c:v>255.0790818970963</c:v>
                </c:pt>
                <c:pt idx="23">
                  <c:v>261.2953728261314</c:v>
                </c:pt>
                <c:pt idx="24">
                  <c:v>274.3328800153832</c:v>
                </c:pt>
                <c:pt idx="25">
                  <c:v>274.9652781384825</c:v>
                </c:pt>
                <c:pt idx="26">
                  <c:v>275.4318656158414</c:v>
                </c:pt>
                <c:pt idx="27">
                  <c:v>276.0255511684072</c:v>
                </c:pt>
                <c:pt idx="28">
                  <c:v>277.639166207709</c:v>
                </c:pt>
                <c:pt idx="29">
                  <c:v>277.9924089473357</c:v>
                </c:pt>
                <c:pt idx="30">
                  <c:v>278.5168230378888</c:v>
                </c:pt>
                <c:pt idx="31">
                  <c:v>282.8804317563782</c:v>
                </c:pt>
                <c:pt idx="32">
                  <c:v>288.2580141166651</c:v>
                </c:pt>
                <c:pt idx="33">
                  <c:v>288.7951123090606</c:v>
                </c:pt>
                <c:pt idx="34">
                  <c:v>289.8467907103791</c:v>
                </c:pt>
                <c:pt idx="35">
                  <c:v>290.6546474368156</c:v>
                </c:pt>
                <c:pt idx="36">
                  <c:v>291.6107749211524</c:v>
                </c:pt>
                <c:pt idx="37">
                  <c:v>295.0156214358724</c:v>
                </c:pt>
                <c:pt idx="38">
                  <c:v>296.5459203974577</c:v>
                </c:pt>
                <c:pt idx="39">
                  <c:v>297.9969692807265</c:v>
                </c:pt>
                <c:pt idx="40">
                  <c:v>300.2198878539537</c:v>
                </c:pt>
                <c:pt idx="41">
                  <c:v>302.6388064308931</c:v>
                </c:pt>
                <c:pt idx="42">
                  <c:v>309.0479843537063</c:v>
                </c:pt>
                <c:pt idx="43">
                  <c:v>313.0590462897736</c:v>
                </c:pt>
                <c:pt idx="44">
                  <c:v>313.9798986235255</c:v>
                </c:pt>
                <c:pt idx="45">
                  <c:v>316.6526908152224</c:v>
                </c:pt>
                <c:pt idx="46">
                  <c:v>329.4176472069047</c:v>
                </c:pt>
                <c:pt idx="47">
                  <c:v>334.1012786140628</c:v>
                </c:pt>
                <c:pt idx="48">
                  <c:v>345.3174378406596</c:v>
                </c:pt>
                <c:pt idx="49">
                  <c:v>349.06904036952</c:v>
                </c:pt>
                <c:pt idx="50">
                  <c:v>350.4839977904085</c:v>
                </c:pt>
                <c:pt idx="51">
                  <c:v>354.6876192961331</c:v>
                </c:pt>
                <c:pt idx="52">
                  <c:v>358.1290806241213</c:v>
                </c:pt>
                <c:pt idx="53">
                  <c:v>359.7718338030195</c:v>
                </c:pt>
                <c:pt idx="54">
                  <c:v>361.4281477569313</c:v>
                </c:pt>
                <c:pt idx="55">
                  <c:v>363.4051828376799</c:v>
                </c:pt>
                <c:pt idx="56">
                  <c:v>363.7885679677415</c:v>
                </c:pt>
                <c:pt idx="57">
                  <c:v>368.2992628281907</c:v>
                </c:pt>
                <c:pt idx="58">
                  <c:v>370.4131205718415</c:v>
                </c:pt>
                <c:pt idx="59">
                  <c:v>374.8696884090485</c:v>
                </c:pt>
                <c:pt idx="60">
                  <c:v>376.3971213157224</c:v>
                </c:pt>
                <c:pt idx="61">
                  <c:v>379.4992896620285</c:v>
                </c:pt>
                <c:pt idx="62">
                  <c:v>382.864746108937</c:v>
                </c:pt>
                <c:pt idx="63">
                  <c:v>387.035420481033</c:v>
                </c:pt>
                <c:pt idx="64">
                  <c:v>388.2062690852703</c:v>
                </c:pt>
                <c:pt idx="65">
                  <c:v>388.2850302531066</c:v>
                </c:pt>
                <c:pt idx="66">
                  <c:v>388.689350393119</c:v>
                </c:pt>
                <c:pt idx="67">
                  <c:v>389.1190306201328</c:v>
                </c:pt>
                <c:pt idx="68">
                  <c:v>390.4081115268851</c:v>
                </c:pt>
                <c:pt idx="69">
                  <c:v>390.7223308748122</c:v>
                </c:pt>
                <c:pt idx="70">
                  <c:v>391.8984131153824</c:v>
                </c:pt>
                <c:pt idx="71">
                  <c:v>392.9345313552174</c:v>
                </c:pt>
                <c:pt idx="72">
                  <c:v>394.1308148077054</c:v>
                </c:pt>
                <c:pt idx="73">
                  <c:v>396.4123711500305</c:v>
                </c:pt>
                <c:pt idx="74">
                  <c:v>398.5984696634995</c:v>
                </c:pt>
                <c:pt idx="75">
                  <c:v>399.5033328709833</c:v>
                </c:pt>
                <c:pt idx="76">
                  <c:v>401.4892397595739</c:v>
                </c:pt>
                <c:pt idx="77">
                  <c:v>402.8623086805839</c:v>
                </c:pt>
                <c:pt idx="78">
                  <c:v>404.5924833411189</c:v>
                </c:pt>
                <c:pt idx="79">
                  <c:v>405.3954637824817</c:v>
                </c:pt>
                <c:pt idx="80">
                  <c:v>406.5551611341113</c:v>
                </c:pt>
                <c:pt idx="81">
                  <c:v>406.8168436804856</c:v>
                </c:pt>
                <c:pt idx="82">
                  <c:v>407.285099875343</c:v>
                </c:pt>
                <c:pt idx="83">
                  <c:v>410.4269401996909</c:v>
                </c:pt>
                <c:pt idx="84">
                  <c:v>419.8626454945456</c:v>
                </c:pt>
                <c:pt idx="85">
                  <c:v>419.9573486888264</c:v>
                </c:pt>
                <c:pt idx="86">
                  <c:v>422.2795074083548</c:v>
                </c:pt>
                <c:pt idx="87">
                  <c:v>423.5215112086834</c:v>
                </c:pt>
                <c:pt idx="88">
                  <c:v>424.7958969897065</c:v>
                </c:pt>
                <c:pt idx="89">
                  <c:v>425.9714631063611</c:v>
                </c:pt>
                <c:pt idx="90">
                  <c:v>427.2536320427685</c:v>
                </c:pt>
                <c:pt idx="91">
                  <c:v>427.3152407634782</c:v>
                </c:pt>
                <c:pt idx="92">
                  <c:v>428.3913183362858</c:v>
                </c:pt>
                <c:pt idx="93">
                  <c:v>430.4003778575412</c:v>
                </c:pt>
                <c:pt idx="94">
                  <c:v>432.4122107808384</c:v>
                </c:pt>
                <c:pt idx="95">
                  <c:v>432.7269419885905</c:v>
                </c:pt>
                <c:pt idx="96">
                  <c:v>433.4232208101368</c:v>
                </c:pt>
                <c:pt idx="97">
                  <c:v>435.2908238124326</c:v>
                </c:pt>
                <c:pt idx="98">
                  <c:v>436.5965114188934</c:v>
                </c:pt>
                <c:pt idx="99">
                  <c:v>437.5086473908821</c:v>
                </c:pt>
                <c:pt idx="100">
                  <c:v>438.0966556280854</c:v>
                </c:pt>
                <c:pt idx="101">
                  <c:v>440.5903638425309</c:v>
                </c:pt>
                <c:pt idx="102">
                  <c:v>440.9736023136653</c:v>
                </c:pt>
                <c:pt idx="103">
                  <c:v>445.7410142326679</c:v>
                </c:pt>
                <c:pt idx="104">
                  <c:v>445.9616219507159</c:v>
                </c:pt>
                <c:pt idx="105">
                  <c:v>447.3575240601033</c:v>
                </c:pt>
                <c:pt idx="106">
                  <c:v>454.5346988701002</c:v>
                </c:pt>
                <c:pt idx="107">
                  <c:v>457.3807093441573</c:v>
                </c:pt>
                <c:pt idx="108">
                  <c:v>459.8662654364945</c:v>
                </c:pt>
                <c:pt idx="109">
                  <c:v>460.7416360073823</c:v>
                </c:pt>
                <c:pt idx="110">
                  <c:v>462.4122137993179</c:v>
                </c:pt>
                <c:pt idx="111">
                  <c:v>466.2987032710876</c:v>
                </c:pt>
                <c:pt idx="112">
                  <c:v>472.1634063286555</c:v>
                </c:pt>
                <c:pt idx="113">
                  <c:v>474.5900230869699</c:v>
                </c:pt>
                <c:pt idx="114">
                  <c:v>475.3529825270731</c:v>
                </c:pt>
                <c:pt idx="115">
                  <c:v>475.5426011589244</c:v>
                </c:pt>
                <c:pt idx="116">
                  <c:v>476.8000049726501</c:v>
                </c:pt>
                <c:pt idx="117">
                  <c:v>477.3041003283348</c:v>
                </c:pt>
                <c:pt idx="118">
                  <c:v>479.013592337112</c:v>
                </c:pt>
                <c:pt idx="119">
                  <c:v>482.8279339621157</c:v>
                </c:pt>
                <c:pt idx="120">
                  <c:v>489.3948344951838</c:v>
                </c:pt>
                <c:pt idx="121">
                  <c:v>491.2296983638642</c:v>
                </c:pt>
                <c:pt idx="122">
                  <c:v>492.6271428064273</c:v>
                </c:pt>
                <c:pt idx="123">
                  <c:v>494.7129431360387</c:v>
                </c:pt>
                <c:pt idx="124">
                  <c:v>495.805676910559</c:v>
                </c:pt>
                <c:pt idx="125">
                  <c:v>498.0512409830602</c:v>
                </c:pt>
                <c:pt idx="126">
                  <c:v>499.5097932161114</c:v>
                </c:pt>
                <c:pt idx="127">
                  <c:v>500.7200558493346</c:v>
                </c:pt>
                <c:pt idx="128">
                  <c:v>501.5292970959465</c:v>
                </c:pt>
                <c:pt idx="129">
                  <c:v>502.1486696435994</c:v>
                </c:pt>
                <c:pt idx="130">
                  <c:v>502.7979969588219</c:v>
                </c:pt>
                <c:pt idx="131">
                  <c:v>503.320694133457</c:v>
                </c:pt>
                <c:pt idx="132">
                  <c:v>504.8804772239842</c:v>
                </c:pt>
                <c:pt idx="133">
                  <c:v>507.5800064888275</c:v>
                </c:pt>
                <c:pt idx="134">
                  <c:v>508.2966137243846</c:v>
                </c:pt>
                <c:pt idx="135">
                  <c:v>509.811652907566</c:v>
                </c:pt>
                <c:pt idx="136">
                  <c:v>510.2896876266106</c:v>
                </c:pt>
                <c:pt idx="137">
                  <c:v>511.556741340909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EigenvaluePlots!$D$7</c:f>
              <c:strCache>
                <c:ptCount val="1"/>
                <c:pt idx="0">
                  <c:v>60pt Lanczos Spinless H2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EigenvaluePlots!$A$9:$A$147</c:f>
              <c:numCache>
                <c:formatCode>General</c:formatCode>
                <c:ptCount val="1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</c:numCache>
            </c:numRef>
          </c:xVal>
          <c:yVal>
            <c:numRef>
              <c:f>EigenvaluePlots!$D$9:$D$147</c:f>
              <c:numCache>
                <c:formatCode>0.000</c:formatCode>
                <c:ptCount val="139"/>
                <c:pt idx="0">
                  <c:v>0.0</c:v>
                </c:pt>
                <c:pt idx="1">
                  <c:v>74.11568402410057</c:v>
                </c:pt>
                <c:pt idx="2">
                  <c:v>76.84481012649647</c:v>
                </c:pt>
                <c:pt idx="3">
                  <c:v>96.8459335851492</c:v>
                </c:pt>
                <c:pt idx="4">
                  <c:v>113.2518295300049</c:v>
                </c:pt>
                <c:pt idx="5">
                  <c:v>115.4073893232024</c:v>
                </c:pt>
                <c:pt idx="6">
                  <c:v>127.5938478222807</c:v>
                </c:pt>
                <c:pt idx="7">
                  <c:v>161.0499372039714</c:v>
                </c:pt>
                <c:pt idx="8">
                  <c:v>162.2027065693254</c:v>
                </c:pt>
                <c:pt idx="9">
                  <c:v>174.9508107896681</c:v>
                </c:pt>
                <c:pt idx="10">
                  <c:v>181.8779472872672</c:v>
                </c:pt>
                <c:pt idx="11">
                  <c:v>184.3896794125184</c:v>
                </c:pt>
                <c:pt idx="12">
                  <c:v>187.3658653777824</c:v>
                </c:pt>
                <c:pt idx="13">
                  <c:v>189.2443572307062</c:v>
                </c:pt>
                <c:pt idx="14">
                  <c:v>190.5282750000906</c:v>
                </c:pt>
                <c:pt idx="15">
                  <c:v>192.1425248354124</c:v>
                </c:pt>
                <c:pt idx="16">
                  <c:v>201.5064903651763</c:v>
                </c:pt>
                <c:pt idx="17">
                  <c:v>204.6521051682622</c:v>
                </c:pt>
                <c:pt idx="18">
                  <c:v>209.4423216250059</c:v>
                </c:pt>
                <c:pt idx="19">
                  <c:v>213.1433226502579</c:v>
                </c:pt>
                <c:pt idx="20">
                  <c:v>217.3557087670084</c:v>
                </c:pt>
                <c:pt idx="21">
                  <c:v>224.5389560644019</c:v>
                </c:pt>
                <c:pt idx="22">
                  <c:v>255.0521289921663</c:v>
                </c:pt>
                <c:pt idx="23">
                  <c:v>261.2507447502218</c:v>
                </c:pt>
                <c:pt idx="24">
                  <c:v>274.4084537419005</c:v>
                </c:pt>
                <c:pt idx="25">
                  <c:v>274.9451099156092</c:v>
                </c:pt>
                <c:pt idx="26">
                  <c:v>275.4645967837828</c:v>
                </c:pt>
                <c:pt idx="27">
                  <c:v>275.9810787522125</c:v>
                </c:pt>
                <c:pt idx="28">
                  <c:v>277.6172482843865</c:v>
                </c:pt>
                <c:pt idx="29">
                  <c:v>277.9401235829031</c:v>
                </c:pt>
                <c:pt idx="30">
                  <c:v>278.5087165012337</c:v>
                </c:pt>
                <c:pt idx="31">
                  <c:v>282.8560927884139</c:v>
                </c:pt>
                <c:pt idx="32">
                  <c:v>288.2427716211875</c:v>
                </c:pt>
                <c:pt idx="33">
                  <c:v>288.7650169755889</c:v>
                </c:pt>
                <c:pt idx="34">
                  <c:v>289.762737637583</c:v>
                </c:pt>
                <c:pt idx="35">
                  <c:v>290.617583538399</c:v>
                </c:pt>
                <c:pt idx="36">
                  <c:v>291.6136912346357</c:v>
                </c:pt>
                <c:pt idx="37">
                  <c:v>295.1158003167893</c:v>
                </c:pt>
                <c:pt idx="38">
                  <c:v>296.5483456146727</c:v>
                </c:pt>
                <c:pt idx="39">
                  <c:v>298.0532452054291</c:v>
                </c:pt>
                <c:pt idx="40">
                  <c:v>300.333569410133</c:v>
                </c:pt>
                <c:pt idx="41">
                  <c:v>302.5366447505928</c:v>
                </c:pt>
                <c:pt idx="42">
                  <c:v>308.8929826605534</c:v>
                </c:pt>
                <c:pt idx="43">
                  <c:v>312.946053304453</c:v>
                </c:pt>
                <c:pt idx="44">
                  <c:v>313.9629652790712</c:v>
                </c:pt>
                <c:pt idx="45">
                  <c:v>316.6952619995404</c:v>
                </c:pt>
                <c:pt idx="46">
                  <c:v>329.5014777325129</c:v>
                </c:pt>
                <c:pt idx="47">
                  <c:v>334.2630753695778</c:v>
                </c:pt>
                <c:pt idx="48">
                  <c:v>345.1409052499781</c:v>
                </c:pt>
                <c:pt idx="49">
                  <c:v>349.0770930880956</c:v>
                </c:pt>
                <c:pt idx="50">
                  <c:v>350.5817907788984</c:v>
                </c:pt>
                <c:pt idx="51">
                  <c:v>354.7114913127978</c:v>
                </c:pt>
                <c:pt idx="52">
                  <c:v>358.1501251132295</c:v>
                </c:pt>
                <c:pt idx="53">
                  <c:v>359.859136791216</c:v>
                </c:pt>
                <c:pt idx="54">
                  <c:v>361.382643067342</c:v>
                </c:pt>
                <c:pt idx="55">
                  <c:v>363.2289253392825</c:v>
                </c:pt>
                <c:pt idx="56">
                  <c:v>363.6806752957907</c:v>
                </c:pt>
                <c:pt idx="57">
                  <c:v>368.3950226632155</c:v>
                </c:pt>
                <c:pt idx="58">
                  <c:v>370.3231444485217</c:v>
                </c:pt>
                <c:pt idx="59">
                  <c:v>374.9370993773761</c:v>
                </c:pt>
                <c:pt idx="60">
                  <c:v>376.2656262986366</c:v>
                </c:pt>
                <c:pt idx="61">
                  <c:v>379.4812659329281</c:v>
                </c:pt>
                <c:pt idx="62">
                  <c:v>382.7699064768516</c:v>
                </c:pt>
                <c:pt idx="63">
                  <c:v>386.9874129671788</c:v>
                </c:pt>
                <c:pt idx="64">
                  <c:v>388.1919192531405</c:v>
                </c:pt>
                <c:pt idx="65">
                  <c:v>388.3160618015514</c:v>
                </c:pt>
                <c:pt idx="66">
                  <c:v>388.6781730084709</c:v>
                </c:pt>
                <c:pt idx="67">
                  <c:v>389.0874532359832</c:v>
                </c:pt>
                <c:pt idx="68">
                  <c:v>390.372976359453</c:v>
                </c:pt>
                <c:pt idx="69">
                  <c:v>390.7108216593998</c:v>
                </c:pt>
                <c:pt idx="70">
                  <c:v>392.0054603896451</c:v>
                </c:pt>
                <c:pt idx="71">
                  <c:v>392.926916036542</c:v>
                </c:pt>
                <c:pt idx="72">
                  <c:v>394.174632196327</c:v>
                </c:pt>
                <c:pt idx="73">
                  <c:v>396.4789564196906</c:v>
                </c:pt>
                <c:pt idx="74">
                  <c:v>398.5176202450537</c:v>
                </c:pt>
                <c:pt idx="75">
                  <c:v>399.4699135965208</c:v>
                </c:pt>
                <c:pt idx="76">
                  <c:v>401.4922195983137</c:v>
                </c:pt>
                <c:pt idx="77">
                  <c:v>402.733348120384</c:v>
                </c:pt>
                <c:pt idx="78">
                  <c:v>404.5687818675231</c:v>
                </c:pt>
                <c:pt idx="79">
                  <c:v>405.3258020763834</c:v>
                </c:pt>
                <c:pt idx="80">
                  <c:v>406.4528607596082</c:v>
                </c:pt>
                <c:pt idx="81">
                  <c:v>406.8191293930452</c:v>
                </c:pt>
                <c:pt idx="82">
                  <c:v>407.3642875583606</c:v>
                </c:pt>
                <c:pt idx="83">
                  <c:v>410.3354373879213</c:v>
                </c:pt>
                <c:pt idx="84">
                  <c:v>419.7563305360665</c:v>
                </c:pt>
                <c:pt idx="85">
                  <c:v>419.9277188555761</c:v>
                </c:pt>
                <c:pt idx="86">
                  <c:v>422.2693756616711</c:v>
                </c:pt>
                <c:pt idx="87">
                  <c:v>423.5039736434798</c:v>
                </c:pt>
                <c:pt idx="88">
                  <c:v>424.8627573453778</c:v>
                </c:pt>
                <c:pt idx="89">
                  <c:v>425.9239810186581</c:v>
                </c:pt>
                <c:pt idx="90">
                  <c:v>427.3475498397014</c:v>
                </c:pt>
                <c:pt idx="91">
                  <c:v>427.3487782677554</c:v>
                </c:pt>
                <c:pt idx="92">
                  <c:v>428.4285847691052</c:v>
                </c:pt>
                <c:pt idx="93">
                  <c:v>430.4660185305896</c:v>
                </c:pt>
                <c:pt idx="94">
                  <c:v>432.4140115570594</c:v>
                </c:pt>
                <c:pt idx="95">
                  <c:v>432.8713063368521</c:v>
                </c:pt>
                <c:pt idx="96">
                  <c:v>433.5390018842796</c:v>
                </c:pt>
                <c:pt idx="97">
                  <c:v>435.3776119261296</c:v>
                </c:pt>
                <c:pt idx="98">
                  <c:v>436.6395545263217</c:v>
                </c:pt>
                <c:pt idx="99">
                  <c:v>437.3116499632112</c:v>
                </c:pt>
                <c:pt idx="100">
                  <c:v>438.103343816843</c:v>
                </c:pt>
                <c:pt idx="101">
                  <c:v>440.2987449603827</c:v>
                </c:pt>
                <c:pt idx="102">
                  <c:v>440.812425982998</c:v>
                </c:pt>
                <c:pt idx="103">
                  <c:v>445.6179490416093</c:v>
                </c:pt>
                <c:pt idx="104">
                  <c:v>446.0260800661704</c:v>
                </c:pt>
                <c:pt idx="105">
                  <c:v>447.5220983198121</c:v>
                </c:pt>
                <c:pt idx="106">
                  <c:v>454.5338363936182</c:v>
                </c:pt>
                <c:pt idx="107">
                  <c:v>457.3985198841865</c:v>
                </c:pt>
                <c:pt idx="108">
                  <c:v>459.8026294284033</c:v>
                </c:pt>
                <c:pt idx="109">
                  <c:v>460.6164052828264</c:v>
                </c:pt>
                <c:pt idx="110">
                  <c:v>462.4693096005507</c:v>
                </c:pt>
                <c:pt idx="111">
                  <c:v>466.38885576655</c:v>
                </c:pt>
                <c:pt idx="112">
                  <c:v>472.3557895941186</c:v>
                </c:pt>
                <c:pt idx="113">
                  <c:v>474.6745018299985</c:v>
                </c:pt>
                <c:pt idx="114">
                  <c:v>475.3113793185509</c:v>
                </c:pt>
                <c:pt idx="115">
                  <c:v>475.491713214234</c:v>
                </c:pt>
                <c:pt idx="116">
                  <c:v>476.7450771487208</c:v>
                </c:pt>
                <c:pt idx="117">
                  <c:v>477.328814136329</c:v>
                </c:pt>
                <c:pt idx="118">
                  <c:v>478.8964535312339</c:v>
                </c:pt>
                <c:pt idx="119">
                  <c:v>482.638047161415</c:v>
                </c:pt>
                <c:pt idx="120">
                  <c:v>489.3043676242762</c:v>
                </c:pt>
                <c:pt idx="121">
                  <c:v>491.148205503754</c:v>
                </c:pt>
                <c:pt idx="122">
                  <c:v>492.7390572789698</c:v>
                </c:pt>
                <c:pt idx="123">
                  <c:v>494.6408942182043</c:v>
                </c:pt>
                <c:pt idx="124">
                  <c:v>495.7829665560245</c:v>
                </c:pt>
                <c:pt idx="125">
                  <c:v>498.0235586035851</c:v>
                </c:pt>
                <c:pt idx="126">
                  <c:v>499.4804172825098</c:v>
                </c:pt>
                <c:pt idx="127">
                  <c:v>500.6945045544917</c:v>
                </c:pt>
                <c:pt idx="128">
                  <c:v>501.5398583257308</c:v>
                </c:pt>
                <c:pt idx="129">
                  <c:v>502.1884225449106</c:v>
                </c:pt>
                <c:pt idx="130">
                  <c:v>502.7846930644895</c:v>
                </c:pt>
                <c:pt idx="131">
                  <c:v>503.2941550288878</c:v>
                </c:pt>
                <c:pt idx="132">
                  <c:v>504.8831046705417</c:v>
                </c:pt>
                <c:pt idx="133">
                  <c:v>507.4790901310082</c:v>
                </c:pt>
                <c:pt idx="134">
                  <c:v>508.3209733841535</c:v>
                </c:pt>
                <c:pt idx="135">
                  <c:v>509.7761096875383</c:v>
                </c:pt>
                <c:pt idx="136">
                  <c:v>510.2344019508772</c:v>
                </c:pt>
                <c:pt idx="137">
                  <c:v>511.514060757738</c:v>
                </c:pt>
                <c:pt idx="138">
                  <c:v>511.708611105188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EigenvaluePlots!$E$7</c:f>
              <c:strCache>
                <c:ptCount val="1"/>
                <c:pt idx="0">
                  <c:v>70pt Lanczos Spinless H2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EigenvaluePlots!$A$9:$A$147</c:f>
              <c:numCache>
                <c:formatCode>General</c:formatCode>
                <c:ptCount val="1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</c:numCache>
            </c:numRef>
          </c:xVal>
          <c:yVal>
            <c:numRef>
              <c:f>EigenvaluePlots!$E$9:$E$147</c:f>
              <c:numCache>
                <c:formatCode>0.000</c:formatCode>
                <c:ptCount val="139"/>
                <c:pt idx="0">
                  <c:v>0.0</c:v>
                </c:pt>
                <c:pt idx="1">
                  <c:v>74.11926172085757</c:v>
                </c:pt>
                <c:pt idx="2">
                  <c:v>76.8454040816474</c:v>
                </c:pt>
                <c:pt idx="3">
                  <c:v>96.84514203414459</c:v>
                </c:pt>
                <c:pt idx="4">
                  <c:v>113.2654232324819</c:v>
                </c:pt>
                <c:pt idx="5">
                  <c:v>115.4133762209593</c:v>
                </c:pt>
                <c:pt idx="6">
                  <c:v>127.5760798774524</c:v>
                </c:pt>
                <c:pt idx="7">
                  <c:v>161.0544746174788</c:v>
                </c:pt>
                <c:pt idx="8">
                  <c:v>162.2075488642631</c:v>
                </c:pt>
                <c:pt idx="9">
                  <c:v>174.9531411080685</c:v>
                </c:pt>
                <c:pt idx="10">
                  <c:v>181.8800365020943</c:v>
                </c:pt>
                <c:pt idx="11">
                  <c:v>184.3900076548853</c:v>
                </c:pt>
                <c:pt idx="12">
                  <c:v>187.3771576038004</c:v>
                </c:pt>
                <c:pt idx="13">
                  <c:v>189.2694774166976</c:v>
                </c:pt>
                <c:pt idx="14">
                  <c:v>190.5435818239586</c:v>
                </c:pt>
                <c:pt idx="15">
                  <c:v>192.1493288751828</c:v>
                </c:pt>
                <c:pt idx="16">
                  <c:v>201.4892473508012</c:v>
                </c:pt>
                <c:pt idx="17">
                  <c:v>204.6264757420658</c:v>
                </c:pt>
                <c:pt idx="18">
                  <c:v>209.4591908196386</c:v>
                </c:pt>
                <c:pt idx="19">
                  <c:v>213.1287370815179</c:v>
                </c:pt>
                <c:pt idx="20">
                  <c:v>217.3558925047794</c:v>
                </c:pt>
                <c:pt idx="21">
                  <c:v>224.5286340226808</c:v>
                </c:pt>
                <c:pt idx="22">
                  <c:v>255.0577878715522</c:v>
                </c:pt>
                <c:pt idx="23">
                  <c:v>261.2580191492205</c:v>
                </c:pt>
                <c:pt idx="24">
                  <c:v>274.4276676092854</c:v>
                </c:pt>
                <c:pt idx="25">
                  <c:v>274.951238612147</c:v>
                </c:pt>
                <c:pt idx="26">
                  <c:v>275.4799023346674</c:v>
                </c:pt>
                <c:pt idx="27">
                  <c:v>276.0056856558374</c:v>
                </c:pt>
                <c:pt idx="28">
                  <c:v>277.6212708084723</c:v>
                </c:pt>
                <c:pt idx="29">
                  <c:v>277.9582520052367</c:v>
                </c:pt>
                <c:pt idx="30">
                  <c:v>278.5128987635241</c:v>
                </c:pt>
                <c:pt idx="31">
                  <c:v>282.8588724980677</c:v>
                </c:pt>
                <c:pt idx="32">
                  <c:v>288.2320253003444</c:v>
                </c:pt>
                <c:pt idx="33">
                  <c:v>288.7642466184551</c:v>
                </c:pt>
                <c:pt idx="34">
                  <c:v>289.7503224618221</c:v>
                </c:pt>
                <c:pt idx="35">
                  <c:v>290.6224680005031</c:v>
                </c:pt>
                <c:pt idx="36">
                  <c:v>291.6166991902053</c:v>
                </c:pt>
                <c:pt idx="37">
                  <c:v>295.1302729691732</c:v>
                </c:pt>
                <c:pt idx="38">
                  <c:v>296.5722619501742</c:v>
                </c:pt>
                <c:pt idx="39">
                  <c:v>298.057232147652</c:v>
                </c:pt>
                <c:pt idx="40">
                  <c:v>300.324067501438</c:v>
                </c:pt>
                <c:pt idx="41">
                  <c:v>302.51077919596</c:v>
                </c:pt>
                <c:pt idx="42">
                  <c:v>308.8814011967861</c:v>
                </c:pt>
                <c:pt idx="43">
                  <c:v>312.9248618796781</c:v>
                </c:pt>
                <c:pt idx="44">
                  <c:v>313.965583048863</c:v>
                </c:pt>
                <c:pt idx="45">
                  <c:v>316.6967285528896</c:v>
                </c:pt>
                <c:pt idx="46">
                  <c:v>329.5221706828463</c:v>
                </c:pt>
                <c:pt idx="47">
                  <c:v>334.2393179800752</c:v>
                </c:pt>
                <c:pt idx="48">
                  <c:v>345.1343932704739</c:v>
                </c:pt>
                <c:pt idx="49">
                  <c:v>349.0746494498239</c:v>
                </c:pt>
                <c:pt idx="50">
                  <c:v>350.6177750775345</c:v>
                </c:pt>
                <c:pt idx="51">
                  <c:v>354.7143651176564</c:v>
                </c:pt>
                <c:pt idx="52">
                  <c:v>358.1371801015383</c:v>
                </c:pt>
                <c:pt idx="53">
                  <c:v>359.8302045368352</c:v>
                </c:pt>
                <c:pt idx="54">
                  <c:v>361.3897180077207</c:v>
                </c:pt>
                <c:pt idx="55">
                  <c:v>363.2355814819254</c:v>
                </c:pt>
                <c:pt idx="56">
                  <c:v>363.6869112544323</c:v>
                </c:pt>
                <c:pt idx="57">
                  <c:v>368.4071048887085</c:v>
                </c:pt>
                <c:pt idx="58">
                  <c:v>370.3518146184308</c:v>
                </c:pt>
                <c:pt idx="59">
                  <c:v>374.9501011732997</c:v>
                </c:pt>
                <c:pt idx="60">
                  <c:v>376.3029925209224</c:v>
                </c:pt>
                <c:pt idx="61">
                  <c:v>379.4879393478333</c:v>
                </c:pt>
                <c:pt idx="62">
                  <c:v>382.7443617607535</c:v>
                </c:pt>
                <c:pt idx="63">
                  <c:v>386.9933595977881</c:v>
                </c:pt>
                <c:pt idx="64">
                  <c:v>388.198972801503</c:v>
                </c:pt>
                <c:pt idx="65">
                  <c:v>388.3106877238116</c:v>
                </c:pt>
                <c:pt idx="66">
                  <c:v>388.672929971637</c:v>
                </c:pt>
                <c:pt idx="67">
                  <c:v>389.0951516427803</c:v>
                </c:pt>
                <c:pt idx="68">
                  <c:v>390.3921370992774</c:v>
                </c:pt>
                <c:pt idx="69">
                  <c:v>390.742045383895</c:v>
                </c:pt>
                <c:pt idx="70">
                  <c:v>392.0065850435425</c:v>
                </c:pt>
                <c:pt idx="71">
                  <c:v>392.943321855946</c:v>
                </c:pt>
                <c:pt idx="72">
                  <c:v>394.1808493358134</c:v>
                </c:pt>
                <c:pt idx="73">
                  <c:v>396.4865383894937</c:v>
                </c:pt>
                <c:pt idx="74">
                  <c:v>398.5414795793043</c:v>
                </c:pt>
                <c:pt idx="75">
                  <c:v>399.477171798264</c:v>
                </c:pt>
                <c:pt idx="76">
                  <c:v>401.495534000433</c:v>
                </c:pt>
                <c:pt idx="77">
                  <c:v>402.7189370800276</c:v>
                </c:pt>
                <c:pt idx="78">
                  <c:v>404.5840877784503</c:v>
                </c:pt>
                <c:pt idx="79">
                  <c:v>405.3007194490204</c:v>
                </c:pt>
                <c:pt idx="80">
                  <c:v>406.438595749242</c:v>
                </c:pt>
                <c:pt idx="81">
                  <c:v>406.8230716075938</c:v>
                </c:pt>
                <c:pt idx="82">
                  <c:v>407.3610891126474</c:v>
                </c:pt>
                <c:pt idx="83">
                  <c:v>410.3072875726623</c:v>
                </c:pt>
                <c:pt idx="84">
                  <c:v>419.7342539573596</c:v>
                </c:pt>
                <c:pt idx="85">
                  <c:v>419.9347041722064</c:v>
                </c:pt>
                <c:pt idx="86">
                  <c:v>422.2768470015472</c:v>
                </c:pt>
                <c:pt idx="87">
                  <c:v>423.5042173899554</c:v>
                </c:pt>
                <c:pt idx="88">
                  <c:v>424.9007547327096</c:v>
                </c:pt>
                <c:pt idx="89">
                  <c:v>425.9312797878569</c:v>
                </c:pt>
                <c:pt idx="90">
                  <c:v>427.3630146164602</c:v>
                </c:pt>
                <c:pt idx="91">
                  <c:v>427.3920203687057</c:v>
                </c:pt>
                <c:pt idx="92">
                  <c:v>428.4515661895122</c:v>
                </c:pt>
                <c:pt idx="93">
                  <c:v>430.4657090019845</c:v>
                </c:pt>
                <c:pt idx="94">
                  <c:v>432.402983079563</c:v>
                </c:pt>
                <c:pt idx="95">
                  <c:v>432.857086205644</c:v>
                </c:pt>
                <c:pt idx="96">
                  <c:v>433.5103556531153</c:v>
                </c:pt>
                <c:pt idx="97">
                  <c:v>435.3534023332157</c:v>
                </c:pt>
                <c:pt idx="98">
                  <c:v>436.6195402630964</c:v>
                </c:pt>
                <c:pt idx="99">
                  <c:v>437.3089329963015</c:v>
                </c:pt>
                <c:pt idx="100">
                  <c:v>438.1071761362687</c:v>
                </c:pt>
                <c:pt idx="101">
                  <c:v>440.3011947697029</c:v>
                </c:pt>
                <c:pt idx="102">
                  <c:v>440.802213998052</c:v>
                </c:pt>
                <c:pt idx="103">
                  <c:v>445.6005622122071</c:v>
                </c:pt>
                <c:pt idx="104">
                  <c:v>446.0112813335433</c:v>
                </c:pt>
                <c:pt idx="105">
                  <c:v>447.5494939841263</c:v>
                </c:pt>
                <c:pt idx="106">
                  <c:v>454.5305135086477</c:v>
                </c:pt>
                <c:pt idx="107">
                  <c:v>457.3694460803945</c:v>
                </c:pt>
                <c:pt idx="108">
                  <c:v>459.8056915521585</c:v>
                </c:pt>
                <c:pt idx="109">
                  <c:v>460.616780859086</c:v>
                </c:pt>
                <c:pt idx="110">
                  <c:v>462.47065031935</c:v>
                </c:pt>
                <c:pt idx="111">
                  <c:v>466.4133119678954</c:v>
                </c:pt>
                <c:pt idx="112">
                  <c:v>472.3230434190362</c:v>
                </c:pt>
                <c:pt idx="113">
                  <c:v>474.6905705526678</c:v>
                </c:pt>
                <c:pt idx="114">
                  <c:v>475.3226325377654</c:v>
                </c:pt>
                <c:pt idx="115">
                  <c:v>475.502128111724</c:v>
                </c:pt>
                <c:pt idx="116">
                  <c:v>476.7733203805458</c:v>
                </c:pt>
                <c:pt idx="117">
                  <c:v>477.3436311811029</c:v>
                </c:pt>
                <c:pt idx="118">
                  <c:v>478.9288385144395</c:v>
                </c:pt>
                <c:pt idx="119">
                  <c:v>482.6355636492481</c:v>
                </c:pt>
                <c:pt idx="120">
                  <c:v>489.2792501953575</c:v>
                </c:pt>
                <c:pt idx="121">
                  <c:v>491.1201586759579</c:v>
                </c:pt>
                <c:pt idx="122">
                  <c:v>492.7501073586034</c:v>
                </c:pt>
                <c:pt idx="123">
                  <c:v>494.6699832574108</c:v>
                </c:pt>
                <c:pt idx="124">
                  <c:v>495.7933890580591</c:v>
                </c:pt>
                <c:pt idx="125">
                  <c:v>498.029914087834</c:v>
                </c:pt>
                <c:pt idx="126">
                  <c:v>499.4898684008218</c:v>
                </c:pt>
                <c:pt idx="127">
                  <c:v>500.7248275268001</c:v>
                </c:pt>
                <c:pt idx="128">
                  <c:v>501.5659663804642</c:v>
                </c:pt>
                <c:pt idx="129">
                  <c:v>502.1992609205731</c:v>
                </c:pt>
                <c:pt idx="130">
                  <c:v>502.8080886656799</c:v>
                </c:pt>
                <c:pt idx="131">
                  <c:v>503.3137486020556</c:v>
                </c:pt>
                <c:pt idx="132">
                  <c:v>504.8894022932893</c:v>
                </c:pt>
                <c:pt idx="133">
                  <c:v>507.4588322585362</c:v>
                </c:pt>
                <c:pt idx="134">
                  <c:v>508.327318201949</c:v>
                </c:pt>
                <c:pt idx="135">
                  <c:v>509.787823540652</c:v>
                </c:pt>
                <c:pt idx="136">
                  <c:v>510.2427248405784</c:v>
                </c:pt>
                <c:pt idx="137">
                  <c:v>511.5254630170572</c:v>
                </c:pt>
                <c:pt idx="138">
                  <c:v>511.7507328228892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EigenvaluePlots!$F$7</c:f>
              <c:strCache>
                <c:ptCount val="1"/>
                <c:pt idx="0">
                  <c:v>100pt Lanczos Spinless H2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ln>
                <a:noFill/>
              </a:ln>
            </c:spPr>
          </c:marker>
          <c:xVal>
            <c:numRef>
              <c:f>EigenvaluePlots!$A$9:$A$147</c:f>
              <c:numCache>
                <c:formatCode>General</c:formatCode>
                <c:ptCount val="1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</c:numCache>
            </c:numRef>
          </c:xVal>
          <c:yVal>
            <c:numRef>
              <c:f>EigenvaluePlots!$F$9:$F$147</c:f>
              <c:numCache>
                <c:formatCode>0.000</c:formatCode>
                <c:ptCount val="139"/>
                <c:pt idx="0">
                  <c:v>0.0</c:v>
                </c:pt>
                <c:pt idx="1">
                  <c:v>74.1371898017986</c:v>
                </c:pt>
                <c:pt idx="2">
                  <c:v>76.85077415454896</c:v>
                </c:pt>
                <c:pt idx="3">
                  <c:v>96.82803604583643</c:v>
                </c:pt>
                <c:pt idx="4">
                  <c:v>113.1817311769862</c:v>
                </c:pt>
                <c:pt idx="5">
                  <c:v>115.3662843894556</c:v>
                </c:pt>
                <c:pt idx="6">
                  <c:v>127.727992033274</c:v>
                </c:pt>
                <c:pt idx="7">
                  <c:v>161.0795800246006</c:v>
                </c:pt>
                <c:pt idx="8">
                  <c:v>162.2271990533181</c:v>
                </c:pt>
                <c:pt idx="9">
                  <c:v>174.9691280909344</c:v>
                </c:pt>
                <c:pt idx="10">
                  <c:v>181.893566813979</c:v>
                </c:pt>
                <c:pt idx="11">
                  <c:v>184.361709889754</c:v>
                </c:pt>
                <c:pt idx="12">
                  <c:v>187.2631204414761</c:v>
                </c:pt>
                <c:pt idx="13">
                  <c:v>189.3066487459038</c:v>
                </c:pt>
                <c:pt idx="14">
                  <c:v>190.4945531193175</c:v>
                </c:pt>
                <c:pt idx="15">
                  <c:v>192.1117736421524</c:v>
                </c:pt>
                <c:pt idx="16">
                  <c:v>201.6357407542384</c:v>
                </c:pt>
                <c:pt idx="17">
                  <c:v>204.7487687493363</c:v>
                </c:pt>
                <c:pt idx="18">
                  <c:v>209.3657036674104</c:v>
                </c:pt>
                <c:pt idx="19">
                  <c:v>213.0163565841655</c:v>
                </c:pt>
                <c:pt idx="20">
                  <c:v>217.3320034938066</c:v>
                </c:pt>
                <c:pt idx="21">
                  <c:v>224.7019025346277</c:v>
                </c:pt>
                <c:pt idx="22">
                  <c:v>255.0790818970963</c:v>
                </c:pt>
                <c:pt idx="23">
                  <c:v>261.2953728261314</c:v>
                </c:pt>
                <c:pt idx="24">
                  <c:v>274.3328800153832</c:v>
                </c:pt>
                <c:pt idx="25">
                  <c:v>274.9652781384825</c:v>
                </c:pt>
                <c:pt idx="26">
                  <c:v>275.4318656158414</c:v>
                </c:pt>
                <c:pt idx="27">
                  <c:v>276.0255511684072</c:v>
                </c:pt>
                <c:pt idx="28">
                  <c:v>277.639166207709</c:v>
                </c:pt>
                <c:pt idx="29">
                  <c:v>277.9924089473357</c:v>
                </c:pt>
                <c:pt idx="30">
                  <c:v>278.5168230378888</c:v>
                </c:pt>
                <c:pt idx="31">
                  <c:v>282.8804317563782</c:v>
                </c:pt>
                <c:pt idx="32">
                  <c:v>288.2580141166651</c:v>
                </c:pt>
                <c:pt idx="33">
                  <c:v>288.7951123090606</c:v>
                </c:pt>
                <c:pt idx="34">
                  <c:v>289.8467907103791</c:v>
                </c:pt>
                <c:pt idx="35">
                  <c:v>290.6546474368156</c:v>
                </c:pt>
                <c:pt idx="36">
                  <c:v>291.6107749211524</c:v>
                </c:pt>
                <c:pt idx="37">
                  <c:v>295.0156214358724</c:v>
                </c:pt>
                <c:pt idx="38">
                  <c:v>296.5459203974577</c:v>
                </c:pt>
                <c:pt idx="39">
                  <c:v>297.9969692807265</c:v>
                </c:pt>
                <c:pt idx="40">
                  <c:v>300.2198878539537</c:v>
                </c:pt>
                <c:pt idx="41">
                  <c:v>302.6388064308931</c:v>
                </c:pt>
                <c:pt idx="42">
                  <c:v>309.0479843537063</c:v>
                </c:pt>
                <c:pt idx="43">
                  <c:v>313.0590462897736</c:v>
                </c:pt>
                <c:pt idx="44">
                  <c:v>313.9798986235255</c:v>
                </c:pt>
                <c:pt idx="45">
                  <c:v>316.6526908152224</c:v>
                </c:pt>
                <c:pt idx="46">
                  <c:v>329.4176472069047</c:v>
                </c:pt>
                <c:pt idx="47">
                  <c:v>334.1012786140628</c:v>
                </c:pt>
                <c:pt idx="48">
                  <c:v>345.3174378406596</c:v>
                </c:pt>
                <c:pt idx="49">
                  <c:v>349.06904036952</c:v>
                </c:pt>
                <c:pt idx="50">
                  <c:v>350.4839977904085</c:v>
                </c:pt>
                <c:pt idx="51">
                  <c:v>354.6876192961331</c:v>
                </c:pt>
                <c:pt idx="52">
                  <c:v>358.1290806241213</c:v>
                </c:pt>
                <c:pt idx="53">
                  <c:v>359.7718338030195</c:v>
                </c:pt>
                <c:pt idx="54">
                  <c:v>361.4281477569313</c:v>
                </c:pt>
                <c:pt idx="55">
                  <c:v>363.4051828376799</c:v>
                </c:pt>
                <c:pt idx="56">
                  <c:v>363.7885679677415</c:v>
                </c:pt>
                <c:pt idx="57">
                  <c:v>368.2992628281907</c:v>
                </c:pt>
                <c:pt idx="58">
                  <c:v>370.4131205718415</c:v>
                </c:pt>
                <c:pt idx="59">
                  <c:v>374.8696884090485</c:v>
                </c:pt>
                <c:pt idx="60">
                  <c:v>376.3971213157224</c:v>
                </c:pt>
                <c:pt idx="61">
                  <c:v>379.4992896620285</c:v>
                </c:pt>
                <c:pt idx="62">
                  <c:v>382.864746108937</c:v>
                </c:pt>
                <c:pt idx="63">
                  <c:v>387.035420481033</c:v>
                </c:pt>
                <c:pt idx="64">
                  <c:v>388.2062690852703</c:v>
                </c:pt>
                <c:pt idx="65">
                  <c:v>388.2850302531066</c:v>
                </c:pt>
                <c:pt idx="66">
                  <c:v>388.689350393119</c:v>
                </c:pt>
                <c:pt idx="67">
                  <c:v>389.1190306201328</c:v>
                </c:pt>
                <c:pt idx="68">
                  <c:v>390.4081115268851</c:v>
                </c:pt>
                <c:pt idx="69">
                  <c:v>390.7223308748122</c:v>
                </c:pt>
                <c:pt idx="70">
                  <c:v>391.8984131153824</c:v>
                </c:pt>
                <c:pt idx="71">
                  <c:v>392.9345313552174</c:v>
                </c:pt>
                <c:pt idx="72">
                  <c:v>394.1308148077054</c:v>
                </c:pt>
                <c:pt idx="73">
                  <c:v>396.4123711500305</c:v>
                </c:pt>
                <c:pt idx="74">
                  <c:v>398.5984696634995</c:v>
                </c:pt>
                <c:pt idx="75">
                  <c:v>399.5033328709833</c:v>
                </c:pt>
                <c:pt idx="76">
                  <c:v>401.4892397595739</c:v>
                </c:pt>
                <c:pt idx="77">
                  <c:v>402.8623086805839</c:v>
                </c:pt>
                <c:pt idx="78">
                  <c:v>404.5924833411189</c:v>
                </c:pt>
                <c:pt idx="79">
                  <c:v>405.3954637824817</c:v>
                </c:pt>
                <c:pt idx="80">
                  <c:v>406.5551611341113</c:v>
                </c:pt>
                <c:pt idx="81">
                  <c:v>406.8168436804856</c:v>
                </c:pt>
                <c:pt idx="82">
                  <c:v>407.285099875343</c:v>
                </c:pt>
                <c:pt idx="83">
                  <c:v>410.4269401996909</c:v>
                </c:pt>
                <c:pt idx="84">
                  <c:v>419.8626454945456</c:v>
                </c:pt>
                <c:pt idx="85">
                  <c:v>419.9573486888264</c:v>
                </c:pt>
                <c:pt idx="86">
                  <c:v>422.2795074083548</c:v>
                </c:pt>
                <c:pt idx="87">
                  <c:v>423.5215112086834</c:v>
                </c:pt>
                <c:pt idx="88">
                  <c:v>424.7958969897065</c:v>
                </c:pt>
                <c:pt idx="89">
                  <c:v>425.9714631063611</c:v>
                </c:pt>
                <c:pt idx="90">
                  <c:v>427.2536320427685</c:v>
                </c:pt>
                <c:pt idx="91">
                  <c:v>427.3152407634782</c:v>
                </c:pt>
                <c:pt idx="92">
                  <c:v>428.3913183362858</c:v>
                </c:pt>
                <c:pt idx="93">
                  <c:v>430.4003778575412</c:v>
                </c:pt>
                <c:pt idx="94">
                  <c:v>432.4122107808384</c:v>
                </c:pt>
                <c:pt idx="95">
                  <c:v>432.7269419885905</c:v>
                </c:pt>
                <c:pt idx="96">
                  <c:v>433.4232208101368</c:v>
                </c:pt>
                <c:pt idx="97">
                  <c:v>435.2908238124326</c:v>
                </c:pt>
                <c:pt idx="98">
                  <c:v>436.5965114188934</c:v>
                </c:pt>
                <c:pt idx="99">
                  <c:v>437.5086473908821</c:v>
                </c:pt>
                <c:pt idx="100">
                  <c:v>438.0966556280854</c:v>
                </c:pt>
                <c:pt idx="101">
                  <c:v>440.5903638425309</c:v>
                </c:pt>
                <c:pt idx="102">
                  <c:v>440.9736023136653</c:v>
                </c:pt>
                <c:pt idx="103">
                  <c:v>445.7410142326679</c:v>
                </c:pt>
                <c:pt idx="104">
                  <c:v>445.9616219507159</c:v>
                </c:pt>
                <c:pt idx="105">
                  <c:v>447.3575240601033</c:v>
                </c:pt>
                <c:pt idx="106">
                  <c:v>454.5346988701002</c:v>
                </c:pt>
                <c:pt idx="107">
                  <c:v>457.3807093441573</c:v>
                </c:pt>
                <c:pt idx="108">
                  <c:v>459.8662654364945</c:v>
                </c:pt>
                <c:pt idx="109">
                  <c:v>460.7416360073823</c:v>
                </c:pt>
                <c:pt idx="110">
                  <c:v>462.4122137993179</c:v>
                </c:pt>
                <c:pt idx="111">
                  <c:v>466.2987032710876</c:v>
                </c:pt>
                <c:pt idx="112">
                  <c:v>472.1634063286555</c:v>
                </c:pt>
                <c:pt idx="113">
                  <c:v>474.5900230869699</c:v>
                </c:pt>
                <c:pt idx="114">
                  <c:v>475.3529825270731</c:v>
                </c:pt>
                <c:pt idx="115">
                  <c:v>475.5426011589244</c:v>
                </c:pt>
                <c:pt idx="116">
                  <c:v>476.8000049726501</c:v>
                </c:pt>
                <c:pt idx="117">
                  <c:v>477.3041003283348</c:v>
                </c:pt>
                <c:pt idx="118">
                  <c:v>479.013592337112</c:v>
                </c:pt>
                <c:pt idx="119">
                  <c:v>482.8279339621157</c:v>
                </c:pt>
                <c:pt idx="120">
                  <c:v>489.3948344951838</c:v>
                </c:pt>
                <c:pt idx="121">
                  <c:v>491.2296983638642</c:v>
                </c:pt>
                <c:pt idx="122">
                  <c:v>492.6271428064273</c:v>
                </c:pt>
                <c:pt idx="123">
                  <c:v>494.7129431360387</c:v>
                </c:pt>
                <c:pt idx="124">
                  <c:v>495.805676910559</c:v>
                </c:pt>
                <c:pt idx="125">
                  <c:v>498.0512409830602</c:v>
                </c:pt>
                <c:pt idx="126">
                  <c:v>499.5097932161114</c:v>
                </c:pt>
                <c:pt idx="127">
                  <c:v>500.7200558493346</c:v>
                </c:pt>
                <c:pt idx="128">
                  <c:v>501.5292970959465</c:v>
                </c:pt>
                <c:pt idx="129">
                  <c:v>502.1486696435994</c:v>
                </c:pt>
                <c:pt idx="130">
                  <c:v>502.7979969588219</c:v>
                </c:pt>
                <c:pt idx="131">
                  <c:v>503.320694133457</c:v>
                </c:pt>
                <c:pt idx="132">
                  <c:v>504.8804772239842</c:v>
                </c:pt>
                <c:pt idx="133">
                  <c:v>507.5800064888275</c:v>
                </c:pt>
                <c:pt idx="134">
                  <c:v>508.2966137243846</c:v>
                </c:pt>
                <c:pt idx="135">
                  <c:v>509.811652907566</c:v>
                </c:pt>
                <c:pt idx="136">
                  <c:v>510.2896876266106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3848"/>
        <c:axId val="438991528"/>
      </c:scatterChart>
      <c:valAx>
        <c:axId val="43911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8991528"/>
        <c:crossesAt val="-500.0"/>
        <c:crossBetween val="midCat"/>
      </c:valAx>
      <c:valAx>
        <c:axId val="438991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(cm-1)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9113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Simulation</a:t>
            </a:r>
            <a:r>
              <a:rPr lang="en-US" baseline="0"/>
              <a:t> Time as a Function of Theta and Phi Points with 10000 Iterations and Bacic's Parameters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SimulationTime!$B$3:$E$3</c:f>
              <c:numCache>
                <c:formatCode>General</c:formatCode>
                <c:ptCount val="4"/>
                <c:pt idx="0">
                  <c:v>40.0</c:v>
                </c:pt>
                <c:pt idx="1">
                  <c:v>60.0</c:v>
                </c:pt>
                <c:pt idx="2">
                  <c:v>70.0</c:v>
                </c:pt>
                <c:pt idx="3">
                  <c:v>100.0</c:v>
                </c:pt>
              </c:numCache>
            </c:numRef>
          </c:xVal>
          <c:yVal>
            <c:numRef>
              <c:f>SimulationTime!$B$8:$E$8</c:f>
              <c:numCache>
                <c:formatCode>0.00</c:formatCode>
                <c:ptCount val="4"/>
                <c:pt idx="0">
                  <c:v>1.482080555555555</c:v>
                </c:pt>
                <c:pt idx="1">
                  <c:v>2.925905555555556</c:v>
                </c:pt>
                <c:pt idx="2">
                  <c:v>3.577161111111111</c:v>
                </c:pt>
                <c:pt idx="3">
                  <c:v>7.055302777777777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78440"/>
        <c:axId val="439295400"/>
      </c:scatterChart>
      <c:valAx>
        <c:axId val="43287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Theta and Phi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9295400"/>
        <c:crosses val="autoZero"/>
        <c:crossBetween val="midCat"/>
      </c:valAx>
      <c:valAx>
        <c:axId val="439295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432878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482600</xdr:colOff>
      <xdr:row>10</xdr:row>
      <xdr:rowOff>152400</xdr:rowOff>
    </xdr:from>
    <xdr:to>
      <xdr:col>29</xdr:col>
      <xdr:colOff>393700</xdr:colOff>
      <xdr:row>52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46</xdr:row>
      <xdr:rowOff>152400</xdr:rowOff>
    </xdr:from>
    <xdr:to>
      <xdr:col>13</xdr:col>
      <xdr:colOff>647700</xdr:colOff>
      <xdr:row>88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114300</xdr:rowOff>
    </xdr:from>
    <xdr:to>
      <xdr:col>16</xdr:col>
      <xdr:colOff>38100</xdr:colOff>
      <xdr:row>45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7"/>
  <sheetViews>
    <sheetView showRuler="0" topLeftCell="K1" workbookViewId="0">
      <selection activeCell="U8" sqref="U8"/>
    </sheetView>
  </sheetViews>
  <sheetFormatPr baseColWidth="10" defaultRowHeight="15" x14ac:dyDescent="0"/>
  <cols>
    <col min="1" max="1" width="12" customWidth="1"/>
  </cols>
  <sheetData>
    <row r="1" spans="1:19">
      <c r="N1" t="s">
        <v>15</v>
      </c>
      <c r="P1">
        <v>40</v>
      </c>
      <c r="Q1">
        <v>60</v>
      </c>
      <c r="R1">
        <v>70</v>
      </c>
      <c r="S1">
        <v>100</v>
      </c>
    </row>
    <row r="2" spans="1:19">
      <c r="N2" t="s">
        <v>24</v>
      </c>
      <c r="P2" s="5">
        <f>STDEV(P9:P65)</f>
        <v>1.1985708387072105E-2</v>
      </c>
      <c r="Q2" s="5">
        <f t="shared" ref="Q2:S2" si="0">STDEV(Q9:Q65)</f>
        <v>1.1239895952733484E-2</v>
      </c>
      <c r="R2" s="5">
        <f t="shared" si="0"/>
        <v>1.1258856868585316E-2</v>
      </c>
      <c r="S2" s="5">
        <f t="shared" si="0"/>
        <v>1.1494732321804193E-2</v>
      </c>
    </row>
    <row r="3" spans="1:19">
      <c r="N3" t="s">
        <v>23</v>
      </c>
      <c r="P3" s="5">
        <f>AVERAGE(P9:P65)</f>
        <v>1.3654635075194387E-2</v>
      </c>
      <c r="Q3" s="5">
        <f t="shared" ref="Q3:S3" si="1">AVERAGE(Q9:Q65)</f>
        <v>1.3145177766870292E-2</v>
      </c>
      <c r="R3" s="5">
        <f t="shared" si="1"/>
        <v>1.3168377748636334E-2</v>
      </c>
      <c r="S3" s="5">
        <f t="shared" si="1"/>
        <v>1.3316514689435203E-2</v>
      </c>
    </row>
    <row r="4" spans="1:19">
      <c r="A4" t="s">
        <v>0</v>
      </c>
      <c r="B4">
        <v>5.2917721000000001E-2</v>
      </c>
      <c r="C4">
        <v>0.40217467959999997</v>
      </c>
      <c r="D4">
        <f>C4/B4</f>
        <v>7.6</v>
      </c>
      <c r="N4" t="s">
        <v>22</v>
      </c>
      <c r="P4" s="5">
        <f>MAX(P9:P65)</f>
        <v>6.1723396755156638E-2</v>
      </c>
      <c r="Q4" s="5">
        <f t="shared" ref="Q4:S4" si="2">MAX(Q9:Q65)</f>
        <v>5.7974429329326643E-2</v>
      </c>
      <c r="R4" s="5">
        <f t="shared" si="2"/>
        <v>5.8205690912162079E-2</v>
      </c>
      <c r="S4" s="5">
        <f t="shared" si="2"/>
        <v>6.0385885504958048E-2</v>
      </c>
    </row>
    <row r="5" spans="1:19">
      <c r="A5" t="s">
        <v>1</v>
      </c>
      <c r="B5" s="1">
        <v>83.593000000000004</v>
      </c>
      <c r="N5" t="s">
        <v>21</v>
      </c>
      <c r="P5" s="5">
        <f>MIN(P9:P65)</f>
        <v>2.2779433100683633E-4</v>
      </c>
      <c r="Q5" s="5">
        <f t="shared" ref="Q5:S5" si="3">MIN(Q9:Q65)</f>
        <v>7.0148448253004743E-4</v>
      </c>
      <c r="R5" s="5">
        <f t="shared" si="3"/>
        <v>6.2618420715100729E-4</v>
      </c>
      <c r="S5" s="5">
        <f t="shared" si="3"/>
        <v>7.8835991340955858E-4</v>
      </c>
    </row>
    <row r="6" spans="1:19">
      <c r="B6" s="6" t="s">
        <v>9</v>
      </c>
      <c r="C6" s="6"/>
      <c r="D6" s="6"/>
      <c r="E6" s="6"/>
      <c r="F6" s="6"/>
      <c r="G6" s="4"/>
      <c r="I6" s="6" t="s">
        <v>10</v>
      </c>
      <c r="J6" s="6"/>
      <c r="K6" s="6"/>
      <c r="L6" s="6"/>
      <c r="M6" s="6"/>
      <c r="O6" s="6" t="s">
        <v>20</v>
      </c>
      <c r="P6" s="6"/>
      <c r="Q6" s="6"/>
      <c r="R6" s="6"/>
      <c r="S6" s="6"/>
    </row>
    <row r="7" spans="1:19">
      <c r="A7" t="s">
        <v>2</v>
      </c>
      <c r="B7" t="s">
        <v>4</v>
      </c>
      <c r="C7" t="s">
        <v>5</v>
      </c>
      <c r="D7" t="s">
        <v>6</v>
      </c>
      <c r="E7" t="s">
        <v>7</v>
      </c>
      <c r="F7" t="s">
        <v>8</v>
      </c>
      <c r="I7" t="s">
        <v>4</v>
      </c>
      <c r="J7" t="s">
        <v>5</v>
      </c>
      <c r="K7" t="s">
        <v>6</v>
      </c>
      <c r="L7" t="s">
        <v>7</v>
      </c>
      <c r="M7" t="s">
        <v>8</v>
      </c>
      <c r="O7" t="s">
        <v>4</v>
      </c>
      <c r="P7" t="s">
        <v>5</v>
      </c>
      <c r="Q7" t="s">
        <v>6</v>
      </c>
      <c r="R7" t="s">
        <v>7</v>
      </c>
      <c r="S7" t="s">
        <v>8</v>
      </c>
    </row>
    <row r="8" spans="1:19">
      <c r="A8" t="s">
        <v>3</v>
      </c>
      <c r="B8">
        <v>-447.84399999999999</v>
      </c>
      <c r="C8" s="3">
        <v>-449.83019058377164</v>
      </c>
      <c r="D8" s="3">
        <v>-449.5833461409037</v>
      </c>
      <c r="E8" s="3">
        <v>-449.58479649519177</v>
      </c>
      <c r="F8" s="3">
        <v>-449.68440051998874</v>
      </c>
      <c r="G8" s="3"/>
      <c r="H8" t="s">
        <v>2</v>
      </c>
      <c r="N8" t="s">
        <v>2</v>
      </c>
    </row>
    <row r="9" spans="1:19">
      <c r="A9">
        <v>0</v>
      </c>
      <c r="B9">
        <v>0</v>
      </c>
      <c r="C9" s="3">
        <v>0</v>
      </c>
      <c r="D9" s="3">
        <v>0</v>
      </c>
      <c r="E9" s="3">
        <v>0</v>
      </c>
      <c r="F9" s="3">
        <v>0</v>
      </c>
      <c r="G9" s="3"/>
      <c r="H9">
        <v>0</v>
      </c>
      <c r="I9" s="3">
        <f>B9+B$8</f>
        <v>-447.84399999999999</v>
      </c>
      <c r="J9" s="3">
        <f>C9+C$8</f>
        <v>-449.83019058377164</v>
      </c>
      <c r="K9" s="3">
        <f t="shared" ref="K9:M9" si="4">D9+D$8</f>
        <v>-449.5833461409037</v>
      </c>
      <c r="L9" s="3">
        <f t="shared" si="4"/>
        <v>-449.58479649519177</v>
      </c>
      <c r="M9" s="3">
        <f t="shared" si="4"/>
        <v>-449.68440051998874</v>
      </c>
      <c r="N9">
        <v>0</v>
      </c>
      <c r="O9" s="5">
        <f>ABS((I9-$I9)/$I9)</f>
        <v>0</v>
      </c>
      <c r="P9" s="5">
        <f t="shared" ref="P9:S24" si="5">ABS((J9-$I9)/$I9)</f>
        <v>4.4350054567475396E-3</v>
      </c>
      <c r="Q9" s="5">
        <f t="shared" si="5"/>
        <v>3.883821466635047E-3</v>
      </c>
      <c r="R9" s="5">
        <f t="shared" si="5"/>
        <v>3.8870599923003847E-3</v>
      </c>
      <c r="S9" s="5">
        <f t="shared" si="5"/>
        <v>4.1094678503870719E-3</v>
      </c>
    </row>
    <row r="10" spans="1:19">
      <c r="A10">
        <v>1</v>
      </c>
      <c r="B10">
        <v>74.45</v>
      </c>
      <c r="C10" s="3">
        <v>74.137189801798598</v>
      </c>
      <c r="D10" s="3">
        <v>74.115684024100574</v>
      </c>
      <c r="E10" s="3">
        <v>74.11926172085758</v>
      </c>
      <c r="F10" s="3">
        <v>74.137189801798598</v>
      </c>
      <c r="G10" s="3"/>
      <c r="H10">
        <v>1</v>
      </c>
      <c r="I10" s="3">
        <f t="shared" ref="I10:I65" si="6">B10+B$8</f>
        <v>-373.39400000000001</v>
      </c>
      <c r="J10" s="3">
        <f t="shared" ref="J10:J73" si="7">C10+C$8</f>
        <v>-375.69300078197307</v>
      </c>
      <c r="K10" s="3">
        <f t="shared" ref="K10:K73" si="8">D10+D$8</f>
        <v>-375.46766211680313</v>
      </c>
      <c r="L10" s="3">
        <f t="shared" ref="L10:L73" si="9">E10+E$8</f>
        <v>-375.46553477433417</v>
      </c>
      <c r="M10" s="3">
        <f t="shared" ref="M10:M73" si="10">F10+F$8</f>
        <v>-375.54721071819017</v>
      </c>
      <c r="N10">
        <v>1</v>
      </c>
      <c r="O10" s="5">
        <f t="shared" ref="O10:O65" si="11">ABS((I10-$I10)/$I10)</f>
        <v>0</v>
      </c>
      <c r="P10" s="5">
        <f t="shared" si="5"/>
        <v>6.1570372902967473E-3</v>
      </c>
      <c r="Q10" s="5">
        <f t="shared" si="5"/>
        <v>5.5535496467621886E-3</v>
      </c>
      <c r="R10" s="5">
        <f t="shared" si="5"/>
        <v>5.547852333819419E-3</v>
      </c>
      <c r="S10" s="5">
        <f t="shared" si="5"/>
        <v>5.7665916382967225E-3</v>
      </c>
    </row>
    <row r="11" spans="1:19">
      <c r="A11">
        <v>2</v>
      </c>
      <c r="B11">
        <v>74.67</v>
      </c>
      <c r="C11" s="3">
        <v>76.850774154548958</v>
      </c>
      <c r="D11" s="3">
        <v>76.844810126496469</v>
      </c>
      <c r="E11" s="3">
        <v>76.845404081647402</v>
      </c>
      <c r="F11" s="3">
        <v>76.850774154548958</v>
      </c>
      <c r="G11" s="3"/>
      <c r="H11">
        <v>2</v>
      </c>
      <c r="I11" s="3">
        <f t="shared" si="6"/>
        <v>-373.17399999999998</v>
      </c>
      <c r="J11" s="3">
        <f t="shared" si="7"/>
        <v>-372.97941642922268</v>
      </c>
      <c r="K11" s="3">
        <f t="shared" si="8"/>
        <v>-372.73853601440726</v>
      </c>
      <c r="L11" s="3">
        <f t="shared" si="9"/>
        <v>-372.73939241354435</v>
      </c>
      <c r="M11" s="3">
        <f t="shared" si="10"/>
        <v>-372.83362636543978</v>
      </c>
      <c r="N11">
        <v>2</v>
      </c>
      <c r="O11" s="5">
        <f t="shared" si="11"/>
        <v>0</v>
      </c>
      <c r="P11" s="5">
        <f t="shared" si="5"/>
        <v>5.2142853140169781E-4</v>
      </c>
      <c r="Q11" s="5">
        <f t="shared" si="5"/>
        <v>1.1669194145163355E-3</v>
      </c>
      <c r="R11" s="5">
        <f t="shared" si="5"/>
        <v>1.164624508823302E-3</v>
      </c>
      <c r="S11" s="5">
        <f t="shared" si="5"/>
        <v>9.1210436568516092E-4</v>
      </c>
    </row>
    <row r="12" spans="1:19">
      <c r="A12">
        <v>3</v>
      </c>
      <c r="B12">
        <v>97.54</v>
      </c>
      <c r="C12" s="3">
        <v>96.828036045836427</v>
      </c>
      <c r="D12" s="3">
        <v>96.845933585149197</v>
      </c>
      <c r="E12" s="3">
        <v>96.845142034144587</v>
      </c>
      <c r="F12" s="3">
        <v>96.828036045836427</v>
      </c>
      <c r="G12" s="3"/>
      <c r="H12">
        <v>3</v>
      </c>
      <c r="I12" s="3">
        <f t="shared" si="6"/>
        <v>-350.30399999999997</v>
      </c>
      <c r="J12" s="3">
        <f t="shared" si="7"/>
        <v>-353.00215453793521</v>
      </c>
      <c r="K12" s="3">
        <f t="shared" si="8"/>
        <v>-352.73741255575453</v>
      </c>
      <c r="L12" s="3">
        <f t="shared" si="9"/>
        <v>-352.73965446104717</v>
      </c>
      <c r="M12" s="3">
        <f t="shared" si="10"/>
        <v>-352.85636447415231</v>
      </c>
      <c r="N12">
        <v>3</v>
      </c>
      <c r="O12" s="5">
        <f t="shared" si="11"/>
        <v>0</v>
      </c>
      <c r="P12" s="5">
        <f t="shared" si="5"/>
        <v>7.7023229478830916E-3</v>
      </c>
      <c r="Q12" s="5">
        <f t="shared" si="5"/>
        <v>6.9465737067077671E-3</v>
      </c>
      <c r="R12" s="5">
        <f t="shared" si="5"/>
        <v>6.9529735916438098E-3</v>
      </c>
      <c r="S12" s="5">
        <f t="shared" si="5"/>
        <v>7.2861413919120006E-3</v>
      </c>
    </row>
    <row r="13" spans="1:19">
      <c r="A13">
        <v>4</v>
      </c>
      <c r="B13">
        <v>108.973</v>
      </c>
      <c r="C13" s="3">
        <v>113.18173117698625</v>
      </c>
      <c r="D13" s="3">
        <v>113.25182953000493</v>
      </c>
      <c r="E13" s="3">
        <v>113.26542323248188</v>
      </c>
      <c r="F13" s="3">
        <v>113.18173117698625</v>
      </c>
      <c r="G13" s="3"/>
      <c r="H13">
        <v>4</v>
      </c>
      <c r="I13" s="3">
        <f t="shared" si="6"/>
        <v>-338.87099999999998</v>
      </c>
      <c r="J13" s="3">
        <f t="shared" si="7"/>
        <v>-336.64845940678538</v>
      </c>
      <c r="K13" s="3">
        <f t="shared" si="8"/>
        <v>-336.3315166108988</v>
      </c>
      <c r="L13" s="3">
        <f t="shared" si="9"/>
        <v>-336.31937326270986</v>
      </c>
      <c r="M13" s="3">
        <f t="shared" si="10"/>
        <v>-336.50266934300248</v>
      </c>
      <c r="N13">
        <v>4</v>
      </c>
      <c r="O13" s="5">
        <f t="shared" si="11"/>
        <v>0</v>
      </c>
      <c r="P13" s="5">
        <f t="shared" si="5"/>
        <v>6.5586627159438353E-3</v>
      </c>
      <c r="Q13" s="5">
        <f t="shared" si="5"/>
        <v>7.4939531240536331E-3</v>
      </c>
      <c r="R13" s="5">
        <f t="shared" si="5"/>
        <v>7.5297878463784782E-3</v>
      </c>
      <c r="S13" s="5">
        <f t="shared" si="5"/>
        <v>6.9888856142824272E-3</v>
      </c>
    </row>
    <row r="14" spans="1:19">
      <c r="A14">
        <v>5</v>
      </c>
      <c r="B14">
        <v>119.393</v>
      </c>
      <c r="C14" s="3">
        <v>115.36628438945563</v>
      </c>
      <c r="D14" s="3">
        <v>115.40738932320238</v>
      </c>
      <c r="E14" s="3">
        <v>115.41337622095934</v>
      </c>
      <c r="F14" s="3">
        <v>115.36628438945563</v>
      </c>
      <c r="G14" s="3"/>
      <c r="H14">
        <v>5</v>
      </c>
      <c r="I14" s="3">
        <f t="shared" si="6"/>
        <v>-328.45100000000002</v>
      </c>
      <c r="J14" s="3">
        <f t="shared" si="7"/>
        <v>-334.463906194316</v>
      </c>
      <c r="K14" s="3">
        <f t="shared" si="8"/>
        <v>-334.17595681770132</v>
      </c>
      <c r="L14" s="3">
        <f t="shared" si="9"/>
        <v>-334.17142027423245</v>
      </c>
      <c r="M14" s="3">
        <f t="shared" si="10"/>
        <v>-334.3181161305331</v>
      </c>
      <c r="N14">
        <v>5</v>
      </c>
      <c r="O14" s="5">
        <f t="shared" si="11"/>
        <v>0</v>
      </c>
      <c r="P14" s="5">
        <f t="shared" si="5"/>
        <v>1.8306859148901886E-2</v>
      </c>
      <c r="Q14" s="5">
        <f t="shared" si="5"/>
        <v>1.743017015536959E-2</v>
      </c>
      <c r="R14" s="5">
        <f t="shared" si="5"/>
        <v>1.7416358221568586E-2</v>
      </c>
      <c r="S14" s="5">
        <f t="shared" si="5"/>
        <v>1.7862987570545004E-2</v>
      </c>
    </row>
    <row r="15" spans="1:19">
      <c r="A15">
        <v>6</v>
      </c>
      <c r="B15">
        <v>128.12299999999999</v>
      </c>
      <c r="C15" s="3">
        <v>127.72799203327403</v>
      </c>
      <c r="D15" s="3">
        <v>127.59384782228068</v>
      </c>
      <c r="E15" s="3">
        <v>127.57607987745244</v>
      </c>
      <c r="F15" s="3">
        <v>127.72799203327403</v>
      </c>
      <c r="G15" s="3"/>
      <c r="H15">
        <v>6</v>
      </c>
      <c r="I15" s="3">
        <f t="shared" si="6"/>
        <v>-319.721</v>
      </c>
      <c r="J15" s="3">
        <f t="shared" si="7"/>
        <v>-322.10219855049763</v>
      </c>
      <c r="K15" s="3">
        <f t="shared" si="8"/>
        <v>-321.98949831862302</v>
      </c>
      <c r="L15" s="3">
        <f t="shared" si="9"/>
        <v>-322.00871661773931</v>
      </c>
      <c r="M15" s="3">
        <f t="shared" si="10"/>
        <v>-321.95640848671474</v>
      </c>
      <c r="N15">
        <v>6</v>
      </c>
      <c r="O15" s="5">
        <f t="shared" si="11"/>
        <v>0</v>
      </c>
      <c r="P15" s="5">
        <f t="shared" si="5"/>
        <v>7.4477389677175699E-3</v>
      </c>
      <c r="Q15" s="5">
        <f t="shared" si="5"/>
        <v>7.0952434110459336E-3</v>
      </c>
      <c r="R15" s="5">
        <f t="shared" si="5"/>
        <v>7.1553530038355514E-3</v>
      </c>
      <c r="S15" s="5">
        <f t="shared" si="5"/>
        <v>6.9917474507921974E-3</v>
      </c>
    </row>
    <row r="16" spans="1:19">
      <c r="A16">
        <v>7</v>
      </c>
      <c r="B16">
        <v>160.08000000000001</v>
      </c>
      <c r="C16" s="3">
        <v>161.0795800246006</v>
      </c>
      <c r="D16" s="3">
        <v>161.04993720397144</v>
      </c>
      <c r="E16" s="3">
        <v>161.0544746174788</v>
      </c>
      <c r="F16" s="3">
        <v>161.0795800246006</v>
      </c>
      <c r="G16" s="3"/>
      <c r="H16">
        <v>7</v>
      </c>
      <c r="I16" s="3">
        <f t="shared" si="6"/>
        <v>-287.76400000000001</v>
      </c>
      <c r="J16" s="3">
        <f t="shared" si="7"/>
        <v>-288.75061055917104</v>
      </c>
      <c r="K16" s="3">
        <f t="shared" si="8"/>
        <v>-288.53340893693223</v>
      </c>
      <c r="L16" s="3">
        <f t="shared" si="9"/>
        <v>-288.53032187771294</v>
      </c>
      <c r="M16" s="3">
        <f t="shared" si="10"/>
        <v>-288.60482049538814</v>
      </c>
      <c r="N16">
        <v>7</v>
      </c>
      <c r="O16" s="5">
        <f t="shared" si="11"/>
        <v>0</v>
      </c>
      <c r="P16" s="5">
        <f t="shared" si="5"/>
        <v>3.4285406067855136E-3</v>
      </c>
      <c r="Q16" s="5">
        <f t="shared" si="5"/>
        <v>2.6737497982104179E-3</v>
      </c>
      <c r="R16" s="5">
        <f t="shared" si="5"/>
        <v>2.6630220517956586E-3</v>
      </c>
      <c r="S16" s="5">
        <f t="shared" si="5"/>
        <v>2.9219099518637826E-3</v>
      </c>
    </row>
    <row r="17" spans="1:19">
      <c r="A17">
        <v>8</v>
      </c>
      <c r="B17">
        <v>160.16</v>
      </c>
      <c r="C17" s="3">
        <v>162.22719905331809</v>
      </c>
      <c r="D17" s="3">
        <v>162.20270656932544</v>
      </c>
      <c r="E17" s="3">
        <v>162.20754886426315</v>
      </c>
      <c r="F17" s="3">
        <v>162.22719905331809</v>
      </c>
      <c r="G17" s="3"/>
      <c r="H17">
        <v>8</v>
      </c>
      <c r="I17" s="3">
        <f t="shared" si="6"/>
        <v>-287.68399999999997</v>
      </c>
      <c r="J17" s="3">
        <f t="shared" si="7"/>
        <v>-287.60299153045355</v>
      </c>
      <c r="K17" s="3">
        <f t="shared" si="8"/>
        <v>-287.38063957157829</v>
      </c>
      <c r="L17" s="3">
        <f t="shared" si="9"/>
        <v>-287.37724763092865</v>
      </c>
      <c r="M17" s="3">
        <f t="shared" si="10"/>
        <v>-287.45720146667065</v>
      </c>
      <c r="N17">
        <v>8</v>
      </c>
      <c r="O17" s="5">
        <f t="shared" si="11"/>
        <v>0</v>
      </c>
      <c r="P17" s="5">
        <f t="shared" si="5"/>
        <v>2.8158837316784525E-4</v>
      </c>
      <c r="Q17" s="5">
        <f t="shared" si="5"/>
        <v>1.0544918327807023E-3</v>
      </c>
      <c r="R17" s="5">
        <f t="shared" si="5"/>
        <v>1.0662823412887709E-3</v>
      </c>
      <c r="S17" s="5">
        <f t="shared" si="5"/>
        <v>7.8835991340955858E-4</v>
      </c>
    </row>
    <row r="18" spans="1:19">
      <c r="A18">
        <v>9</v>
      </c>
      <c r="B18">
        <v>172.68</v>
      </c>
      <c r="C18" s="3">
        <v>174.96912809093445</v>
      </c>
      <c r="D18" s="3">
        <v>174.95081078966808</v>
      </c>
      <c r="E18" s="3">
        <v>174.95314110806854</v>
      </c>
      <c r="F18" s="3">
        <v>174.96912809093445</v>
      </c>
      <c r="G18" s="3"/>
      <c r="H18">
        <v>9</v>
      </c>
      <c r="I18" s="3">
        <f t="shared" si="6"/>
        <v>-275.16399999999999</v>
      </c>
      <c r="J18" s="3">
        <f t="shared" si="7"/>
        <v>-274.86106249283716</v>
      </c>
      <c r="K18" s="3">
        <f t="shared" si="8"/>
        <v>-274.63253535123562</v>
      </c>
      <c r="L18" s="3">
        <f t="shared" si="9"/>
        <v>-274.63165538712326</v>
      </c>
      <c r="M18" s="3">
        <f t="shared" si="10"/>
        <v>-274.71527242905427</v>
      </c>
      <c r="N18">
        <v>9</v>
      </c>
      <c r="O18" s="5">
        <f t="shared" si="11"/>
        <v>0</v>
      </c>
      <c r="P18" s="5">
        <f t="shared" si="5"/>
        <v>1.1009343779085337E-3</v>
      </c>
      <c r="Q18" s="5">
        <f t="shared" si="5"/>
        <v>1.9314468780958628E-3</v>
      </c>
      <c r="R18" s="5">
        <f t="shared" si="5"/>
        <v>1.9346448404468873E-3</v>
      </c>
      <c r="S18" s="5">
        <f t="shared" si="5"/>
        <v>1.6307640932161213E-3</v>
      </c>
    </row>
    <row r="19" spans="1:19">
      <c r="A19">
        <v>10</v>
      </c>
      <c r="B19">
        <v>182.74</v>
      </c>
      <c r="C19" s="3">
        <v>181.89356681397896</v>
      </c>
      <c r="D19" s="3">
        <v>181.87794728726723</v>
      </c>
      <c r="E19" s="3">
        <v>181.88003650209436</v>
      </c>
      <c r="F19" s="3">
        <v>181.89356681397896</v>
      </c>
      <c r="G19" s="3"/>
      <c r="H19">
        <v>10</v>
      </c>
      <c r="I19" s="3">
        <f t="shared" si="6"/>
        <v>-265.10399999999998</v>
      </c>
      <c r="J19" s="3">
        <f t="shared" si="7"/>
        <v>-267.93662376979267</v>
      </c>
      <c r="K19" s="3">
        <f t="shared" si="8"/>
        <v>-267.70539885363644</v>
      </c>
      <c r="L19" s="3">
        <f t="shared" si="9"/>
        <v>-267.70475999309741</v>
      </c>
      <c r="M19" s="3">
        <f t="shared" si="10"/>
        <v>-267.79083370600978</v>
      </c>
      <c r="N19">
        <v>10</v>
      </c>
      <c r="O19" s="5">
        <f t="shared" si="11"/>
        <v>0</v>
      </c>
      <c r="P19" s="5">
        <f t="shared" si="5"/>
        <v>1.0684952961074485E-2</v>
      </c>
      <c r="Q19" s="5">
        <f t="shared" si="5"/>
        <v>9.8127484068005529E-3</v>
      </c>
      <c r="R19" s="5">
        <f t="shared" si="5"/>
        <v>9.8103385580656146E-3</v>
      </c>
      <c r="S19" s="5">
        <f t="shared" si="5"/>
        <v>1.0135017600676689E-2</v>
      </c>
    </row>
    <row r="20" spans="1:19">
      <c r="A20">
        <v>11</v>
      </c>
      <c r="B20">
        <v>182.87299999999999</v>
      </c>
      <c r="C20" s="3">
        <v>184.36170988975402</v>
      </c>
      <c r="D20" s="3">
        <v>184.38967941251838</v>
      </c>
      <c r="E20" s="3">
        <v>184.39000765488527</v>
      </c>
      <c r="F20" s="3">
        <v>184.36170988975402</v>
      </c>
      <c r="G20" s="3"/>
      <c r="H20">
        <v>11</v>
      </c>
      <c r="I20" s="3">
        <f t="shared" si="6"/>
        <v>-264.971</v>
      </c>
      <c r="J20" s="3">
        <f t="shared" si="7"/>
        <v>-265.46848069401761</v>
      </c>
      <c r="K20" s="3">
        <f t="shared" si="8"/>
        <v>-265.19366672838532</v>
      </c>
      <c r="L20" s="3">
        <f t="shared" si="9"/>
        <v>-265.1947888403065</v>
      </c>
      <c r="M20" s="3">
        <f t="shared" si="10"/>
        <v>-265.32269063023472</v>
      </c>
      <c r="N20">
        <v>11</v>
      </c>
      <c r="O20" s="5">
        <f t="shared" si="11"/>
        <v>0</v>
      </c>
      <c r="P20" s="5">
        <f t="shared" si="5"/>
        <v>1.8774910990923945E-3</v>
      </c>
      <c r="Q20" s="5">
        <f t="shared" si="5"/>
        <v>8.4034376737575172E-4</v>
      </c>
      <c r="R20" s="5">
        <f t="shared" si="5"/>
        <v>8.4457861542016732E-4</v>
      </c>
      <c r="S20" s="5">
        <f t="shared" si="5"/>
        <v>1.3272797031928544E-3</v>
      </c>
    </row>
    <row r="21" spans="1:19">
      <c r="A21">
        <v>12</v>
      </c>
      <c r="B21">
        <v>182.91</v>
      </c>
      <c r="C21" s="3">
        <v>187.26312044147613</v>
      </c>
      <c r="D21" s="3">
        <v>187.36586537778243</v>
      </c>
      <c r="E21" s="3">
        <v>187.37715760380041</v>
      </c>
      <c r="F21" s="3">
        <v>187.26312044147613</v>
      </c>
      <c r="G21" s="3"/>
      <c r="H21">
        <v>12</v>
      </c>
      <c r="I21" s="3">
        <f t="shared" si="6"/>
        <v>-264.93399999999997</v>
      </c>
      <c r="J21" s="3">
        <f t="shared" si="7"/>
        <v>-262.56707014229551</v>
      </c>
      <c r="K21" s="3">
        <f t="shared" si="8"/>
        <v>-262.21748076312127</v>
      </c>
      <c r="L21" s="3">
        <f t="shared" si="9"/>
        <v>-262.20763889139135</v>
      </c>
      <c r="M21" s="3">
        <f t="shared" si="10"/>
        <v>-262.42128007851261</v>
      </c>
      <c r="N21">
        <v>12</v>
      </c>
      <c r="O21" s="5">
        <f t="shared" si="11"/>
        <v>0</v>
      </c>
      <c r="P21" s="5">
        <f t="shared" si="5"/>
        <v>8.9340358644208109E-3</v>
      </c>
      <c r="Q21" s="5">
        <f t="shared" si="5"/>
        <v>1.0253569707469394E-2</v>
      </c>
      <c r="R21" s="5">
        <f t="shared" si="5"/>
        <v>1.0290718098124872E-2</v>
      </c>
      <c r="S21" s="5">
        <f t="shared" si="5"/>
        <v>9.4843241014266194E-3</v>
      </c>
    </row>
    <row r="22" spans="1:19">
      <c r="A22">
        <v>13</v>
      </c>
      <c r="B22">
        <v>185.643</v>
      </c>
      <c r="C22" s="3">
        <v>189.30664874590377</v>
      </c>
      <c r="D22" s="3">
        <v>189.24435723070621</v>
      </c>
      <c r="E22" s="3">
        <v>189.26947741669758</v>
      </c>
      <c r="F22" s="3">
        <v>189.30664874590377</v>
      </c>
      <c r="G22" s="3"/>
      <c r="H22">
        <v>13</v>
      </c>
      <c r="I22" s="3">
        <f t="shared" si="6"/>
        <v>-262.20100000000002</v>
      </c>
      <c r="J22" s="3">
        <f t="shared" si="7"/>
        <v>-260.52354183786787</v>
      </c>
      <c r="K22" s="3">
        <f t="shared" si="8"/>
        <v>-260.33898891019749</v>
      </c>
      <c r="L22" s="3">
        <f t="shared" si="9"/>
        <v>-260.31531907849421</v>
      </c>
      <c r="M22" s="3">
        <f t="shared" si="10"/>
        <v>-260.37775177408497</v>
      </c>
      <c r="N22">
        <v>13</v>
      </c>
      <c r="O22" s="5">
        <f t="shared" si="11"/>
        <v>0</v>
      </c>
      <c r="P22" s="5">
        <f t="shared" si="5"/>
        <v>6.3976039837077446E-3</v>
      </c>
      <c r="Q22" s="5">
        <f t="shared" si="5"/>
        <v>7.1014644864151391E-3</v>
      </c>
      <c r="R22" s="5">
        <f t="shared" si="5"/>
        <v>7.1917380998005693E-3</v>
      </c>
      <c r="S22" s="5">
        <f t="shared" si="5"/>
        <v>6.9536280407590028E-3</v>
      </c>
    </row>
    <row r="23" spans="1:19">
      <c r="A23">
        <v>14</v>
      </c>
      <c r="B23">
        <v>193.10300000000001</v>
      </c>
      <c r="C23" s="3">
        <v>190.49455311931746</v>
      </c>
      <c r="D23" s="3">
        <v>190.52827500009056</v>
      </c>
      <c r="E23" s="3">
        <v>190.54358182395862</v>
      </c>
      <c r="F23" s="3">
        <v>190.49455311931746</v>
      </c>
      <c r="G23" s="3"/>
      <c r="H23">
        <v>14</v>
      </c>
      <c r="I23" s="3">
        <f t="shared" si="6"/>
        <v>-254.74099999999999</v>
      </c>
      <c r="J23" s="3">
        <f t="shared" si="7"/>
        <v>-259.33563746445418</v>
      </c>
      <c r="K23" s="3">
        <f t="shared" si="8"/>
        <v>-259.05507114081314</v>
      </c>
      <c r="L23" s="3">
        <f t="shared" si="9"/>
        <v>-259.04121467123315</v>
      </c>
      <c r="M23" s="3">
        <f t="shared" si="10"/>
        <v>-259.18984740067128</v>
      </c>
      <c r="N23">
        <v>14</v>
      </c>
      <c r="O23" s="5">
        <f t="shared" si="11"/>
        <v>0</v>
      </c>
      <c r="P23" s="5">
        <f t="shared" si="5"/>
        <v>1.8036505566258257E-2</v>
      </c>
      <c r="Q23" s="5">
        <f t="shared" si="5"/>
        <v>1.6935126818270932E-2</v>
      </c>
      <c r="R23" s="5">
        <f t="shared" si="5"/>
        <v>1.6880732474290217E-2</v>
      </c>
      <c r="S23" s="5">
        <f t="shared" si="5"/>
        <v>1.7464198541543362E-2</v>
      </c>
    </row>
    <row r="24" spans="1:19">
      <c r="A24">
        <v>15</v>
      </c>
      <c r="B24">
        <v>194.96299999999999</v>
      </c>
      <c r="C24" s="3">
        <v>192.1117736421524</v>
      </c>
      <c r="D24" s="3">
        <v>192.14252483541239</v>
      </c>
      <c r="E24" s="3">
        <v>192.14932887518285</v>
      </c>
      <c r="F24" s="3">
        <v>192.1117736421524</v>
      </c>
      <c r="G24" s="3"/>
      <c r="H24">
        <v>15</v>
      </c>
      <c r="I24" s="3">
        <f t="shared" si="6"/>
        <v>-252.881</v>
      </c>
      <c r="J24" s="3">
        <f t="shared" si="7"/>
        <v>-257.71841694161924</v>
      </c>
      <c r="K24" s="3">
        <f t="shared" si="8"/>
        <v>-257.44082130549134</v>
      </c>
      <c r="L24" s="3">
        <f t="shared" si="9"/>
        <v>-257.43546762000892</v>
      </c>
      <c r="M24" s="3">
        <f t="shared" si="10"/>
        <v>-257.57262687783634</v>
      </c>
      <c r="N24">
        <v>15</v>
      </c>
      <c r="O24" s="5">
        <f t="shared" si="11"/>
        <v>0</v>
      </c>
      <c r="P24" s="5">
        <f t="shared" si="5"/>
        <v>1.9129222605174918E-2</v>
      </c>
      <c r="Q24" s="5">
        <f t="shared" si="5"/>
        <v>1.8031490327432034E-2</v>
      </c>
      <c r="R24" s="5">
        <f t="shared" si="5"/>
        <v>1.8010319557455568E-2</v>
      </c>
      <c r="S24" s="5">
        <f t="shared" si="5"/>
        <v>1.8552706125949919E-2</v>
      </c>
    </row>
    <row r="25" spans="1:19">
      <c r="A25">
        <v>16</v>
      </c>
      <c r="B25">
        <v>199.59299999999999</v>
      </c>
      <c r="C25" s="3">
        <v>201.63574075423841</v>
      </c>
      <c r="D25" s="3">
        <v>201.50649036517626</v>
      </c>
      <c r="E25" s="3">
        <v>201.48924735080121</v>
      </c>
      <c r="F25" s="3">
        <v>201.63574075423841</v>
      </c>
      <c r="G25" s="3"/>
      <c r="H25">
        <v>16</v>
      </c>
      <c r="I25" s="3">
        <f t="shared" si="6"/>
        <v>-248.251</v>
      </c>
      <c r="J25" s="3">
        <f t="shared" si="7"/>
        <v>-248.19444982953323</v>
      </c>
      <c r="K25" s="3">
        <f t="shared" si="8"/>
        <v>-248.07685577572744</v>
      </c>
      <c r="L25" s="3">
        <f t="shared" si="9"/>
        <v>-248.09554914439056</v>
      </c>
      <c r="M25" s="3">
        <f t="shared" si="10"/>
        <v>-248.04865976575033</v>
      </c>
      <c r="N25">
        <v>16</v>
      </c>
      <c r="O25" s="5">
        <f t="shared" si="11"/>
        <v>0</v>
      </c>
      <c r="P25" s="5">
        <f t="shared" ref="P25:P65" si="12">ABS((J25-$I25)/$I25)</f>
        <v>2.2779433100683633E-4</v>
      </c>
      <c r="Q25" s="5">
        <f t="shared" ref="Q25:Q65" si="13">ABS((K25-$I25)/$I25)</f>
        <v>7.0148448253004743E-4</v>
      </c>
      <c r="R25" s="5">
        <f t="shared" ref="R25:R65" si="14">ABS((L25-$I25)/$I25)</f>
        <v>6.2618420715100729E-4</v>
      </c>
      <c r="S25" s="5">
        <f t="shared" ref="S25:S65" si="15">ABS((M25-$I25)/$I25)</f>
        <v>8.1506311857626023E-4</v>
      </c>
    </row>
    <row r="26" spans="1:19">
      <c r="A26">
        <v>17</v>
      </c>
      <c r="B26">
        <v>203.43299999999999</v>
      </c>
      <c r="C26" s="3">
        <v>204.74876874933634</v>
      </c>
      <c r="D26" s="3">
        <v>204.65210516826221</v>
      </c>
      <c r="E26" s="3">
        <v>204.62647574206582</v>
      </c>
      <c r="F26" s="3">
        <v>204.74876874933634</v>
      </c>
      <c r="G26" s="3"/>
      <c r="H26">
        <v>17</v>
      </c>
      <c r="I26" s="3">
        <f t="shared" si="6"/>
        <v>-244.411</v>
      </c>
      <c r="J26" s="3">
        <f t="shared" si="7"/>
        <v>-245.0814218344353</v>
      </c>
      <c r="K26" s="3">
        <f t="shared" si="8"/>
        <v>-244.93124097264149</v>
      </c>
      <c r="L26" s="3">
        <f t="shared" si="9"/>
        <v>-244.95832075312595</v>
      </c>
      <c r="M26" s="3">
        <f t="shared" si="10"/>
        <v>-244.93563177065241</v>
      </c>
      <c r="N26">
        <v>17</v>
      </c>
      <c r="O26" s="5">
        <f t="shared" si="11"/>
        <v>0</v>
      </c>
      <c r="P26" s="5">
        <f t="shared" si="12"/>
        <v>2.7430100708859353E-3</v>
      </c>
      <c r="Q26" s="5">
        <f t="shared" si="13"/>
        <v>2.1285497487489864E-3</v>
      </c>
      <c r="R26" s="5">
        <f t="shared" si="14"/>
        <v>2.2393458278307634E-3</v>
      </c>
      <c r="S26" s="5">
        <f t="shared" si="15"/>
        <v>2.1465145621612993E-3</v>
      </c>
    </row>
    <row r="27" spans="1:19">
      <c r="A27">
        <v>18</v>
      </c>
      <c r="B27">
        <v>205.643</v>
      </c>
      <c r="C27" s="3">
        <v>209.36570366741037</v>
      </c>
      <c r="D27" s="3">
        <v>209.44232162500589</v>
      </c>
      <c r="E27" s="3">
        <v>209.45919081963859</v>
      </c>
      <c r="F27" s="3">
        <v>209.36570366741037</v>
      </c>
      <c r="G27" s="3"/>
      <c r="H27">
        <v>18</v>
      </c>
      <c r="I27" s="3">
        <f t="shared" si="6"/>
        <v>-242.20099999999999</v>
      </c>
      <c r="J27" s="3">
        <f t="shared" si="7"/>
        <v>-240.46448691636127</v>
      </c>
      <c r="K27" s="3">
        <f t="shared" si="8"/>
        <v>-240.14102451589781</v>
      </c>
      <c r="L27" s="3">
        <f t="shared" si="9"/>
        <v>-240.12560567555317</v>
      </c>
      <c r="M27" s="3">
        <f t="shared" si="10"/>
        <v>-240.31869685257837</v>
      </c>
      <c r="N27">
        <v>18</v>
      </c>
      <c r="O27" s="5">
        <f t="shared" si="11"/>
        <v>0</v>
      </c>
      <c r="P27" s="5">
        <f t="shared" si="12"/>
        <v>7.1697188848878681E-3</v>
      </c>
      <c r="Q27" s="5">
        <f t="shared" si="13"/>
        <v>8.5052311266352407E-3</v>
      </c>
      <c r="R27" s="5">
        <f t="shared" si="14"/>
        <v>8.5688924671938546E-3</v>
      </c>
      <c r="S27" s="5">
        <f t="shared" si="15"/>
        <v>7.7716572079455648E-3</v>
      </c>
    </row>
    <row r="28" spans="1:19">
      <c r="A28">
        <v>19</v>
      </c>
      <c r="B28">
        <v>217.203</v>
      </c>
      <c r="C28" s="3">
        <v>213.01635658416546</v>
      </c>
      <c r="D28" s="3">
        <v>213.14332265025786</v>
      </c>
      <c r="E28" s="3">
        <v>213.12873708151787</v>
      </c>
      <c r="F28" s="3">
        <v>213.01635658416546</v>
      </c>
      <c r="G28" s="3"/>
      <c r="H28">
        <v>19</v>
      </c>
      <c r="I28" s="3">
        <f t="shared" si="6"/>
        <v>-230.64099999999999</v>
      </c>
      <c r="J28" s="3">
        <f t="shared" si="7"/>
        <v>-236.81383399960617</v>
      </c>
      <c r="K28" s="3">
        <f t="shared" si="8"/>
        <v>-236.44002349064584</v>
      </c>
      <c r="L28" s="3">
        <f t="shared" si="9"/>
        <v>-236.4560594136739</v>
      </c>
      <c r="M28" s="3">
        <f t="shared" si="10"/>
        <v>-236.66804393582328</v>
      </c>
      <c r="N28">
        <v>19</v>
      </c>
      <c r="O28" s="5">
        <f t="shared" si="11"/>
        <v>0</v>
      </c>
      <c r="P28" s="5">
        <f t="shared" si="12"/>
        <v>2.6763819093769899E-2</v>
      </c>
      <c r="Q28" s="5">
        <f t="shared" si="13"/>
        <v>2.5143072960340317E-2</v>
      </c>
      <c r="R28" s="5">
        <f t="shared" si="14"/>
        <v>2.5212600594317174E-2</v>
      </c>
      <c r="S28" s="5">
        <f t="shared" si="15"/>
        <v>2.6131710909262824E-2</v>
      </c>
    </row>
    <row r="29" spans="1:19">
      <c r="A29">
        <v>20</v>
      </c>
      <c r="B29">
        <v>218.88</v>
      </c>
      <c r="C29" s="3">
        <v>217.33200349380664</v>
      </c>
      <c r="D29" s="3">
        <v>217.35570876700842</v>
      </c>
      <c r="E29" s="3">
        <v>217.35589250477938</v>
      </c>
      <c r="F29" s="3">
        <v>217.33200349380664</v>
      </c>
      <c r="G29" s="3"/>
      <c r="H29">
        <v>20</v>
      </c>
      <c r="I29" s="3">
        <f t="shared" si="6"/>
        <v>-228.964</v>
      </c>
      <c r="J29" s="3">
        <f t="shared" si="7"/>
        <v>-232.498187089965</v>
      </c>
      <c r="K29" s="3">
        <f t="shared" si="8"/>
        <v>-232.22763737389528</v>
      </c>
      <c r="L29" s="3">
        <f t="shared" si="9"/>
        <v>-232.22890399041239</v>
      </c>
      <c r="M29" s="3">
        <f t="shared" si="10"/>
        <v>-232.3523970261821</v>
      </c>
      <c r="N29">
        <v>20</v>
      </c>
      <c r="O29" s="5">
        <f t="shared" si="11"/>
        <v>0</v>
      </c>
      <c r="P29" s="5">
        <f t="shared" si="12"/>
        <v>1.5435557947821499E-2</v>
      </c>
      <c r="Q29" s="5">
        <f t="shared" si="13"/>
        <v>1.4253932381925885E-2</v>
      </c>
      <c r="R29" s="5">
        <f t="shared" si="14"/>
        <v>1.4259464328070756E-2</v>
      </c>
      <c r="S29" s="5">
        <f t="shared" si="15"/>
        <v>1.4798820016168938E-2</v>
      </c>
    </row>
    <row r="30" spans="1:19">
      <c r="A30">
        <v>21</v>
      </c>
      <c r="B30">
        <v>227.53299999999999</v>
      </c>
      <c r="C30" s="3">
        <v>224.70190253462775</v>
      </c>
      <c r="D30" s="3">
        <v>224.53895606440187</v>
      </c>
      <c r="E30" s="3">
        <v>224.52863402268082</v>
      </c>
      <c r="F30" s="3">
        <v>224.70190253462775</v>
      </c>
      <c r="G30" s="3"/>
      <c r="H30">
        <v>21</v>
      </c>
      <c r="I30" s="3">
        <f t="shared" si="6"/>
        <v>-220.31100000000001</v>
      </c>
      <c r="J30" s="3">
        <f t="shared" si="7"/>
        <v>-225.12828804914389</v>
      </c>
      <c r="K30" s="3">
        <f t="shared" si="8"/>
        <v>-225.04439007650183</v>
      </c>
      <c r="L30" s="3">
        <f t="shared" si="9"/>
        <v>-225.05616247251095</v>
      </c>
      <c r="M30" s="3">
        <f t="shared" si="10"/>
        <v>-224.98249798536099</v>
      </c>
      <c r="N30">
        <v>21</v>
      </c>
      <c r="O30" s="5">
        <f t="shared" si="11"/>
        <v>0</v>
      </c>
      <c r="P30" s="5">
        <f t="shared" si="12"/>
        <v>2.1865853494123684E-2</v>
      </c>
      <c r="Q30" s="5">
        <f t="shared" si="13"/>
        <v>2.1485037408489907E-2</v>
      </c>
      <c r="R30" s="5">
        <f t="shared" si="14"/>
        <v>2.1538472761282648E-2</v>
      </c>
      <c r="S30" s="5">
        <f t="shared" si="15"/>
        <v>2.1204106855132E-2</v>
      </c>
    </row>
    <row r="31" spans="1:19">
      <c r="A31">
        <v>22</v>
      </c>
      <c r="B31">
        <v>252.47</v>
      </c>
      <c r="C31" s="3">
        <v>255.0790818970963</v>
      </c>
      <c r="D31" s="3">
        <v>255.05212899216633</v>
      </c>
      <c r="E31" s="3">
        <v>255.05778787155219</v>
      </c>
      <c r="F31" s="3">
        <v>255.0790818970963</v>
      </c>
      <c r="G31" s="3"/>
      <c r="H31">
        <v>22</v>
      </c>
      <c r="I31" s="3">
        <f t="shared" si="6"/>
        <v>-195.374</v>
      </c>
      <c r="J31" s="3">
        <f t="shared" si="7"/>
        <v>-194.75110868667534</v>
      </c>
      <c r="K31" s="3">
        <f t="shared" si="8"/>
        <v>-194.53121714873737</v>
      </c>
      <c r="L31" s="3">
        <f t="shared" si="9"/>
        <v>-194.52700862363957</v>
      </c>
      <c r="M31" s="3">
        <f t="shared" si="10"/>
        <v>-194.60531862289244</v>
      </c>
      <c r="N31">
        <v>22</v>
      </c>
      <c r="O31" s="5">
        <f t="shared" si="11"/>
        <v>0</v>
      </c>
      <c r="P31" s="5">
        <f t="shared" si="12"/>
        <v>3.1881996239246668E-3</v>
      </c>
      <c r="Q31" s="5">
        <f t="shared" si="13"/>
        <v>4.3136899037877425E-3</v>
      </c>
      <c r="R31" s="5">
        <f t="shared" si="14"/>
        <v>4.3352307695006557E-3</v>
      </c>
      <c r="S31" s="5">
        <f t="shared" si="15"/>
        <v>3.9344097838379466E-3</v>
      </c>
    </row>
    <row r="32" spans="1:19">
      <c r="A32">
        <v>23</v>
      </c>
      <c r="B32">
        <v>259.08</v>
      </c>
      <c r="C32" s="3">
        <v>261.29537282613137</v>
      </c>
      <c r="D32" s="3">
        <v>261.25074475022177</v>
      </c>
      <c r="E32" s="3">
        <v>261.2580191492205</v>
      </c>
      <c r="F32" s="3">
        <v>261.29537282613137</v>
      </c>
      <c r="G32" s="3"/>
      <c r="H32">
        <v>23</v>
      </c>
      <c r="I32" s="3">
        <f t="shared" si="6"/>
        <v>-188.76400000000001</v>
      </c>
      <c r="J32" s="3">
        <f t="shared" si="7"/>
        <v>-188.53481775764027</v>
      </c>
      <c r="K32" s="3">
        <f t="shared" si="8"/>
        <v>-188.33260139068193</v>
      </c>
      <c r="L32" s="3">
        <f t="shared" si="9"/>
        <v>-188.32677734597127</v>
      </c>
      <c r="M32" s="3">
        <f t="shared" si="10"/>
        <v>-188.38902769385737</v>
      </c>
      <c r="N32">
        <v>23</v>
      </c>
      <c r="O32" s="5">
        <f t="shared" si="11"/>
        <v>0</v>
      </c>
      <c r="P32" s="5">
        <f t="shared" si="12"/>
        <v>1.2141205015773185E-3</v>
      </c>
      <c r="Q32" s="5">
        <f t="shared" si="13"/>
        <v>2.2853860339793614E-3</v>
      </c>
      <c r="R32" s="5">
        <f t="shared" si="14"/>
        <v>2.3162396115188502E-3</v>
      </c>
      <c r="S32" s="5">
        <f t="shared" si="15"/>
        <v>1.9864609043177615E-3</v>
      </c>
    </row>
    <row r="33" spans="1:19">
      <c r="A33">
        <v>24</v>
      </c>
      <c r="B33">
        <v>269.78300000000002</v>
      </c>
      <c r="C33" s="3">
        <v>274.3328800153833</v>
      </c>
      <c r="D33" s="3">
        <v>274.40845374190053</v>
      </c>
      <c r="E33" s="3">
        <v>274.42766760928544</v>
      </c>
      <c r="F33" s="3">
        <v>274.3328800153833</v>
      </c>
      <c r="G33" s="3"/>
      <c r="H33">
        <v>24</v>
      </c>
      <c r="I33" s="3">
        <f t="shared" si="6"/>
        <v>-178.06099999999998</v>
      </c>
      <c r="J33" s="3">
        <f t="shared" si="7"/>
        <v>-175.49731056838834</v>
      </c>
      <c r="K33" s="3">
        <f t="shared" si="8"/>
        <v>-175.17489239900317</v>
      </c>
      <c r="L33" s="3">
        <f t="shared" si="9"/>
        <v>-175.15712888590633</v>
      </c>
      <c r="M33" s="3">
        <f t="shared" si="10"/>
        <v>-175.35152050460545</v>
      </c>
      <c r="N33">
        <v>24</v>
      </c>
      <c r="O33" s="5">
        <f t="shared" si="11"/>
        <v>0</v>
      </c>
      <c r="P33" s="5">
        <f t="shared" si="12"/>
        <v>1.4397815532944528E-2</v>
      </c>
      <c r="Q33" s="5">
        <f t="shared" si="13"/>
        <v>1.6208533036413415E-2</v>
      </c>
      <c r="R33" s="5">
        <f t="shared" si="14"/>
        <v>1.630829386611132E-2</v>
      </c>
      <c r="S33" s="5">
        <f t="shared" si="15"/>
        <v>1.5216580247187946E-2</v>
      </c>
    </row>
    <row r="34" spans="1:19">
      <c r="A34">
        <v>25</v>
      </c>
      <c r="B34">
        <v>270.64299999999997</v>
      </c>
      <c r="C34" s="3">
        <v>274.96527813848246</v>
      </c>
      <c r="D34" s="3">
        <v>274.94510991560924</v>
      </c>
      <c r="E34" s="3">
        <v>274.95123861214699</v>
      </c>
      <c r="F34" s="3">
        <v>274.96527813848246</v>
      </c>
      <c r="G34" s="3"/>
      <c r="H34">
        <v>25</v>
      </c>
      <c r="I34" s="3">
        <f t="shared" si="6"/>
        <v>-177.20100000000002</v>
      </c>
      <c r="J34" s="3">
        <f t="shared" si="7"/>
        <v>-174.86491244528918</v>
      </c>
      <c r="K34" s="3">
        <f t="shared" si="8"/>
        <v>-174.63823622529446</v>
      </c>
      <c r="L34" s="3">
        <f t="shared" si="9"/>
        <v>-174.63355788304477</v>
      </c>
      <c r="M34" s="3">
        <f t="shared" si="10"/>
        <v>-174.71912238150628</v>
      </c>
      <c r="N34">
        <v>25</v>
      </c>
      <c r="O34" s="5">
        <f t="shared" si="11"/>
        <v>0</v>
      </c>
      <c r="P34" s="5">
        <f t="shared" si="12"/>
        <v>1.3183263947217246E-2</v>
      </c>
      <c r="Q34" s="5">
        <f t="shared" si="13"/>
        <v>1.4462467902018376E-2</v>
      </c>
      <c r="R34" s="5">
        <f t="shared" si="14"/>
        <v>1.4488869232991058E-2</v>
      </c>
      <c r="S34" s="5">
        <f t="shared" si="15"/>
        <v>1.4006002327829642E-2</v>
      </c>
    </row>
    <row r="35" spans="1:19">
      <c r="A35">
        <v>26</v>
      </c>
      <c r="B35">
        <v>275.08999999999997</v>
      </c>
      <c r="C35" s="3">
        <v>275.43186561584145</v>
      </c>
      <c r="D35" s="3">
        <v>275.46459678378278</v>
      </c>
      <c r="E35" s="3">
        <v>275.47990233466737</v>
      </c>
      <c r="F35" s="3">
        <v>275.43186561584145</v>
      </c>
      <c r="G35" s="3"/>
      <c r="H35">
        <v>26</v>
      </c>
      <c r="I35" s="3">
        <f t="shared" si="6"/>
        <v>-172.75400000000002</v>
      </c>
      <c r="J35" s="3">
        <f t="shared" si="7"/>
        <v>-174.39832496793019</v>
      </c>
      <c r="K35" s="3">
        <f t="shared" si="8"/>
        <v>-174.11874935712092</v>
      </c>
      <c r="L35" s="3">
        <f t="shared" si="9"/>
        <v>-174.1048941605244</v>
      </c>
      <c r="M35" s="3">
        <f t="shared" si="10"/>
        <v>-174.2525349041473</v>
      </c>
      <c r="N35">
        <v>26</v>
      </c>
      <c r="O35" s="5">
        <f t="shared" si="11"/>
        <v>0</v>
      </c>
      <c r="P35" s="5">
        <f t="shared" si="12"/>
        <v>9.5183032979275391E-3</v>
      </c>
      <c r="Q35" s="5">
        <f t="shared" si="13"/>
        <v>7.8999580740295432E-3</v>
      </c>
      <c r="R35" s="5">
        <f t="shared" si="14"/>
        <v>7.8197561881309611E-3</v>
      </c>
      <c r="S35" s="5">
        <f t="shared" si="15"/>
        <v>8.674386145312277E-3</v>
      </c>
    </row>
    <row r="36" spans="1:19">
      <c r="A36">
        <v>27</v>
      </c>
      <c r="B36">
        <v>275.25</v>
      </c>
      <c r="C36" s="3">
        <v>276.02555116840716</v>
      </c>
      <c r="D36" s="3">
        <v>275.98107875221245</v>
      </c>
      <c r="E36" s="3">
        <v>276.00568565583745</v>
      </c>
      <c r="F36" s="3">
        <v>276.02555116840716</v>
      </c>
      <c r="G36" s="3"/>
      <c r="H36">
        <v>27</v>
      </c>
      <c r="I36" s="3">
        <f t="shared" si="6"/>
        <v>-172.59399999999999</v>
      </c>
      <c r="J36" s="3">
        <f t="shared" si="7"/>
        <v>-173.80463941536448</v>
      </c>
      <c r="K36" s="3">
        <f t="shared" si="8"/>
        <v>-173.60226738869125</v>
      </c>
      <c r="L36" s="3">
        <f t="shared" si="9"/>
        <v>-173.57911083935431</v>
      </c>
      <c r="M36" s="3">
        <f t="shared" si="10"/>
        <v>-173.65884935158158</v>
      </c>
      <c r="N36">
        <v>27</v>
      </c>
      <c r="O36" s="5">
        <f t="shared" si="11"/>
        <v>0</v>
      </c>
      <c r="P36" s="5">
        <f t="shared" si="12"/>
        <v>7.0143771820832873E-3</v>
      </c>
      <c r="Q36" s="5">
        <f t="shared" si="13"/>
        <v>5.8418449580590961E-3</v>
      </c>
      <c r="R36" s="5">
        <f t="shared" si="14"/>
        <v>5.7076772040413918E-3</v>
      </c>
      <c r="S36" s="5">
        <f t="shared" si="15"/>
        <v>6.1696776920494674E-3</v>
      </c>
    </row>
    <row r="37" spans="1:19">
      <c r="A37">
        <v>28</v>
      </c>
      <c r="B37">
        <v>278.29000000000002</v>
      </c>
      <c r="C37" s="3">
        <v>277.63916620770897</v>
      </c>
      <c r="D37" s="3">
        <v>277.61724828438656</v>
      </c>
      <c r="E37" s="3">
        <v>277.62127080847227</v>
      </c>
      <c r="F37" s="3">
        <v>277.63916620770897</v>
      </c>
      <c r="G37" s="3"/>
      <c r="H37">
        <v>28</v>
      </c>
      <c r="I37" s="3">
        <f t="shared" si="6"/>
        <v>-169.55399999999997</v>
      </c>
      <c r="J37" s="3">
        <f t="shared" si="7"/>
        <v>-172.19102437606267</v>
      </c>
      <c r="K37" s="3">
        <f t="shared" si="8"/>
        <v>-171.96609785651714</v>
      </c>
      <c r="L37" s="3">
        <f t="shared" si="9"/>
        <v>-171.96352568671949</v>
      </c>
      <c r="M37" s="3">
        <f t="shared" si="10"/>
        <v>-172.04523431227977</v>
      </c>
      <c r="N37">
        <v>28</v>
      </c>
      <c r="O37" s="5">
        <f t="shared" si="11"/>
        <v>0</v>
      </c>
      <c r="P37" s="5">
        <f t="shared" si="12"/>
        <v>1.5552711089462342E-2</v>
      </c>
      <c r="Q37" s="5">
        <f t="shared" si="13"/>
        <v>1.4226133600606086E-2</v>
      </c>
      <c r="R37" s="5">
        <f t="shared" si="14"/>
        <v>1.4210963390539412E-2</v>
      </c>
      <c r="S37" s="5">
        <f t="shared" si="15"/>
        <v>1.4692866651802972E-2</v>
      </c>
    </row>
    <row r="38" spans="1:19">
      <c r="A38">
        <v>29</v>
      </c>
      <c r="B38">
        <v>278.37</v>
      </c>
      <c r="C38" s="3">
        <v>277.99240894733566</v>
      </c>
      <c r="D38" s="3">
        <v>277.94012358290308</v>
      </c>
      <c r="E38" s="3">
        <v>277.95825200523672</v>
      </c>
      <c r="F38" s="3">
        <v>277.99240894733566</v>
      </c>
      <c r="G38" s="3"/>
      <c r="H38">
        <v>29</v>
      </c>
      <c r="I38" s="3">
        <f t="shared" si="6"/>
        <v>-169.47399999999999</v>
      </c>
      <c r="J38" s="3">
        <f t="shared" si="7"/>
        <v>-171.83778163643598</v>
      </c>
      <c r="K38" s="3">
        <f t="shared" si="8"/>
        <v>-171.64322255800062</v>
      </c>
      <c r="L38" s="3">
        <f t="shared" si="9"/>
        <v>-171.62654448995505</v>
      </c>
      <c r="M38" s="3">
        <f t="shared" si="10"/>
        <v>-171.69199157265308</v>
      </c>
      <c r="N38">
        <v>29</v>
      </c>
      <c r="O38" s="5">
        <f t="shared" si="11"/>
        <v>0</v>
      </c>
      <c r="P38" s="5">
        <f t="shared" si="12"/>
        <v>1.39477538527207E-2</v>
      </c>
      <c r="Q38" s="5">
        <f t="shared" si="13"/>
        <v>1.2799736584966583E-2</v>
      </c>
      <c r="R38" s="5">
        <f t="shared" si="14"/>
        <v>1.2701325807823396E-2</v>
      </c>
      <c r="S38" s="5">
        <f t="shared" si="15"/>
        <v>1.3087503526517878E-2</v>
      </c>
    </row>
    <row r="39" spans="1:19">
      <c r="A39">
        <v>30</v>
      </c>
      <c r="B39">
        <v>278.58300000000003</v>
      </c>
      <c r="C39" s="3">
        <v>278.5168230378888</v>
      </c>
      <c r="D39" s="3">
        <v>278.50871650123366</v>
      </c>
      <c r="E39" s="3">
        <v>278.51289876352411</v>
      </c>
      <c r="F39" s="3">
        <v>278.5168230378888</v>
      </c>
      <c r="G39" s="3"/>
      <c r="H39">
        <v>30</v>
      </c>
      <c r="I39" s="3">
        <f t="shared" si="6"/>
        <v>-169.26099999999997</v>
      </c>
      <c r="J39" s="3">
        <f t="shared" si="7"/>
        <v>-171.31336754588284</v>
      </c>
      <c r="K39" s="3">
        <f t="shared" si="8"/>
        <v>-171.07462963967004</v>
      </c>
      <c r="L39" s="3">
        <f t="shared" si="9"/>
        <v>-171.07189773166766</v>
      </c>
      <c r="M39" s="3">
        <f t="shared" si="10"/>
        <v>-171.16757748209994</v>
      </c>
      <c r="N39">
        <v>30</v>
      </c>
      <c r="O39" s="5">
        <f t="shared" si="11"/>
        <v>0</v>
      </c>
      <c r="P39" s="5">
        <f t="shared" si="12"/>
        <v>1.2125460359343698E-2</v>
      </c>
      <c r="Q39" s="5">
        <f t="shared" si="13"/>
        <v>1.0714988329680606E-2</v>
      </c>
      <c r="R39" s="5">
        <f t="shared" si="14"/>
        <v>1.0698848120167638E-2</v>
      </c>
      <c r="S39" s="5">
        <f t="shared" si="15"/>
        <v>1.1264127484181097E-2</v>
      </c>
    </row>
    <row r="40" spans="1:19">
      <c r="A40">
        <v>31</v>
      </c>
      <c r="B40">
        <v>279.923</v>
      </c>
      <c r="C40" s="3">
        <v>282.88043175637819</v>
      </c>
      <c r="D40" s="3">
        <v>282.85609278841389</v>
      </c>
      <c r="E40" s="3">
        <v>282.85887249806774</v>
      </c>
      <c r="F40" s="3">
        <v>282.88043175637819</v>
      </c>
      <c r="G40" s="3"/>
      <c r="H40">
        <v>31</v>
      </c>
      <c r="I40" s="3">
        <f t="shared" si="6"/>
        <v>-167.92099999999999</v>
      </c>
      <c r="J40" s="3">
        <f t="shared" si="7"/>
        <v>-166.94975882739345</v>
      </c>
      <c r="K40" s="3">
        <f t="shared" si="8"/>
        <v>-166.72725335248981</v>
      </c>
      <c r="L40" s="3">
        <f t="shared" si="9"/>
        <v>-166.72592399712403</v>
      </c>
      <c r="M40" s="3">
        <f t="shared" si="10"/>
        <v>-166.80396876361056</v>
      </c>
      <c r="N40">
        <v>31</v>
      </c>
      <c r="O40" s="5">
        <f t="shared" si="11"/>
        <v>0</v>
      </c>
      <c r="P40" s="5">
        <f t="shared" si="12"/>
        <v>5.7839172742333586E-3</v>
      </c>
      <c r="Q40" s="5">
        <f t="shared" si="13"/>
        <v>7.1089777187497783E-3</v>
      </c>
      <c r="R40" s="5">
        <f t="shared" si="14"/>
        <v>7.1168942709724497E-3</v>
      </c>
      <c r="S40" s="5">
        <f t="shared" si="15"/>
        <v>6.6521235366001682E-3</v>
      </c>
    </row>
    <row r="41" spans="1:19">
      <c r="A41">
        <v>32</v>
      </c>
      <c r="B41">
        <v>282.69299999999998</v>
      </c>
      <c r="C41" s="3">
        <v>288.25801411666509</v>
      </c>
      <c r="D41" s="3">
        <v>288.2427716211875</v>
      </c>
      <c r="E41" s="3">
        <v>288.23202530034439</v>
      </c>
      <c r="F41" s="3">
        <v>288.25801411666509</v>
      </c>
      <c r="G41" s="3"/>
      <c r="H41">
        <v>32</v>
      </c>
      <c r="I41" s="3">
        <f t="shared" si="6"/>
        <v>-165.15100000000001</v>
      </c>
      <c r="J41" s="3">
        <f t="shared" si="7"/>
        <v>-161.57217646710654</v>
      </c>
      <c r="K41" s="3">
        <f t="shared" si="8"/>
        <v>-161.3405745197162</v>
      </c>
      <c r="L41" s="3">
        <f t="shared" si="9"/>
        <v>-161.35277119484738</v>
      </c>
      <c r="M41" s="3">
        <f t="shared" si="10"/>
        <v>-161.42638640332365</v>
      </c>
      <c r="N41">
        <v>32</v>
      </c>
      <c r="O41" s="5">
        <f t="shared" si="11"/>
        <v>0</v>
      </c>
      <c r="P41" s="5">
        <f t="shared" si="12"/>
        <v>2.1670008252408196E-2</v>
      </c>
      <c r="Q41" s="5">
        <f t="shared" si="13"/>
        <v>2.3072373042148164E-2</v>
      </c>
      <c r="R41" s="5">
        <f t="shared" si="14"/>
        <v>2.2998521384385396E-2</v>
      </c>
      <c r="S41" s="5">
        <f t="shared" si="15"/>
        <v>2.2552776529820365E-2</v>
      </c>
    </row>
    <row r="42" spans="1:19">
      <c r="A42">
        <v>33</v>
      </c>
      <c r="B42">
        <v>286.08300000000003</v>
      </c>
      <c r="C42" s="3">
        <v>288.79511230906058</v>
      </c>
      <c r="D42" s="3">
        <v>288.76501697558894</v>
      </c>
      <c r="E42" s="3">
        <v>288.7642466184551</v>
      </c>
      <c r="F42" s="3">
        <v>288.79511230906058</v>
      </c>
      <c r="G42" s="3"/>
      <c r="H42">
        <v>33</v>
      </c>
      <c r="I42" s="3">
        <f t="shared" si="6"/>
        <v>-161.76099999999997</v>
      </c>
      <c r="J42" s="3">
        <f t="shared" si="7"/>
        <v>-161.03507827471105</v>
      </c>
      <c r="K42" s="3">
        <f t="shared" si="8"/>
        <v>-160.81832916531476</v>
      </c>
      <c r="L42" s="3">
        <f t="shared" si="9"/>
        <v>-160.82054987673666</v>
      </c>
      <c r="M42" s="3">
        <f t="shared" si="10"/>
        <v>-160.88928821092816</v>
      </c>
      <c r="N42">
        <v>33</v>
      </c>
      <c r="O42" s="5">
        <f t="shared" si="11"/>
        <v>0</v>
      </c>
      <c r="P42" s="5">
        <f t="shared" si="12"/>
        <v>4.4876189272377957E-3</v>
      </c>
      <c r="Q42" s="5">
        <f t="shared" si="13"/>
        <v>5.8275532092729558E-3</v>
      </c>
      <c r="R42" s="5">
        <f t="shared" si="14"/>
        <v>5.8138248605245019E-3</v>
      </c>
      <c r="S42" s="5">
        <f t="shared" si="15"/>
        <v>5.3888872414970864E-3</v>
      </c>
    </row>
    <row r="43" spans="1:19">
      <c r="A43">
        <v>34</v>
      </c>
      <c r="B43">
        <v>286.50299999999999</v>
      </c>
      <c r="C43" s="3">
        <v>289.84679071037908</v>
      </c>
      <c r="D43" s="3">
        <v>289.76273763758297</v>
      </c>
      <c r="E43" s="3">
        <v>289.75032246182212</v>
      </c>
      <c r="F43" s="3">
        <v>289.84679071037908</v>
      </c>
      <c r="G43" s="3"/>
      <c r="H43">
        <v>34</v>
      </c>
      <c r="I43" s="3">
        <f t="shared" si="6"/>
        <v>-161.34100000000001</v>
      </c>
      <c r="J43" s="3">
        <f t="shared" si="7"/>
        <v>-159.98339987339256</v>
      </c>
      <c r="K43" s="3">
        <f t="shared" si="8"/>
        <v>-159.82060850332073</v>
      </c>
      <c r="L43" s="3">
        <f t="shared" si="9"/>
        <v>-159.83447403336964</v>
      </c>
      <c r="M43" s="3">
        <f t="shared" si="10"/>
        <v>-159.83760980960966</v>
      </c>
      <c r="N43">
        <v>34</v>
      </c>
      <c r="O43" s="5">
        <f t="shared" si="11"/>
        <v>0</v>
      </c>
      <c r="P43" s="5">
        <f t="shared" si="12"/>
        <v>8.4144769563065259E-3</v>
      </c>
      <c r="Q43" s="5">
        <f t="shared" si="13"/>
        <v>9.423466426260409E-3</v>
      </c>
      <c r="R43" s="5">
        <f t="shared" si="14"/>
        <v>9.3375271420802104E-3</v>
      </c>
      <c r="S43" s="5">
        <f t="shared" si="15"/>
        <v>9.31809143609094E-3</v>
      </c>
    </row>
    <row r="44" spans="1:19">
      <c r="A44">
        <v>35</v>
      </c>
      <c r="B44">
        <v>289.75</v>
      </c>
      <c r="C44" s="3">
        <v>290.65464743681565</v>
      </c>
      <c r="D44" s="3">
        <v>290.61758353839895</v>
      </c>
      <c r="E44" s="3">
        <v>290.62246800050309</v>
      </c>
      <c r="F44" s="3">
        <v>290.65464743681565</v>
      </c>
      <c r="G44" s="3"/>
      <c r="H44">
        <v>35</v>
      </c>
      <c r="I44" s="3">
        <f t="shared" si="6"/>
        <v>-158.09399999999999</v>
      </c>
      <c r="J44" s="3">
        <f t="shared" si="7"/>
        <v>-159.17554314695599</v>
      </c>
      <c r="K44" s="3">
        <f t="shared" si="8"/>
        <v>-158.96576260250475</v>
      </c>
      <c r="L44" s="3">
        <f t="shared" si="9"/>
        <v>-158.96232849468868</v>
      </c>
      <c r="M44" s="3">
        <f t="shared" si="10"/>
        <v>-159.02975308317309</v>
      </c>
      <c r="N44">
        <v>35</v>
      </c>
      <c r="O44" s="5">
        <f t="shared" si="11"/>
        <v>0</v>
      </c>
      <c r="P44" s="5">
        <f t="shared" si="12"/>
        <v>6.8411397456955613E-3</v>
      </c>
      <c r="Q44" s="5">
        <f t="shared" si="13"/>
        <v>5.5142042234667945E-3</v>
      </c>
      <c r="R44" s="5">
        <f t="shared" si="14"/>
        <v>5.4924822870487363E-3</v>
      </c>
      <c r="S44" s="5">
        <f t="shared" si="15"/>
        <v>5.9189664577599206E-3</v>
      </c>
    </row>
    <row r="45" spans="1:19">
      <c r="A45">
        <v>36</v>
      </c>
      <c r="B45">
        <v>291.09300000000002</v>
      </c>
      <c r="C45" s="3">
        <v>291.61077492115243</v>
      </c>
      <c r="D45" s="3">
        <v>291.61369123463572</v>
      </c>
      <c r="E45" s="3">
        <v>291.61669919020534</v>
      </c>
      <c r="F45" s="3">
        <v>291.61077492115243</v>
      </c>
      <c r="G45" s="3"/>
      <c r="H45">
        <v>36</v>
      </c>
      <c r="I45" s="3">
        <f t="shared" si="6"/>
        <v>-156.75099999999998</v>
      </c>
      <c r="J45" s="3">
        <f t="shared" si="7"/>
        <v>-158.21941566261921</v>
      </c>
      <c r="K45" s="3">
        <f t="shared" si="8"/>
        <v>-157.96965490626798</v>
      </c>
      <c r="L45" s="3">
        <f t="shared" si="9"/>
        <v>-157.96809730498643</v>
      </c>
      <c r="M45" s="3">
        <f t="shared" si="10"/>
        <v>-158.07362559883632</v>
      </c>
      <c r="N45">
        <v>36</v>
      </c>
      <c r="O45" s="5">
        <f t="shared" si="11"/>
        <v>0</v>
      </c>
      <c r="P45" s="5">
        <f t="shared" si="12"/>
        <v>9.3678232522869803E-3</v>
      </c>
      <c r="Q45" s="5">
        <f t="shared" si="13"/>
        <v>7.7744633607951487E-3</v>
      </c>
      <c r="R45" s="5">
        <f t="shared" si="14"/>
        <v>7.764526573906725E-3</v>
      </c>
      <c r="S45" s="5">
        <f t="shared" si="15"/>
        <v>8.4377490340497938E-3</v>
      </c>
    </row>
    <row r="46" spans="1:19">
      <c r="A46">
        <v>37</v>
      </c>
      <c r="B46">
        <v>292.37299999999999</v>
      </c>
      <c r="C46" s="3">
        <v>295.01562143587239</v>
      </c>
      <c r="D46" s="3">
        <v>295.11580031678932</v>
      </c>
      <c r="E46" s="3">
        <v>295.13027296917323</v>
      </c>
      <c r="F46" s="3">
        <v>295.01562143587239</v>
      </c>
      <c r="G46" s="3"/>
      <c r="H46">
        <v>37</v>
      </c>
      <c r="I46" s="3">
        <f t="shared" si="6"/>
        <v>-155.471</v>
      </c>
      <c r="J46" s="3">
        <f t="shared" si="7"/>
        <v>-154.81456914789925</v>
      </c>
      <c r="K46" s="3">
        <f t="shared" si="8"/>
        <v>-154.46754582411438</v>
      </c>
      <c r="L46" s="3">
        <f t="shared" si="9"/>
        <v>-154.45452352601853</v>
      </c>
      <c r="M46" s="3">
        <f t="shared" si="10"/>
        <v>-154.66877908411635</v>
      </c>
      <c r="N46">
        <v>37</v>
      </c>
      <c r="O46" s="5">
        <f t="shared" si="11"/>
        <v>0</v>
      </c>
      <c r="P46" s="5">
        <f t="shared" si="12"/>
        <v>4.2222076921146368E-3</v>
      </c>
      <c r="Q46" s="5">
        <f t="shared" si="13"/>
        <v>6.4542852100110126E-3</v>
      </c>
      <c r="R46" s="5">
        <f t="shared" si="14"/>
        <v>6.5380455131919778E-3</v>
      </c>
      <c r="S46" s="5">
        <f t="shared" si="15"/>
        <v>5.1599392548041228E-3</v>
      </c>
    </row>
    <row r="47" spans="1:19">
      <c r="A47">
        <v>38</v>
      </c>
      <c r="B47">
        <v>293.51299999999998</v>
      </c>
      <c r="C47" s="3">
        <v>296.54592039745773</v>
      </c>
      <c r="D47" s="3">
        <v>296.54834561467271</v>
      </c>
      <c r="E47" s="3">
        <v>296.57226195017421</v>
      </c>
      <c r="F47" s="3">
        <v>296.54592039745773</v>
      </c>
      <c r="G47" s="3"/>
      <c r="H47">
        <v>38</v>
      </c>
      <c r="I47" s="3">
        <f t="shared" si="6"/>
        <v>-154.33100000000002</v>
      </c>
      <c r="J47" s="3">
        <f t="shared" si="7"/>
        <v>-153.2842701863139</v>
      </c>
      <c r="K47" s="3">
        <f t="shared" si="8"/>
        <v>-153.03500052623099</v>
      </c>
      <c r="L47" s="3">
        <f t="shared" si="9"/>
        <v>-153.01253454501756</v>
      </c>
      <c r="M47" s="3">
        <f t="shared" si="10"/>
        <v>-153.13848012253101</v>
      </c>
      <c r="N47">
        <v>38</v>
      </c>
      <c r="O47" s="5">
        <f t="shared" si="11"/>
        <v>0</v>
      </c>
      <c r="P47" s="5">
        <f t="shared" si="12"/>
        <v>6.7823691525753932E-3</v>
      </c>
      <c r="Q47" s="5">
        <f t="shared" si="13"/>
        <v>8.3975317581628395E-3</v>
      </c>
      <c r="R47" s="5">
        <f t="shared" si="14"/>
        <v>8.5431018718368865E-3</v>
      </c>
      <c r="S47" s="5">
        <f t="shared" si="15"/>
        <v>7.7270274764565132E-3</v>
      </c>
    </row>
    <row r="48" spans="1:19">
      <c r="A48">
        <v>39</v>
      </c>
      <c r="B48">
        <v>300.22300000000001</v>
      </c>
      <c r="C48" s="3">
        <v>297.99696928072655</v>
      </c>
      <c r="D48" s="3">
        <v>298.05324520542911</v>
      </c>
      <c r="E48" s="3">
        <v>298.05723214765197</v>
      </c>
      <c r="F48" s="3">
        <v>297.99696928072655</v>
      </c>
      <c r="G48" s="3"/>
      <c r="H48">
        <v>39</v>
      </c>
      <c r="I48" s="3">
        <f t="shared" si="6"/>
        <v>-147.62099999999998</v>
      </c>
      <c r="J48" s="3">
        <f t="shared" si="7"/>
        <v>-151.83322130304509</v>
      </c>
      <c r="K48" s="3">
        <f t="shared" si="8"/>
        <v>-151.53010093547459</v>
      </c>
      <c r="L48" s="3">
        <f t="shared" si="9"/>
        <v>-151.52756434753979</v>
      </c>
      <c r="M48" s="3">
        <f t="shared" si="10"/>
        <v>-151.6874312392622</v>
      </c>
      <c r="N48">
        <v>39</v>
      </c>
      <c r="O48" s="5">
        <f t="shared" si="11"/>
        <v>0</v>
      </c>
      <c r="P48" s="5">
        <f t="shared" si="12"/>
        <v>2.853402498997509E-2</v>
      </c>
      <c r="Q48" s="5">
        <f t="shared" si="13"/>
        <v>2.6480656109053674E-2</v>
      </c>
      <c r="R48" s="5">
        <f t="shared" si="14"/>
        <v>2.6463472998691336E-2</v>
      </c>
      <c r="S48" s="5">
        <f t="shared" si="15"/>
        <v>2.754642794224545E-2</v>
      </c>
    </row>
    <row r="49" spans="1:19">
      <c r="A49">
        <v>40</v>
      </c>
      <c r="B49">
        <v>301.613</v>
      </c>
      <c r="C49" s="3">
        <v>300.21988785395376</v>
      </c>
      <c r="D49" s="3">
        <v>300.33356941013295</v>
      </c>
      <c r="E49" s="3">
        <v>300.32406750143804</v>
      </c>
      <c r="F49" s="3">
        <v>300.21988785395376</v>
      </c>
      <c r="G49" s="3"/>
      <c r="H49">
        <v>40</v>
      </c>
      <c r="I49" s="3">
        <f t="shared" si="6"/>
        <v>-146.23099999999999</v>
      </c>
      <c r="J49" s="3">
        <f t="shared" si="7"/>
        <v>-149.61030272981787</v>
      </c>
      <c r="K49" s="3">
        <f t="shared" si="8"/>
        <v>-149.24977673077075</v>
      </c>
      <c r="L49" s="3">
        <f t="shared" si="9"/>
        <v>-149.26072899375373</v>
      </c>
      <c r="M49" s="3">
        <f t="shared" si="10"/>
        <v>-149.46451266603498</v>
      </c>
      <c r="N49">
        <v>40</v>
      </c>
      <c r="O49" s="5">
        <f t="shared" si="11"/>
        <v>0</v>
      </c>
      <c r="P49" s="5">
        <f t="shared" si="12"/>
        <v>2.3109345691528334E-2</v>
      </c>
      <c r="Q49" s="5">
        <f t="shared" si="13"/>
        <v>2.0643890356837835E-2</v>
      </c>
      <c r="R49" s="5">
        <f t="shared" si="14"/>
        <v>2.0718787355305891E-2</v>
      </c>
      <c r="S49" s="5">
        <f t="shared" si="15"/>
        <v>2.2112361031757857E-2</v>
      </c>
    </row>
    <row r="50" spans="1:19">
      <c r="A50">
        <v>41</v>
      </c>
      <c r="B50">
        <v>303.173</v>
      </c>
      <c r="C50" s="3">
        <v>302.63880643089306</v>
      </c>
      <c r="D50" s="3">
        <v>302.53664475059281</v>
      </c>
      <c r="E50" s="3">
        <v>302.51077919595991</v>
      </c>
      <c r="F50" s="3">
        <v>302.63880643089306</v>
      </c>
      <c r="G50" s="3"/>
      <c r="H50">
        <v>41</v>
      </c>
      <c r="I50" s="3">
        <f t="shared" si="6"/>
        <v>-144.67099999999999</v>
      </c>
      <c r="J50" s="3">
        <f t="shared" si="7"/>
        <v>-147.19138415287858</v>
      </c>
      <c r="K50" s="3">
        <f t="shared" si="8"/>
        <v>-147.04670139031089</v>
      </c>
      <c r="L50" s="3">
        <f t="shared" si="9"/>
        <v>-147.07401729923185</v>
      </c>
      <c r="M50" s="3">
        <f t="shared" si="10"/>
        <v>-147.04559408909569</v>
      </c>
      <c r="N50">
        <v>41</v>
      </c>
      <c r="O50" s="5">
        <f t="shared" si="11"/>
        <v>0</v>
      </c>
      <c r="P50" s="5">
        <f t="shared" si="12"/>
        <v>1.7421488431534942E-2</v>
      </c>
      <c r="Q50" s="5">
        <f t="shared" si="13"/>
        <v>1.6421407125898724E-2</v>
      </c>
      <c r="R50" s="5">
        <f t="shared" si="14"/>
        <v>1.6610221117099231E-2</v>
      </c>
      <c r="S50" s="5">
        <f t="shared" si="15"/>
        <v>1.6413753199298369E-2</v>
      </c>
    </row>
    <row r="51" spans="1:19">
      <c r="A51">
        <v>42</v>
      </c>
      <c r="B51">
        <v>309.60300000000001</v>
      </c>
      <c r="C51" s="3">
        <v>309.04798435370634</v>
      </c>
      <c r="D51" s="3">
        <v>308.89298266055346</v>
      </c>
      <c r="E51" s="3">
        <v>308.8814011967861</v>
      </c>
      <c r="F51" s="3">
        <v>309.04798435370634</v>
      </c>
      <c r="G51" s="3"/>
      <c r="H51">
        <v>42</v>
      </c>
      <c r="I51" s="3">
        <f t="shared" si="6"/>
        <v>-138.24099999999999</v>
      </c>
      <c r="J51" s="3">
        <f t="shared" si="7"/>
        <v>-140.7822062300653</v>
      </c>
      <c r="K51" s="3">
        <f t="shared" si="8"/>
        <v>-140.69036348035024</v>
      </c>
      <c r="L51" s="3">
        <f t="shared" si="9"/>
        <v>-140.70339529840567</v>
      </c>
      <c r="M51" s="3">
        <f t="shared" si="10"/>
        <v>-140.6364161662824</v>
      </c>
      <c r="N51">
        <v>42</v>
      </c>
      <c r="O51" s="5">
        <f t="shared" si="11"/>
        <v>0</v>
      </c>
      <c r="P51" s="5">
        <f t="shared" si="12"/>
        <v>1.838243524037958E-2</v>
      </c>
      <c r="Q51" s="5">
        <f t="shared" si="13"/>
        <v>1.7718068303544228E-2</v>
      </c>
      <c r="R51" s="5">
        <f t="shared" si="14"/>
        <v>1.7812337138806009E-2</v>
      </c>
      <c r="S51" s="5">
        <f t="shared" si="15"/>
        <v>1.7327827245769464E-2</v>
      </c>
    </row>
    <row r="52" spans="1:19">
      <c r="A52">
        <v>43</v>
      </c>
      <c r="B52">
        <v>313.24299999999999</v>
      </c>
      <c r="C52" s="3">
        <v>313.05904628977362</v>
      </c>
      <c r="D52" s="3">
        <v>312.94605330445302</v>
      </c>
      <c r="E52" s="3">
        <v>312.92486187967813</v>
      </c>
      <c r="F52" s="3">
        <v>313.05904628977362</v>
      </c>
      <c r="G52" s="3"/>
      <c r="H52">
        <v>43</v>
      </c>
      <c r="I52" s="3">
        <f t="shared" si="6"/>
        <v>-134.601</v>
      </c>
      <c r="J52" s="3">
        <f t="shared" si="7"/>
        <v>-136.77114429399802</v>
      </c>
      <c r="K52" s="3">
        <f t="shared" si="8"/>
        <v>-136.63729283645068</v>
      </c>
      <c r="L52" s="3">
        <f t="shared" si="9"/>
        <v>-136.65993461551363</v>
      </c>
      <c r="M52" s="3">
        <f t="shared" si="10"/>
        <v>-136.62535423021512</v>
      </c>
      <c r="N52">
        <v>43</v>
      </c>
      <c r="O52" s="5">
        <f t="shared" si="11"/>
        <v>0</v>
      </c>
      <c r="P52" s="5">
        <f t="shared" si="12"/>
        <v>1.6122794734051166E-2</v>
      </c>
      <c r="Q52" s="5">
        <f t="shared" si="13"/>
        <v>1.5128363358746847E-2</v>
      </c>
      <c r="R52" s="5">
        <f t="shared" si="14"/>
        <v>1.5296577406658461E-2</v>
      </c>
      <c r="S52" s="5">
        <f t="shared" si="15"/>
        <v>1.5039667091738724E-2</v>
      </c>
    </row>
    <row r="53" spans="1:19">
      <c r="A53">
        <v>44</v>
      </c>
      <c r="B53">
        <v>315.44</v>
      </c>
      <c r="C53" s="3">
        <v>313.97989862352557</v>
      </c>
      <c r="D53" s="3">
        <v>313.96296527907123</v>
      </c>
      <c r="E53" s="3">
        <v>313.96558304886298</v>
      </c>
      <c r="F53" s="3">
        <v>313.97989862352557</v>
      </c>
      <c r="G53" s="3"/>
      <c r="H53">
        <v>44</v>
      </c>
      <c r="I53" s="3">
        <f t="shared" si="6"/>
        <v>-132.404</v>
      </c>
      <c r="J53" s="3">
        <f t="shared" si="7"/>
        <v>-135.85029196024607</v>
      </c>
      <c r="K53" s="3">
        <f t="shared" si="8"/>
        <v>-135.62038086183247</v>
      </c>
      <c r="L53" s="3">
        <f t="shared" si="9"/>
        <v>-135.61921344632879</v>
      </c>
      <c r="M53" s="3">
        <f t="shared" si="10"/>
        <v>-135.70450189646317</v>
      </c>
      <c r="N53">
        <v>44</v>
      </c>
      <c r="O53" s="5">
        <f t="shared" si="11"/>
        <v>0</v>
      </c>
      <c r="P53" s="5">
        <f t="shared" si="12"/>
        <v>2.6028609107323582E-2</v>
      </c>
      <c r="Q53" s="5">
        <f t="shared" si="13"/>
        <v>2.429217290891874E-2</v>
      </c>
      <c r="R53" s="5">
        <f t="shared" si="14"/>
        <v>2.4283355837654372E-2</v>
      </c>
      <c r="S53" s="5">
        <f t="shared" si="15"/>
        <v>2.4927508960931502E-2</v>
      </c>
    </row>
    <row r="54" spans="1:19">
      <c r="A54">
        <v>45</v>
      </c>
      <c r="B54">
        <v>315.57</v>
      </c>
      <c r="C54" s="3">
        <v>316.65269081522246</v>
      </c>
      <c r="D54" s="3">
        <v>316.69526199954043</v>
      </c>
      <c r="E54" s="3">
        <v>316.69672855288962</v>
      </c>
      <c r="F54" s="3">
        <v>316.65269081522246</v>
      </c>
      <c r="G54" s="3"/>
      <c r="H54">
        <v>45</v>
      </c>
      <c r="I54" s="3">
        <f t="shared" si="6"/>
        <v>-132.274</v>
      </c>
      <c r="J54" s="3">
        <f t="shared" si="7"/>
        <v>-133.17749976854918</v>
      </c>
      <c r="K54" s="3">
        <f t="shared" si="8"/>
        <v>-132.88808414136327</v>
      </c>
      <c r="L54" s="3">
        <f t="shared" si="9"/>
        <v>-132.88806794230214</v>
      </c>
      <c r="M54" s="3">
        <f t="shared" si="10"/>
        <v>-133.03170970476629</v>
      </c>
      <c r="N54">
        <v>45</v>
      </c>
      <c r="O54" s="5">
        <f t="shared" si="11"/>
        <v>0</v>
      </c>
      <c r="P54" s="5">
        <f t="shared" si="12"/>
        <v>6.8305167194549323E-3</v>
      </c>
      <c r="Q54" s="5">
        <f t="shared" si="13"/>
        <v>4.6425158486419421E-3</v>
      </c>
      <c r="R54" s="5">
        <f t="shared" si="14"/>
        <v>4.6423933826915528E-3</v>
      </c>
      <c r="S54" s="5">
        <f t="shared" si="15"/>
        <v>5.7283344025755977E-3</v>
      </c>
    </row>
    <row r="55" spans="1:19">
      <c r="A55">
        <v>46</v>
      </c>
      <c r="B55">
        <v>325.91300000000001</v>
      </c>
      <c r="C55" s="3">
        <v>329.41764720690469</v>
      </c>
      <c r="D55" s="3">
        <v>329.50147773251291</v>
      </c>
      <c r="E55" s="3">
        <v>329.52217068284631</v>
      </c>
      <c r="F55" s="3">
        <v>329.41764720690469</v>
      </c>
      <c r="G55" s="3"/>
      <c r="H55">
        <v>46</v>
      </c>
      <c r="I55" s="3">
        <f t="shared" si="6"/>
        <v>-121.93099999999998</v>
      </c>
      <c r="J55" s="3">
        <f t="shared" si="7"/>
        <v>-120.41254337686695</v>
      </c>
      <c r="K55" s="3">
        <f t="shared" si="8"/>
        <v>-120.08186840839079</v>
      </c>
      <c r="L55" s="3">
        <f t="shared" si="9"/>
        <v>-120.06262581234546</v>
      </c>
      <c r="M55" s="3">
        <f t="shared" si="10"/>
        <v>-120.26675331308405</v>
      </c>
      <c r="N55">
        <v>46</v>
      </c>
      <c r="O55" s="5">
        <f t="shared" si="11"/>
        <v>0</v>
      </c>
      <c r="P55" s="5">
        <f t="shared" si="12"/>
        <v>1.2453409084917157E-2</v>
      </c>
      <c r="Q55" s="5">
        <f t="shared" si="13"/>
        <v>1.5165393473433283E-2</v>
      </c>
      <c r="R55" s="5">
        <f t="shared" si="14"/>
        <v>1.5323208926807165E-2</v>
      </c>
      <c r="S55" s="5">
        <f t="shared" si="15"/>
        <v>1.3649085851144754E-2</v>
      </c>
    </row>
    <row r="56" spans="1:19">
      <c r="A56">
        <v>47</v>
      </c>
      <c r="B56">
        <v>338.84300000000002</v>
      </c>
      <c r="C56" s="3">
        <v>334.10127861406284</v>
      </c>
      <c r="D56" s="3">
        <v>334.26307536957779</v>
      </c>
      <c r="E56" s="3">
        <v>334.23931798007521</v>
      </c>
      <c r="F56" s="3">
        <v>334.10127861406284</v>
      </c>
      <c r="G56" s="3"/>
      <c r="H56">
        <v>47</v>
      </c>
      <c r="I56" s="3">
        <f t="shared" si="6"/>
        <v>-109.00099999999998</v>
      </c>
      <c r="J56" s="3">
        <f t="shared" si="7"/>
        <v>-115.7289119697088</v>
      </c>
      <c r="K56" s="3">
        <f t="shared" si="8"/>
        <v>-115.32027077132591</v>
      </c>
      <c r="L56" s="3">
        <f t="shared" si="9"/>
        <v>-115.34547851511655</v>
      </c>
      <c r="M56" s="3">
        <f t="shared" si="10"/>
        <v>-115.58312190592591</v>
      </c>
      <c r="N56">
        <v>47</v>
      </c>
      <c r="O56" s="5">
        <f t="shared" si="11"/>
        <v>0</v>
      </c>
      <c r="P56" s="5">
        <f t="shared" si="12"/>
        <v>6.1723396755156638E-2</v>
      </c>
      <c r="Q56" s="5">
        <f t="shared" si="13"/>
        <v>5.7974429329326643E-2</v>
      </c>
      <c r="R56" s="5">
        <f t="shared" si="14"/>
        <v>5.8205690912162079E-2</v>
      </c>
      <c r="S56" s="5">
        <f t="shared" si="15"/>
        <v>6.0385885504958048E-2</v>
      </c>
    </row>
    <row r="57" spans="1:19">
      <c r="A57">
        <v>48</v>
      </c>
      <c r="B57">
        <v>348.55</v>
      </c>
      <c r="C57" s="3">
        <v>345.31743784065964</v>
      </c>
      <c r="D57" s="3">
        <v>345.14090524997812</v>
      </c>
      <c r="E57" s="3">
        <v>345.13439327047388</v>
      </c>
      <c r="F57" s="3">
        <v>345.31743784065964</v>
      </c>
      <c r="G57" s="3"/>
      <c r="H57">
        <v>48</v>
      </c>
      <c r="I57" s="3">
        <f t="shared" si="6"/>
        <v>-99.293999999999983</v>
      </c>
      <c r="J57" s="3">
        <f t="shared" si="7"/>
        <v>-104.512752743112</v>
      </c>
      <c r="K57" s="3">
        <f t="shared" si="8"/>
        <v>-104.44244089092558</v>
      </c>
      <c r="L57" s="3">
        <f t="shared" si="9"/>
        <v>-104.45040322471789</v>
      </c>
      <c r="M57" s="3">
        <f t="shared" si="10"/>
        <v>-104.36696267932911</v>
      </c>
      <c r="N57">
        <v>48</v>
      </c>
      <c r="O57" s="5">
        <f t="shared" si="11"/>
        <v>0</v>
      </c>
      <c r="P57" s="5">
        <f t="shared" si="12"/>
        <v>5.2558591084174482E-2</v>
      </c>
      <c r="Q57" s="5">
        <f t="shared" si="13"/>
        <v>5.1850473250403852E-2</v>
      </c>
      <c r="R57" s="5">
        <f t="shared" si="14"/>
        <v>5.1930662726024798E-2</v>
      </c>
      <c r="S57" s="5">
        <f t="shared" si="15"/>
        <v>5.1090324484149331E-2</v>
      </c>
    </row>
    <row r="58" spans="1:19">
      <c r="A58">
        <v>49</v>
      </c>
      <c r="B58">
        <v>349.56</v>
      </c>
      <c r="C58" s="3">
        <v>349.06904036951994</v>
      </c>
      <c r="D58" s="3">
        <v>349.07709308809558</v>
      </c>
      <c r="E58" s="3">
        <v>349.07464944982388</v>
      </c>
      <c r="F58" s="3">
        <v>349.06904036951994</v>
      </c>
      <c r="G58" s="3"/>
      <c r="H58">
        <v>49</v>
      </c>
      <c r="I58" s="3">
        <f t="shared" si="6"/>
        <v>-98.283999999999992</v>
      </c>
      <c r="J58" s="3">
        <f t="shared" si="7"/>
        <v>-100.7611502142517</v>
      </c>
      <c r="K58" s="3">
        <f t="shared" si="8"/>
        <v>-100.50625305280812</v>
      </c>
      <c r="L58" s="3">
        <f t="shared" si="9"/>
        <v>-100.51014704536789</v>
      </c>
      <c r="M58" s="3">
        <f t="shared" si="10"/>
        <v>-100.6153601504688</v>
      </c>
      <c r="N58">
        <v>49</v>
      </c>
      <c r="O58" s="5">
        <f t="shared" si="11"/>
        <v>0</v>
      </c>
      <c r="P58" s="5">
        <f t="shared" si="12"/>
        <v>2.5204002831098735E-2</v>
      </c>
      <c r="Q58" s="5">
        <f t="shared" si="13"/>
        <v>2.261052717439388E-2</v>
      </c>
      <c r="R58" s="5">
        <f t="shared" si="14"/>
        <v>2.2650146975783398E-2</v>
      </c>
      <c r="S58" s="5">
        <f t="shared" si="15"/>
        <v>2.3720647821301646E-2</v>
      </c>
    </row>
    <row r="59" spans="1:19">
      <c r="A59">
        <v>50</v>
      </c>
      <c r="B59">
        <v>350.053</v>
      </c>
      <c r="C59" s="3">
        <v>350.48399779040852</v>
      </c>
      <c r="D59" s="3">
        <v>350.58179077889844</v>
      </c>
      <c r="E59" s="3">
        <v>350.61777507753447</v>
      </c>
      <c r="F59" s="3">
        <v>350.48399779040852</v>
      </c>
      <c r="G59" s="3"/>
      <c r="H59">
        <v>50</v>
      </c>
      <c r="I59" s="3">
        <f t="shared" si="6"/>
        <v>-97.790999999999997</v>
      </c>
      <c r="J59" s="3">
        <f t="shared" si="7"/>
        <v>-99.346192793363116</v>
      </c>
      <c r="K59" s="3">
        <f t="shared" si="8"/>
        <v>-99.001555362005263</v>
      </c>
      <c r="L59" s="3">
        <f t="shared" si="9"/>
        <v>-98.967021417657293</v>
      </c>
      <c r="M59" s="3">
        <f t="shared" si="10"/>
        <v>-99.200402729580219</v>
      </c>
      <c r="N59">
        <v>50</v>
      </c>
      <c r="O59" s="5">
        <f t="shared" si="11"/>
        <v>0</v>
      </c>
      <c r="P59" s="5">
        <f t="shared" si="12"/>
        <v>1.5903230290753946E-2</v>
      </c>
      <c r="Q59" s="5">
        <f t="shared" si="13"/>
        <v>1.2379005859488767E-2</v>
      </c>
      <c r="R59" s="5">
        <f t="shared" si="14"/>
        <v>1.2025865546495033E-2</v>
      </c>
      <c r="S59" s="5">
        <f t="shared" si="15"/>
        <v>1.4412397148819646E-2</v>
      </c>
    </row>
    <row r="60" spans="1:19">
      <c r="A60">
        <v>51</v>
      </c>
      <c r="B60">
        <v>356.05</v>
      </c>
      <c r="C60" s="3">
        <v>354.68761929613305</v>
      </c>
      <c r="D60" s="3">
        <v>354.71149131279776</v>
      </c>
      <c r="E60" s="3">
        <v>354.71436511765643</v>
      </c>
      <c r="F60" s="3">
        <v>354.68761929613305</v>
      </c>
      <c r="G60" s="3"/>
      <c r="H60">
        <v>51</v>
      </c>
      <c r="I60" s="3">
        <f t="shared" si="6"/>
        <v>-91.793999999999983</v>
      </c>
      <c r="J60" s="3">
        <f t="shared" si="7"/>
        <v>-95.142571287638589</v>
      </c>
      <c r="K60" s="3">
        <f t="shared" si="8"/>
        <v>-94.871854828105938</v>
      </c>
      <c r="L60" s="3">
        <f t="shared" si="9"/>
        <v>-94.87043137753534</v>
      </c>
      <c r="M60" s="3">
        <f t="shared" si="10"/>
        <v>-94.996781223855692</v>
      </c>
      <c r="N60">
        <v>51</v>
      </c>
      <c r="O60" s="5">
        <f t="shared" si="11"/>
        <v>0</v>
      </c>
      <c r="P60" s="5">
        <f t="shared" si="12"/>
        <v>3.6479195673340375E-2</v>
      </c>
      <c r="Q60" s="5">
        <f t="shared" si="13"/>
        <v>3.3530021876222373E-2</v>
      </c>
      <c r="R60" s="5">
        <f t="shared" si="14"/>
        <v>3.3514514865191164E-2</v>
      </c>
      <c r="S60" s="5">
        <f t="shared" si="15"/>
        <v>3.4890964810943087E-2</v>
      </c>
    </row>
    <row r="61" spans="1:19">
      <c r="A61">
        <v>52</v>
      </c>
      <c r="B61">
        <v>357.47</v>
      </c>
      <c r="C61" s="3">
        <v>358.1290806241214</v>
      </c>
      <c r="D61" s="3">
        <v>358.15012511322948</v>
      </c>
      <c r="E61" s="3">
        <v>358.13718010153832</v>
      </c>
      <c r="F61" s="3">
        <v>358.1290806241214</v>
      </c>
      <c r="G61" s="3"/>
      <c r="H61">
        <v>52</v>
      </c>
      <c r="I61" s="3">
        <f t="shared" si="6"/>
        <v>-90.373999999999967</v>
      </c>
      <c r="J61" s="3">
        <f t="shared" si="7"/>
        <v>-91.701109959650239</v>
      </c>
      <c r="K61" s="3">
        <f t="shared" si="8"/>
        <v>-91.433221027674222</v>
      </c>
      <c r="L61" s="3">
        <f t="shared" si="9"/>
        <v>-91.447616393653448</v>
      </c>
      <c r="M61" s="3">
        <f t="shared" si="10"/>
        <v>-91.555319895867342</v>
      </c>
      <c r="N61">
        <v>52</v>
      </c>
      <c r="O61" s="5">
        <f t="shared" si="11"/>
        <v>0</v>
      </c>
      <c r="P61" s="5">
        <f t="shared" si="12"/>
        <v>1.4684643367011228E-2</v>
      </c>
      <c r="Q61" s="5">
        <f t="shared" si="13"/>
        <v>1.1720417682898348E-2</v>
      </c>
      <c r="R61" s="5">
        <f t="shared" si="14"/>
        <v>1.187970426951868E-2</v>
      </c>
      <c r="S61" s="5">
        <f t="shared" si="15"/>
        <v>1.3071457453110138E-2</v>
      </c>
    </row>
    <row r="62" spans="1:19">
      <c r="A62">
        <v>53</v>
      </c>
      <c r="B62">
        <v>359.09</v>
      </c>
      <c r="C62" s="3">
        <v>359.77183380301955</v>
      </c>
      <c r="D62" s="3">
        <v>359.85913679121603</v>
      </c>
      <c r="E62" s="3">
        <v>359.8302045368352</v>
      </c>
      <c r="F62" s="3">
        <v>359.77183380301955</v>
      </c>
      <c r="G62" s="3"/>
      <c r="H62">
        <v>53</v>
      </c>
      <c r="I62" s="3">
        <f t="shared" si="6"/>
        <v>-88.754000000000019</v>
      </c>
      <c r="J62" s="3">
        <f t="shared" si="7"/>
        <v>-90.058356780752092</v>
      </c>
      <c r="K62" s="3">
        <f t="shared" si="8"/>
        <v>-89.724209349687669</v>
      </c>
      <c r="L62" s="3">
        <f t="shared" si="9"/>
        <v>-89.754591958356571</v>
      </c>
      <c r="M62" s="3">
        <f t="shared" si="10"/>
        <v>-89.912566716969195</v>
      </c>
      <c r="N62">
        <v>53</v>
      </c>
      <c r="O62" s="5">
        <f t="shared" si="11"/>
        <v>0</v>
      </c>
      <c r="P62" s="5">
        <f t="shared" si="12"/>
        <v>1.4696315442144272E-2</v>
      </c>
      <c r="Q62" s="5">
        <f t="shared" si="13"/>
        <v>1.0931443649724518E-2</v>
      </c>
      <c r="R62" s="5">
        <f t="shared" si="14"/>
        <v>1.1273767473652468E-2</v>
      </c>
      <c r="S62" s="5">
        <f t="shared" si="15"/>
        <v>1.3053684532180811E-2</v>
      </c>
    </row>
    <row r="63" spans="1:19">
      <c r="A63">
        <v>54</v>
      </c>
      <c r="B63">
        <v>359.24</v>
      </c>
      <c r="C63" s="3">
        <v>361.42814775693131</v>
      </c>
      <c r="D63" s="3">
        <v>361.38264306734192</v>
      </c>
      <c r="E63" s="3">
        <v>361.38971800772066</v>
      </c>
      <c r="F63" s="3">
        <v>361.42814775693131</v>
      </c>
      <c r="G63" s="3"/>
      <c r="H63">
        <v>54</v>
      </c>
      <c r="I63" s="3">
        <f t="shared" si="6"/>
        <v>-88.603999999999985</v>
      </c>
      <c r="J63" s="3">
        <f t="shared" si="7"/>
        <v>-88.402042826840329</v>
      </c>
      <c r="K63" s="3">
        <f t="shared" si="8"/>
        <v>-88.200703073561783</v>
      </c>
      <c r="L63" s="3">
        <f t="shared" si="9"/>
        <v>-88.195078487471108</v>
      </c>
      <c r="M63" s="3">
        <f t="shared" si="10"/>
        <v>-88.256252763057432</v>
      </c>
      <c r="N63">
        <v>54</v>
      </c>
      <c r="O63" s="5">
        <f t="shared" si="11"/>
        <v>0</v>
      </c>
      <c r="P63" s="5">
        <f t="shared" si="12"/>
        <v>2.2793234296381169E-3</v>
      </c>
      <c r="Q63" s="5">
        <f t="shared" si="13"/>
        <v>4.5516785521895389E-3</v>
      </c>
      <c r="R63" s="5">
        <f t="shared" si="14"/>
        <v>4.6151585992605017E-3</v>
      </c>
      <c r="S63" s="5">
        <f t="shared" si="15"/>
        <v>3.9247351918937383E-3</v>
      </c>
    </row>
    <row r="64" spans="1:19">
      <c r="A64">
        <v>55</v>
      </c>
      <c r="B64">
        <v>363.4</v>
      </c>
      <c r="C64" s="3">
        <v>363.40518283767994</v>
      </c>
      <c r="D64" s="3">
        <v>363.22892533928245</v>
      </c>
      <c r="E64" s="3">
        <v>363.23558148192535</v>
      </c>
      <c r="F64" s="3">
        <v>363.40518283767994</v>
      </c>
      <c r="G64" s="3"/>
      <c r="H64">
        <v>55</v>
      </c>
      <c r="I64" s="3">
        <f t="shared" si="6"/>
        <v>-84.444000000000017</v>
      </c>
      <c r="J64" s="3">
        <f t="shared" si="7"/>
        <v>-86.425007746091694</v>
      </c>
      <c r="K64" s="3">
        <f t="shared" si="8"/>
        <v>-86.354420801621245</v>
      </c>
      <c r="L64" s="3">
        <f t="shared" si="9"/>
        <v>-86.349215013266416</v>
      </c>
      <c r="M64" s="3">
        <f t="shared" si="10"/>
        <v>-86.279217682308797</v>
      </c>
      <c r="N64">
        <v>55</v>
      </c>
      <c r="O64" s="5">
        <f t="shared" si="11"/>
        <v>0</v>
      </c>
      <c r="P64" s="5">
        <f t="shared" si="12"/>
        <v>2.3459425727010527E-2</v>
      </c>
      <c r="Q64" s="5">
        <f t="shared" si="13"/>
        <v>2.2623523300900335E-2</v>
      </c>
      <c r="R64" s="5">
        <f t="shared" si="14"/>
        <v>2.2561875482762533E-2</v>
      </c>
      <c r="S64" s="5">
        <f t="shared" si="15"/>
        <v>2.1732955358684806E-2</v>
      </c>
    </row>
    <row r="65" spans="1:19">
      <c r="A65">
        <v>56</v>
      </c>
      <c r="B65">
        <v>364.27</v>
      </c>
      <c r="C65" s="3">
        <v>363.78856796774147</v>
      </c>
      <c r="D65" s="3">
        <v>363.68067529579071</v>
      </c>
      <c r="E65" s="3">
        <v>363.68691125443229</v>
      </c>
      <c r="F65" s="3">
        <v>363.78856796774147</v>
      </c>
      <c r="G65" s="3"/>
      <c r="H65">
        <v>56</v>
      </c>
      <c r="I65" s="3">
        <f t="shared" si="6"/>
        <v>-83.574000000000012</v>
      </c>
      <c r="J65" s="3">
        <f t="shared" si="7"/>
        <v>-86.041622616030168</v>
      </c>
      <c r="K65" s="3">
        <f t="shared" si="8"/>
        <v>-85.902670845112993</v>
      </c>
      <c r="L65" s="3">
        <f t="shared" si="9"/>
        <v>-85.897885240759479</v>
      </c>
      <c r="M65" s="3">
        <f t="shared" si="10"/>
        <v>-85.895832552247271</v>
      </c>
      <c r="N65">
        <v>56</v>
      </c>
      <c r="O65" s="5">
        <f t="shared" si="11"/>
        <v>0</v>
      </c>
      <c r="P65" s="5">
        <f t="shared" si="12"/>
        <v>2.9526199727548698E-2</v>
      </c>
      <c r="Q65" s="5">
        <f t="shared" si="13"/>
        <v>2.7863580121963539E-2</v>
      </c>
      <c r="R65" s="5">
        <f t="shared" si="14"/>
        <v>2.7806318242030607E-2</v>
      </c>
      <c r="S65" s="5">
        <f t="shared" si="15"/>
        <v>2.7781756913002345E-2</v>
      </c>
    </row>
    <row r="66" spans="1:19">
      <c r="A66">
        <v>57</v>
      </c>
      <c r="C66" s="3">
        <v>368.29926282819071</v>
      </c>
      <c r="D66" s="3">
        <v>368.39502266321551</v>
      </c>
      <c r="E66" s="3">
        <v>368.40710488870855</v>
      </c>
      <c r="F66" s="3">
        <v>368.29926282819071</v>
      </c>
      <c r="G66" s="3"/>
      <c r="H66">
        <v>57</v>
      </c>
      <c r="I66" s="3"/>
      <c r="J66" s="3">
        <f t="shared" si="7"/>
        <v>-81.530927755580933</v>
      </c>
      <c r="K66" s="3">
        <f t="shared" si="8"/>
        <v>-81.188323477688186</v>
      </c>
      <c r="L66" s="3">
        <f t="shared" si="9"/>
        <v>-81.177691606483222</v>
      </c>
      <c r="M66" s="3">
        <f t="shared" si="10"/>
        <v>-81.385137691798036</v>
      </c>
      <c r="N66">
        <v>57</v>
      </c>
      <c r="O66" s="3"/>
      <c r="P66" s="3"/>
      <c r="Q66" s="3"/>
      <c r="R66" s="3"/>
      <c r="S66" s="3"/>
    </row>
    <row r="67" spans="1:19">
      <c r="A67">
        <v>58</v>
      </c>
      <c r="C67" s="3">
        <v>370.41312057184155</v>
      </c>
      <c r="D67" s="3">
        <v>370.3231444485217</v>
      </c>
      <c r="E67" s="3">
        <v>370.35181461843075</v>
      </c>
      <c r="F67" s="3">
        <v>370.41312057184155</v>
      </c>
      <c r="G67" s="3"/>
      <c r="H67">
        <v>58</v>
      </c>
      <c r="I67" s="3"/>
      <c r="J67" s="3">
        <f t="shared" si="7"/>
        <v>-79.417070011930093</v>
      </c>
      <c r="K67" s="3">
        <f t="shared" si="8"/>
        <v>-79.260201692381997</v>
      </c>
      <c r="L67" s="3">
        <f t="shared" si="9"/>
        <v>-79.232981876761016</v>
      </c>
      <c r="M67" s="3">
        <f t="shared" si="10"/>
        <v>-79.271279948147196</v>
      </c>
      <c r="N67">
        <v>58</v>
      </c>
      <c r="O67" s="3"/>
      <c r="P67" s="3"/>
      <c r="Q67" s="3"/>
      <c r="R67" s="3"/>
      <c r="S67" s="3"/>
    </row>
    <row r="68" spans="1:19">
      <c r="A68">
        <v>59</v>
      </c>
      <c r="C68" s="3">
        <v>374.86968840904854</v>
      </c>
      <c r="D68" s="3">
        <v>374.93709937737606</v>
      </c>
      <c r="E68" s="3">
        <v>374.95010117329974</v>
      </c>
      <c r="F68" s="3">
        <v>374.86968840904854</v>
      </c>
      <c r="G68" s="3"/>
      <c r="H68">
        <v>59</v>
      </c>
      <c r="I68" s="3"/>
      <c r="J68" s="3">
        <f t="shared" si="7"/>
        <v>-74.960502174723104</v>
      </c>
      <c r="K68" s="3">
        <f t="shared" si="8"/>
        <v>-74.646246763527643</v>
      </c>
      <c r="L68" s="3">
        <f t="shared" si="9"/>
        <v>-74.634695321892025</v>
      </c>
      <c r="M68" s="3">
        <f t="shared" si="10"/>
        <v>-74.814712110940206</v>
      </c>
      <c r="N68">
        <v>59</v>
      </c>
      <c r="O68" s="3"/>
      <c r="P68" s="3"/>
      <c r="Q68" s="3"/>
      <c r="R68" s="3"/>
      <c r="S68" s="3"/>
    </row>
    <row r="69" spans="1:19">
      <c r="A69">
        <v>60</v>
      </c>
      <c r="C69" s="3">
        <v>376.39712131572242</v>
      </c>
      <c r="D69" s="3">
        <v>376.26562629863662</v>
      </c>
      <c r="E69" s="3">
        <v>376.30299252092237</v>
      </c>
      <c r="F69" s="3">
        <v>376.39712131572242</v>
      </c>
      <c r="G69" s="3"/>
      <c r="H69">
        <v>60</v>
      </c>
      <c r="I69" s="3"/>
      <c r="J69" s="3">
        <f t="shared" si="7"/>
        <v>-73.433069268049223</v>
      </c>
      <c r="K69" s="3">
        <f t="shared" si="8"/>
        <v>-73.317719842267081</v>
      </c>
      <c r="L69" s="3">
        <f t="shared" si="9"/>
        <v>-73.281803974269394</v>
      </c>
      <c r="M69" s="3">
        <f t="shared" si="10"/>
        <v>-73.287279204266326</v>
      </c>
      <c r="N69">
        <v>60</v>
      </c>
      <c r="O69" s="3"/>
      <c r="P69" s="3"/>
      <c r="Q69" s="3"/>
      <c r="R69" s="3"/>
      <c r="S69" s="3"/>
    </row>
    <row r="70" spans="1:19">
      <c r="A70">
        <v>61</v>
      </c>
      <c r="C70" s="3">
        <v>379.4992896620285</v>
      </c>
      <c r="D70" s="3">
        <v>379.48126593292807</v>
      </c>
      <c r="E70" s="3">
        <v>379.48793934783333</v>
      </c>
      <c r="F70" s="3">
        <v>379.4992896620285</v>
      </c>
      <c r="G70" s="3"/>
      <c r="H70">
        <v>61</v>
      </c>
      <c r="I70" s="3"/>
      <c r="J70" s="3">
        <f t="shared" si="7"/>
        <v>-70.330900921743137</v>
      </c>
      <c r="K70" s="3">
        <f t="shared" si="8"/>
        <v>-70.102080207975632</v>
      </c>
      <c r="L70" s="3">
        <f t="shared" si="9"/>
        <v>-70.096857147358435</v>
      </c>
      <c r="M70" s="3">
        <f t="shared" si="10"/>
        <v>-70.18511085796024</v>
      </c>
      <c r="N70">
        <v>61</v>
      </c>
      <c r="O70" s="3"/>
      <c r="P70" s="3"/>
      <c r="Q70" s="3"/>
      <c r="R70" s="3"/>
      <c r="S70" s="3"/>
    </row>
    <row r="71" spans="1:19">
      <c r="A71">
        <v>62</v>
      </c>
      <c r="C71" s="3">
        <v>382.86474610893691</v>
      </c>
      <c r="D71" s="3">
        <v>382.76990647685159</v>
      </c>
      <c r="E71" s="3">
        <v>382.74436176075358</v>
      </c>
      <c r="F71" s="3">
        <v>382.86474610893691</v>
      </c>
      <c r="G71" s="3"/>
      <c r="H71">
        <v>62</v>
      </c>
      <c r="I71" s="3"/>
      <c r="J71" s="3">
        <f t="shared" si="7"/>
        <v>-66.965444474834726</v>
      </c>
      <c r="K71" s="3">
        <f t="shared" si="8"/>
        <v>-66.813439664052112</v>
      </c>
      <c r="L71" s="3">
        <f t="shared" si="9"/>
        <v>-66.84043473443819</v>
      </c>
      <c r="M71" s="3">
        <f t="shared" si="10"/>
        <v>-66.819654411051829</v>
      </c>
      <c r="N71">
        <v>62</v>
      </c>
      <c r="O71" s="3"/>
      <c r="P71" s="3"/>
      <c r="Q71" s="3"/>
      <c r="R71" s="3"/>
      <c r="S71" s="3"/>
    </row>
    <row r="72" spans="1:19">
      <c r="A72">
        <v>63</v>
      </c>
      <c r="C72" s="3">
        <v>387.03542048103304</v>
      </c>
      <c r="D72" s="3">
        <v>386.98741296717884</v>
      </c>
      <c r="E72" s="3">
        <v>386.99335959778807</v>
      </c>
      <c r="F72" s="3">
        <v>387.03542048103304</v>
      </c>
      <c r="G72" s="3"/>
      <c r="H72">
        <v>63</v>
      </c>
      <c r="I72" s="3"/>
      <c r="J72" s="3">
        <f t="shared" si="7"/>
        <v>-62.794770102738596</v>
      </c>
      <c r="K72" s="3">
        <f t="shared" si="8"/>
        <v>-62.595933173724859</v>
      </c>
      <c r="L72" s="3">
        <f t="shared" si="9"/>
        <v>-62.591436897403696</v>
      </c>
      <c r="M72" s="3">
        <f t="shared" si="10"/>
        <v>-62.648980038955699</v>
      </c>
      <c r="N72">
        <v>63</v>
      </c>
      <c r="O72" s="3"/>
      <c r="P72" s="3"/>
      <c r="Q72" s="3"/>
      <c r="R72" s="3"/>
      <c r="S72" s="3"/>
    </row>
    <row r="73" spans="1:19">
      <c r="A73">
        <v>64</v>
      </c>
      <c r="C73" s="3">
        <v>388.20626908527032</v>
      </c>
      <c r="D73" s="3">
        <v>388.1919192531405</v>
      </c>
      <c r="E73" s="3">
        <v>388.19897280150298</v>
      </c>
      <c r="F73" s="3">
        <v>388.20626908527032</v>
      </c>
      <c r="G73" s="3"/>
      <c r="H73">
        <v>64</v>
      </c>
      <c r="I73" s="3"/>
      <c r="J73" s="3">
        <f t="shared" si="7"/>
        <v>-61.623921498501318</v>
      </c>
      <c r="K73" s="3">
        <f t="shared" si="8"/>
        <v>-61.391426887763203</v>
      </c>
      <c r="L73" s="3">
        <f t="shared" si="9"/>
        <v>-61.385823693688792</v>
      </c>
      <c r="M73" s="3">
        <f t="shared" si="10"/>
        <v>-61.478131434718421</v>
      </c>
      <c r="N73">
        <v>64</v>
      </c>
      <c r="O73" s="3"/>
      <c r="P73" s="3"/>
      <c r="Q73" s="3"/>
      <c r="R73" s="3"/>
      <c r="S73" s="3"/>
    </row>
    <row r="74" spans="1:19">
      <c r="A74">
        <v>65</v>
      </c>
      <c r="C74" s="3">
        <v>388.28503025310664</v>
      </c>
      <c r="D74" s="3">
        <v>388.31606180155143</v>
      </c>
      <c r="E74" s="3">
        <v>388.31068772381167</v>
      </c>
      <c r="F74" s="3">
        <v>388.28503025310664</v>
      </c>
      <c r="G74" s="3"/>
      <c r="H74">
        <v>65</v>
      </c>
      <c r="I74" s="3"/>
      <c r="J74" s="3">
        <f t="shared" ref="J74:J137" si="16">C74+C$8</f>
        <v>-61.545160330664999</v>
      </c>
      <c r="K74" s="3">
        <f t="shared" ref="K74:K137" si="17">D74+D$8</f>
        <v>-61.267284339352273</v>
      </c>
      <c r="L74" s="3">
        <f t="shared" ref="L74:L137" si="18">E74+E$8</f>
        <v>-61.274108771380099</v>
      </c>
      <c r="M74" s="3">
        <f t="shared" ref="M74:M137" si="19">F74+F$8</f>
        <v>-61.399370266882102</v>
      </c>
      <c r="N74">
        <v>65</v>
      </c>
      <c r="O74" s="3"/>
      <c r="P74" s="3"/>
      <c r="Q74" s="3"/>
      <c r="R74" s="3"/>
      <c r="S74" s="3"/>
    </row>
    <row r="75" spans="1:19">
      <c r="A75">
        <v>66</v>
      </c>
      <c r="C75" s="3">
        <v>388.6893503931189</v>
      </c>
      <c r="D75" s="3">
        <v>388.67817300847088</v>
      </c>
      <c r="E75" s="3">
        <v>388.67292997163702</v>
      </c>
      <c r="F75" s="3">
        <v>388.6893503931189</v>
      </c>
      <c r="G75" s="3"/>
      <c r="H75">
        <v>66</v>
      </c>
      <c r="I75" s="3"/>
      <c r="J75" s="3">
        <f t="shared" si="16"/>
        <v>-61.140840190652739</v>
      </c>
      <c r="K75" s="3">
        <f t="shared" si="17"/>
        <v>-60.905173132432822</v>
      </c>
      <c r="L75" s="3">
        <f t="shared" si="18"/>
        <v>-60.91186652355475</v>
      </c>
      <c r="M75" s="3">
        <f t="shared" si="19"/>
        <v>-60.995050126869842</v>
      </c>
      <c r="N75">
        <v>66</v>
      </c>
      <c r="O75" s="3"/>
      <c r="P75" s="3"/>
      <c r="Q75" s="3"/>
      <c r="R75" s="3"/>
      <c r="S75" s="3"/>
    </row>
    <row r="76" spans="1:19">
      <c r="A76">
        <v>67</v>
      </c>
      <c r="C76" s="3">
        <v>389.11903062013283</v>
      </c>
      <c r="D76" s="3">
        <v>389.08745323598316</v>
      </c>
      <c r="E76" s="3">
        <v>389.09515164278025</v>
      </c>
      <c r="F76" s="3">
        <v>389.11903062013283</v>
      </c>
      <c r="G76" s="3"/>
      <c r="H76">
        <v>67</v>
      </c>
      <c r="I76" s="3"/>
      <c r="J76" s="3">
        <f t="shared" si="16"/>
        <v>-60.711159963638806</v>
      </c>
      <c r="K76" s="3">
        <f t="shared" si="17"/>
        <v>-60.495892904920538</v>
      </c>
      <c r="L76" s="3">
        <f t="shared" si="18"/>
        <v>-60.489644852411516</v>
      </c>
      <c r="M76" s="3">
        <f t="shared" si="19"/>
        <v>-60.565369899855909</v>
      </c>
      <c r="N76">
        <v>67</v>
      </c>
      <c r="O76" s="3"/>
      <c r="P76" s="3"/>
      <c r="Q76" s="3"/>
      <c r="R76" s="3"/>
      <c r="S76" s="3"/>
    </row>
    <row r="77" spans="1:19">
      <c r="A77">
        <v>68</v>
      </c>
      <c r="C77" s="3">
        <v>390.40811152688514</v>
      </c>
      <c r="D77" s="3">
        <v>390.37297635945293</v>
      </c>
      <c r="E77" s="3">
        <v>390.39213709927742</v>
      </c>
      <c r="F77" s="3">
        <v>390.40811152688514</v>
      </c>
      <c r="G77" s="3"/>
      <c r="H77">
        <v>68</v>
      </c>
      <c r="I77" s="3"/>
      <c r="J77" s="3">
        <f t="shared" si="16"/>
        <v>-59.422079056886503</v>
      </c>
      <c r="K77" s="3">
        <f t="shared" si="17"/>
        <v>-59.210369781450765</v>
      </c>
      <c r="L77" s="3">
        <f t="shared" si="18"/>
        <v>-59.192659395914347</v>
      </c>
      <c r="M77" s="3">
        <f t="shared" si="19"/>
        <v>-59.276288993103606</v>
      </c>
      <c r="N77">
        <v>68</v>
      </c>
      <c r="O77" s="3"/>
      <c r="P77" s="3"/>
      <c r="Q77" s="3"/>
      <c r="R77" s="3"/>
      <c r="S77" s="3"/>
    </row>
    <row r="78" spans="1:19">
      <c r="A78">
        <v>69</v>
      </c>
      <c r="C78" s="3">
        <v>390.7223308748122</v>
      </c>
      <c r="D78" s="3">
        <v>390.71082165939981</v>
      </c>
      <c r="E78" s="3">
        <v>390.742045383895</v>
      </c>
      <c r="F78" s="3">
        <v>390.7223308748122</v>
      </c>
      <c r="G78" s="3"/>
      <c r="H78">
        <v>69</v>
      </c>
      <c r="I78" s="3"/>
      <c r="J78" s="3">
        <f t="shared" si="16"/>
        <v>-59.107859708959438</v>
      </c>
      <c r="K78" s="3">
        <f t="shared" si="17"/>
        <v>-58.872524481503888</v>
      </c>
      <c r="L78" s="3">
        <f t="shared" si="18"/>
        <v>-58.842751111296764</v>
      </c>
      <c r="M78" s="3">
        <f t="shared" si="19"/>
        <v>-58.962069645176541</v>
      </c>
      <c r="N78">
        <v>69</v>
      </c>
      <c r="O78" s="3"/>
      <c r="P78" s="3"/>
      <c r="Q78" s="3"/>
      <c r="R78" s="3"/>
      <c r="S78" s="3"/>
    </row>
    <row r="79" spans="1:19">
      <c r="A79">
        <v>70</v>
      </c>
      <c r="C79" s="3">
        <v>391.89841311538237</v>
      </c>
      <c r="D79" s="3">
        <v>392.00546038964518</v>
      </c>
      <c r="E79" s="3">
        <v>392.00658504354254</v>
      </c>
      <c r="F79" s="3">
        <v>391.89841311538237</v>
      </c>
      <c r="G79" s="3"/>
      <c r="H79">
        <v>70</v>
      </c>
      <c r="I79" s="3"/>
      <c r="J79" s="3">
        <f t="shared" si="16"/>
        <v>-57.931777468389271</v>
      </c>
      <c r="K79" s="3">
        <f t="shared" si="17"/>
        <v>-57.57788575125852</v>
      </c>
      <c r="L79" s="3">
        <f t="shared" si="18"/>
        <v>-57.578211451649224</v>
      </c>
      <c r="M79" s="3">
        <f t="shared" si="19"/>
        <v>-57.785987404606374</v>
      </c>
      <c r="N79">
        <v>70</v>
      </c>
      <c r="O79" s="3"/>
      <c r="P79" s="3"/>
      <c r="Q79" s="3"/>
      <c r="R79" s="3"/>
      <c r="S79" s="3"/>
    </row>
    <row r="80" spans="1:19">
      <c r="A80">
        <v>71</v>
      </c>
      <c r="C80" s="3">
        <v>392.93453135521742</v>
      </c>
      <c r="D80" s="3">
        <v>392.92691603654202</v>
      </c>
      <c r="E80" s="3">
        <v>392.94332185594601</v>
      </c>
      <c r="F80" s="3">
        <v>392.93453135521742</v>
      </c>
      <c r="G80" s="3"/>
      <c r="H80">
        <v>71</v>
      </c>
      <c r="I80" s="3"/>
      <c r="J80" s="3">
        <f t="shared" si="16"/>
        <v>-56.895659228554223</v>
      </c>
      <c r="K80" s="3">
        <f t="shared" si="17"/>
        <v>-56.656430104361675</v>
      </c>
      <c r="L80" s="3">
        <f t="shared" si="18"/>
        <v>-56.641474639245757</v>
      </c>
      <c r="M80" s="3">
        <f t="shared" si="19"/>
        <v>-56.749869164771326</v>
      </c>
      <c r="N80">
        <v>71</v>
      </c>
      <c r="O80" s="3"/>
      <c r="P80" s="3"/>
      <c r="Q80" s="3"/>
      <c r="R80" s="3"/>
      <c r="S80" s="3"/>
    </row>
    <row r="81" spans="1:19">
      <c r="A81">
        <v>72</v>
      </c>
      <c r="C81" s="3">
        <v>394.13081480770541</v>
      </c>
      <c r="D81" s="3">
        <v>394.17463219632691</v>
      </c>
      <c r="E81" s="3">
        <v>394.18084933581349</v>
      </c>
      <c r="F81" s="3">
        <v>394.13081480770541</v>
      </c>
      <c r="G81" s="3"/>
      <c r="H81">
        <v>72</v>
      </c>
      <c r="I81" s="3"/>
      <c r="J81" s="3">
        <f t="shared" si="16"/>
        <v>-55.699375776066233</v>
      </c>
      <c r="K81" s="3">
        <f t="shared" si="17"/>
        <v>-55.408713944576789</v>
      </c>
      <c r="L81" s="3">
        <f t="shared" si="18"/>
        <v>-55.403947159378276</v>
      </c>
      <c r="M81" s="3">
        <f t="shared" si="19"/>
        <v>-55.553585712283336</v>
      </c>
      <c r="N81">
        <v>72</v>
      </c>
      <c r="O81" s="3"/>
      <c r="P81" s="3"/>
      <c r="Q81" s="3"/>
      <c r="R81" s="3"/>
      <c r="S81" s="3"/>
    </row>
    <row r="82" spans="1:19">
      <c r="A82">
        <v>73</v>
      </c>
      <c r="C82" s="3">
        <v>396.41237115003048</v>
      </c>
      <c r="D82" s="3">
        <v>396.47895641969058</v>
      </c>
      <c r="E82" s="3">
        <v>396.48653838949366</v>
      </c>
      <c r="F82" s="3">
        <v>396.41237115003048</v>
      </c>
      <c r="G82" s="3"/>
      <c r="H82">
        <v>73</v>
      </c>
      <c r="I82" s="3"/>
      <c r="J82" s="3">
        <f t="shared" si="16"/>
        <v>-53.417819433741158</v>
      </c>
      <c r="K82" s="3">
        <f t="shared" si="17"/>
        <v>-53.104389721213124</v>
      </c>
      <c r="L82" s="3">
        <f t="shared" si="18"/>
        <v>-53.098258105698108</v>
      </c>
      <c r="M82" s="3">
        <f t="shared" si="19"/>
        <v>-53.272029369958261</v>
      </c>
      <c r="N82">
        <v>73</v>
      </c>
      <c r="O82" s="3"/>
      <c r="P82" s="3"/>
      <c r="Q82" s="3"/>
      <c r="R82" s="3"/>
      <c r="S82" s="3"/>
    </row>
    <row r="83" spans="1:19">
      <c r="A83">
        <v>74</v>
      </c>
      <c r="C83" s="3">
        <v>398.59846966349949</v>
      </c>
      <c r="D83" s="3">
        <v>398.51762024505371</v>
      </c>
      <c r="E83" s="3">
        <v>398.54147957930434</v>
      </c>
      <c r="F83" s="3">
        <v>398.59846966349949</v>
      </c>
      <c r="G83" s="3"/>
      <c r="H83">
        <v>74</v>
      </c>
      <c r="I83" s="3"/>
      <c r="J83" s="3">
        <f t="shared" si="16"/>
        <v>-51.231720920272153</v>
      </c>
      <c r="K83" s="3">
        <f t="shared" si="17"/>
        <v>-51.065725895849994</v>
      </c>
      <c r="L83" s="3">
        <f t="shared" si="18"/>
        <v>-51.043316915887431</v>
      </c>
      <c r="M83" s="3">
        <f t="shared" si="19"/>
        <v>-51.085930856489256</v>
      </c>
      <c r="N83">
        <v>74</v>
      </c>
      <c r="O83" s="3"/>
      <c r="P83" s="3"/>
      <c r="Q83" s="3"/>
      <c r="R83" s="3"/>
      <c r="S83" s="3"/>
    </row>
    <row r="84" spans="1:19">
      <c r="A84">
        <v>75</v>
      </c>
      <c r="C84" s="3">
        <v>399.50333287098334</v>
      </c>
      <c r="D84" s="3">
        <v>399.46991359652083</v>
      </c>
      <c r="E84" s="3">
        <v>399.47717179826395</v>
      </c>
      <c r="F84" s="3">
        <v>399.50333287098334</v>
      </c>
      <c r="G84" s="3"/>
      <c r="H84">
        <v>75</v>
      </c>
      <c r="I84" s="3"/>
      <c r="J84" s="3">
        <f t="shared" si="16"/>
        <v>-50.326857712788296</v>
      </c>
      <c r="K84" s="3">
        <f t="shared" si="17"/>
        <v>-50.113432544382874</v>
      </c>
      <c r="L84" s="3">
        <f t="shared" si="18"/>
        <v>-50.107624696927815</v>
      </c>
      <c r="M84" s="3">
        <f t="shared" si="19"/>
        <v>-50.181067649005399</v>
      </c>
      <c r="N84">
        <v>75</v>
      </c>
      <c r="O84" s="3"/>
      <c r="P84" s="3"/>
      <c r="Q84" s="3"/>
      <c r="R84" s="3"/>
      <c r="S84" s="3"/>
    </row>
    <row r="85" spans="1:19">
      <c r="A85">
        <v>76</v>
      </c>
      <c r="C85" s="3">
        <v>401.48923975957393</v>
      </c>
      <c r="D85" s="3">
        <v>401.49221959831374</v>
      </c>
      <c r="E85" s="3">
        <v>401.495534000433</v>
      </c>
      <c r="F85" s="3">
        <v>401.48923975957393</v>
      </c>
      <c r="G85" s="3"/>
      <c r="H85">
        <v>76</v>
      </c>
      <c r="I85" s="3"/>
      <c r="J85" s="3">
        <f t="shared" si="16"/>
        <v>-48.340950824197705</v>
      </c>
      <c r="K85" s="3">
        <f t="shared" si="17"/>
        <v>-48.091126542589961</v>
      </c>
      <c r="L85" s="3">
        <f t="shared" si="18"/>
        <v>-48.089262494758771</v>
      </c>
      <c r="M85" s="3">
        <f t="shared" si="19"/>
        <v>-48.195160760414808</v>
      </c>
      <c r="N85">
        <v>76</v>
      </c>
      <c r="O85" s="3"/>
      <c r="P85" s="3"/>
      <c r="Q85" s="3"/>
      <c r="R85" s="3"/>
      <c r="S85" s="3"/>
    </row>
    <row r="86" spans="1:19">
      <c r="A86">
        <v>77</v>
      </c>
      <c r="C86" s="3">
        <v>402.86230868058385</v>
      </c>
      <c r="D86" s="3">
        <v>402.73334812038399</v>
      </c>
      <c r="E86" s="3">
        <v>402.71893708002762</v>
      </c>
      <c r="F86" s="3">
        <v>402.86230868058385</v>
      </c>
      <c r="G86" s="3"/>
      <c r="H86">
        <v>77</v>
      </c>
      <c r="I86" s="3"/>
      <c r="J86" s="3">
        <f t="shared" si="16"/>
        <v>-46.967881903187788</v>
      </c>
      <c r="K86" s="3">
        <f t="shared" si="17"/>
        <v>-46.849998020519706</v>
      </c>
      <c r="L86" s="3">
        <f t="shared" si="18"/>
        <v>-46.865859415164152</v>
      </c>
      <c r="M86" s="3">
        <f t="shared" si="19"/>
        <v>-46.822091839404891</v>
      </c>
      <c r="N86">
        <v>77</v>
      </c>
      <c r="O86" s="3"/>
      <c r="P86" s="3"/>
      <c r="Q86" s="3"/>
      <c r="R86" s="3"/>
      <c r="S86" s="3"/>
    </row>
    <row r="87" spans="1:19">
      <c r="A87">
        <v>78</v>
      </c>
      <c r="C87" s="3">
        <v>404.59248334111885</v>
      </c>
      <c r="D87" s="3">
        <v>404.56878186752311</v>
      </c>
      <c r="E87" s="3">
        <v>404.58408777845034</v>
      </c>
      <c r="F87" s="3">
        <v>404.59248334111885</v>
      </c>
      <c r="G87" s="3"/>
      <c r="H87">
        <v>78</v>
      </c>
      <c r="I87" s="3"/>
      <c r="J87" s="3">
        <f t="shared" si="16"/>
        <v>-45.237707242652789</v>
      </c>
      <c r="K87" s="3">
        <f t="shared" si="17"/>
        <v>-45.014564273380586</v>
      </c>
      <c r="L87" s="3">
        <f t="shared" si="18"/>
        <v>-45.000708716741428</v>
      </c>
      <c r="M87" s="3">
        <f t="shared" si="19"/>
        <v>-45.091917178869892</v>
      </c>
      <c r="N87">
        <v>78</v>
      </c>
      <c r="O87" s="3"/>
      <c r="P87" s="3"/>
      <c r="Q87" s="3"/>
      <c r="R87" s="3"/>
      <c r="S87" s="3"/>
    </row>
    <row r="88" spans="1:19">
      <c r="A88">
        <v>79</v>
      </c>
      <c r="C88" s="3">
        <v>405.39546378248173</v>
      </c>
      <c r="D88" s="3">
        <v>405.32580207638341</v>
      </c>
      <c r="E88" s="3">
        <v>405.30071944902039</v>
      </c>
      <c r="F88" s="3">
        <v>405.39546378248173</v>
      </c>
      <c r="G88" s="3"/>
      <c r="H88">
        <v>79</v>
      </c>
      <c r="I88" s="3"/>
      <c r="J88" s="3">
        <f t="shared" si="16"/>
        <v>-44.434726801289912</v>
      </c>
      <c r="K88" s="3">
        <f t="shared" si="17"/>
        <v>-44.257544064520289</v>
      </c>
      <c r="L88" s="3">
        <f t="shared" si="18"/>
        <v>-44.284077046171376</v>
      </c>
      <c r="M88" s="3">
        <f t="shared" si="19"/>
        <v>-44.288936737507015</v>
      </c>
      <c r="N88">
        <v>79</v>
      </c>
      <c r="O88" s="3"/>
      <c r="P88" s="3"/>
      <c r="Q88" s="3"/>
      <c r="R88" s="3"/>
      <c r="S88" s="3"/>
    </row>
    <row r="89" spans="1:19">
      <c r="A89">
        <v>80</v>
      </c>
      <c r="C89" s="3">
        <v>406.5551611341113</v>
      </c>
      <c r="D89" s="3">
        <v>406.45286075960826</v>
      </c>
      <c r="E89" s="3">
        <v>406.43859574924198</v>
      </c>
      <c r="F89" s="3">
        <v>406.5551611341113</v>
      </c>
      <c r="G89" s="3"/>
      <c r="H89">
        <v>80</v>
      </c>
      <c r="I89" s="3"/>
      <c r="J89" s="3">
        <f t="shared" si="16"/>
        <v>-43.275029449660337</v>
      </c>
      <c r="K89" s="3">
        <f t="shared" si="17"/>
        <v>-43.130485381295443</v>
      </c>
      <c r="L89" s="3">
        <f t="shared" si="18"/>
        <v>-43.146200745949784</v>
      </c>
      <c r="M89" s="3">
        <f t="shared" si="19"/>
        <v>-43.12923938587744</v>
      </c>
      <c r="N89">
        <v>80</v>
      </c>
      <c r="O89" s="3"/>
      <c r="P89" s="3"/>
      <c r="Q89" s="3"/>
      <c r="R89" s="3"/>
      <c r="S89" s="3"/>
    </row>
    <row r="90" spans="1:19">
      <c r="A90">
        <v>81</v>
      </c>
      <c r="C90" s="3">
        <v>406.81684368048565</v>
      </c>
      <c r="D90" s="3">
        <v>406.81912939304527</v>
      </c>
      <c r="E90" s="3">
        <v>406.82307160759376</v>
      </c>
      <c r="F90" s="3">
        <v>406.81684368048565</v>
      </c>
      <c r="G90" s="3"/>
      <c r="H90">
        <v>81</v>
      </c>
      <c r="I90" s="3"/>
      <c r="J90" s="3">
        <f t="shared" si="16"/>
        <v>-43.013346903285992</v>
      </c>
      <c r="K90" s="3">
        <f t="shared" si="17"/>
        <v>-42.764216747858427</v>
      </c>
      <c r="L90" s="3">
        <f t="shared" si="18"/>
        <v>-42.761724887598007</v>
      </c>
      <c r="M90" s="3">
        <f t="shared" si="19"/>
        <v>-42.867556839503095</v>
      </c>
      <c r="N90">
        <v>81</v>
      </c>
      <c r="O90" s="3"/>
      <c r="P90" s="3"/>
      <c r="Q90" s="3"/>
      <c r="R90" s="3"/>
      <c r="S90" s="3"/>
    </row>
    <row r="91" spans="1:19">
      <c r="A91">
        <v>82</v>
      </c>
      <c r="C91" s="3">
        <v>407.28509987534301</v>
      </c>
      <c r="D91" s="3">
        <v>407.36428755836067</v>
      </c>
      <c r="E91" s="3">
        <v>407.36108911264745</v>
      </c>
      <c r="F91" s="3">
        <v>407.28509987534301</v>
      </c>
      <c r="G91" s="3"/>
      <c r="H91">
        <v>82</v>
      </c>
      <c r="I91" s="3"/>
      <c r="J91" s="3">
        <f t="shared" si="16"/>
        <v>-42.545090708428631</v>
      </c>
      <c r="K91" s="3">
        <f t="shared" si="17"/>
        <v>-42.219058582543028</v>
      </c>
      <c r="L91" s="3">
        <f t="shared" si="18"/>
        <v>-42.223707382544319</v>
      </c>
      <c r="M91" s="3">
        <f t="shared" si="19"/>
        <v>-42.399300644645734</v>
      </c>
      <c r="N91">
        <v>82</v>
      </c>
      <c r="O91" s="3"/>
      <c r="P91" s="3"/>
      <c r="Q91" s="3"/>
      <c r="R91" s="3"/>
      <c r="S91" s="3"/>
    </row>
    <row r="92" spans="1:19">
      <c r="A92">
        <v>83</v>
      </c>
      <c r="C92" s="3">
        <v>410.42694019969088</v>
      </c>
      <c r="D92" s="3">
        <v>410.33543738792127</v>
      </c>
      <c r="E92" s="3">
        <v>410.30728757266229</v>
      </c>
      <c r="F92" s="3">
        <v>410.42694019969088</v>
      </c>
      <c r="G92" s="3"/>
      <c r="H92">
        <v>83</v>
      </c>
      <c r="I92" s="3"/>
      <c r="J92" s="3">
        <f t="shared" si="16"/>
        <v>-39.403250384080764</v>
      </c>
      <c r="K92" s="3">
        <f t="shared" si="17"/>
        <v>-39.247908752982426</v>
      </c>
      <c r="L92" s="3">
        <f t="shared" si="18"/>
        <v>-39.277508922529478</v>
      </c>
      <c r="M92" s="3">
        <f t="shared" si="19"/>
        <v>-39.257460320297866</v>
      </c>
      <c r="N92">
        <v>83</v>
      </c>
      <c r="O92" s="3"/>
      <c r="P92" s="3"/>
      <c r="Q92" s="3"/>
      <c r="R92" s="3"/>
      <c r="S92" s="3"/>
    </row>
    <row r="93" spans="1:19">
      <c r="A93">
        <v>84</v>
      </c>
      <c r="C93" s="3">
        <v>419.86264549454569</v>
      </c>
      <c r="D93" s="3">
        <v>419.75633053606646</v>
      </c>
      <c r="E93" s="3">
        <v>419.73425395735956</v>
      </c>
      <c r="F93" s="3">
        <v>419.86264549454569</v>
      </c>
      <c r="G93" s="3"/>
      <c r="H93">
        <v>84</v>
      </c>
      <c r="I93" s="3"/>
      <c r="J93" s="3">
        <f t="shared" si="16"/>
        <v>-29.967545089225951</v>
      </c>
      <c r="K93" s="3">
        <f t="shared" si="17"/>
        <v>-29.827015604837243</v>
      </c>
      <c r="L93" s="3">
        <f t="shared" si="18"/>
        <v>-29.850542537832212</v>
      </c>
      <c r="M93" s="3">
        <f t="shared" si="19"/>
        <v>-29.821755025443053</v>
      </c>
      <c r="N93">
        <v>84</v>
      </c>
      <c r="O93" s="3"/>
      <c r="P93" s="3"/>
      <c r="Q93" s="3"/>
      <c r="R93" s="3"/>
      <c r="S93" s="3"/>
    </row>
    <row r="94" spans="1:19">
      <c r="A94">
        <v>85</v>
      </c>
      <c r="C94" s="3">
        <v>419.95734868882641</v>
      </c>
      <c r="D94" s="3">
        <v>419.92771885557607</v>
      </c>
      <c r="E94" s="3">
        <v>419.93470417220635</v>
      </c>
      <c r="F94" s="3">
        <v>419.95734868882641</v>
      </c>
      <c r="G94" s="3"/>
      <c r="H94">
        <v>85</v>
      </c>
      <c r="I94" s="3"/>
      <c r="J94" s="3">
        <f t="shared" si="16"/>
        <v>-29.872841894945225</v>
      </c>
      <c r="K94" s="3">
        <f t="shared" si="17"/>
        <v>-29.655627285327625</v>
      </c>
      <c r="L94" s="3">
        <f t="shared" si="18"/>
        <v>-29.650092322985415</v>
      </c>
      <c r="M94" s="3">
        <f t="shared" si="19"/>
        <v>-29.727051831162328</v>
      </c>
      <c r="N94">
        <v>85</v>
      </c>
      <c r="O94" s="3"/>
      <c r="P94" s="3"/>
      <c r="Q94" s="3"/>
      <c r="R94" s="3"/>
      <c r="S94" s="3"/>
    </row>
    <row r="95" spans="1:19">
      <c r="A95">
        <v>86</v>
      </c>
      <c r="C95" s="3">
        <v>422.27950740835479</v>
      </c>
      <c r="D95" s="3">
        <v>422.26937566167106</v>
      </c>
      <c r="E95" s="3">
        <v>422.2768470015472</v>
      </c>
      <c r="F95" s="3">
        <v>422.27950740835479</v>
      </c>
      <c r="G95" s="3"/>
      <c r="H95">
        <v>86</v>
      </c>
      <c r="I95" s="3"/>
      <c r="J95" s="3">
        <f t="shared" si="16"/>
        <v>-27.55068317541685</v>
      </c>
      <c r="K95" s="3">
        <f t="shared" si="17"/>
        <v>-27.313970479232637</v>
      </c>
      <c r="L95" s="3">
        <f t="shared" si="18"/>
        <v>-27.307949493644571</v>
      </c>
      <c r="M95" s="3">
        <f t="shared" si="19"/>
        <v>-27.404893111633953</v>
      </c>
      <c r="N95">
        <v>86</v>
      </c>
      <c r="O95" s="3"/>
      <c r="P95" s="3"/>
      <c r="Q95" s="3"/>
      <c r="R95" s="3"/>
      <c r="S95" s="3"/>
    </row>
    <row r="96" spans="1:19">
      <c r="A96">
        <v>87</v>
      </c>
      <c r="C96" s="3">
        <v>423.52151120868336</v>
      </c>
      <c r="D96" s="3">
        <v>423.50397364347975</v>
      </c>
      <c r="E96" s="3">
        <v>423.50421738995539</v>
      </c>
      <c r="F96" s="3">
        <v>423.52151120868336</v>
      </c>
      <c r="G96" s="3"/>
      <c r="H96">
        <v>87</v>
      </c>
      <c r="I96" s="3"/>
      <c r="J96" s="3">
        <f t="shared" si="16"/>
        <v>-26.308679375088275</v>
      </c>
      <c r="K96" s="3">
        <f t="shared" si="17"/>
        <v>-26.079372497423947</v>
      </c>
      <c r="L96" s="3">
        <f t="shared" si="18"/>
        <v>-26.080579105236382</v>
      </c>
      <c r="M96" s="3">
        <f t="shared" si="19"/>
        <v>-26.162889311305378</v>
      </c>
      <c r="N96">
        <v>87</v>
      </c>
      <c r="O96" s="3"/>
      <c r="P96" s="3"/>
      <c r="Q96" s="3"/>
      <c r="R96" s="3"/>
      <c r="S96" s="3"/>
    </row>
    <row r="97" spans="1:19">
      <c r="A97">
        <v>88</v>
      </c>
      <c r="C97" s="3">
        <v>424.79589698970653</v>
      </c>
      <c r="D97" s="3">
        <v>424.86275734537782</v>
      </c>
      <c r="E97" s="3">
        <v>424.90075473270963</v>
      </c>
      <c r="F97" s="3">
        <v>424.79589698970653</v>
      </c>
      <c r="G97" s="3"/>
      <c r="H97">
        <v>88</v>
      </c>
      <c r="I97" s="3"/>
      <c r="J97" s="3">
        <f t="shared" si="16"/>
        <v>-25.034293594065105</v>
      </c>
      <c r="K97" s="3">
        <f t="shared" si="17"/>
        <v>-24.720588795525885</v>
      </c>
      <c r="L97" s="3">
        <f t="shared" si="18"/>
        <v>-24.684041762482138</v>
      </c>
      <c r="M97" s="3">
        <f t="shared" si="19"/>
        <v>-24.888503530282208</v>
      </c>
      <c r="N97">
        <v>88</v>
      </c>
      <c r="O97" s="3"/>
      <c r="P97" s="3"/>
      <c r="Q97" s="3"/>
      <c r="R97" s="3"/>
      <c r="S97" s="3"/>
    </row>
    <row r="98" spans="1:19">
      <c r="A98">
        <v>89</v>
      </c>
      <c r="C98" s="3">
        <v>425.97146310636111</v>
      </c>
      <c r="D98" s="3">
        <v>425.92398101865814</v>
      </c>
      <c r="E98" s="3">
        <v>425.93127978785685</v>
      </c>
      <c r="F98" s="3">
        <v>425.97146310636111</v>
      </c>
      <c r="G98" s="3"/>
      <c r="H98">
        <v>89</v>
      </c>
      <c r="I98" s="3"/>
      <c r="J98" s="3">
        <f t="shared" si="16"/>
        <v>-23.858727477410525</v>
      </c>
      <c r="K98" s="3">
        <f t="shared" si="17"/>
        <v>-23.659365122245561</v>
      </c>
      <c r="L98" s="3">
        <f t="shared" si="18"/>
        <v>-23.653516707334916</v>
      </c>
      <c r="M98" s="3">
        <f t="shared" si="19"/>
        <v>-23.712937413627628</v>
      </c>
      <c r="N98">
        <v>89</v>
      </c>
      <c r="O98" s="3"/>
      <c r="P98" s="3"/>
      <c r="Q98" s="3"/>
      <c r="R98" s="3"/>
      <c r="S98" s="3"/>
    </row>
    <row r="99" spans="1:19">
      <c r="A99">
        <v>90</v>
      </c>
      <c r="C99" s="3">
        <v>427.25363204276846</v>
      </c>
      <c r="D99" s="3">
        <v>427.34754983970146</v>
      </c>
      <c r="E99" s="3">
        <v>427.36301461646019</v>
      </c>
      <c r="F99" s="3">
        <v>427.25363204276846</v>
      </c>
      <c r="G99" s="3"/>
      <c r="H99">
        <v>90</v>
      </c>
      <c r="I99" s="3"/>
      <c r="J99" s="3">
        <f t="shared" si="16"/>
        <v>-22.57655854100318</v>
      </c>
      <c r="K99" s="3">
        <f t="shared" si="17"/>
        <v>-22.235796301202242</v>
      </c>
      <c r="L99" s="3">
        <f t="shared" si="18"/>
        <v>-22.221781878731576</v>
      </c>
      <c r="M99" s="3">
        <f t="shared" si="19"/>
        <v>-22.430768477220283</v>
      </c>
      <c r="N99">
        <v>90</v>
      </c>
      <c r="O99" s="3"/>
      <c r="P99" s="3"/>
      <c r="Q99" s="3"/>
      <c r="R99" s="3"/>
      <c r="S99" s="3"/>
    </row>
    <row r="100" spans="1:19">
      <c r="A100">
        <v>91</v>
      </c>
      <c r="C100" s="3">
        <v>427.31524076347824</v>
      </c>
      <c r="D100" s="3">
        <v>427.34877826775545</v>
      </c>
      <c r="E100" s="3">
        <v>427.39202036870569</v>
      </c>
      <c r="F100" s="3">
        <v>427.31524076347824</v>
      </c>
      <c r="G100" s="3"/>
      <c r="H100">
        <v>91</v>
      </c>
      <c r="I100" s="3"/>
      <c r="J100" s="3">
        <f t="shared" si="16"/>
        <v>-22.514949820293396</v>
      </c>
      <c r="K100" s="3">
        <f t="shared" si="17"/>
        <v>-22.234567873148251</v>
      </c>
      <c r="L100" s="3">
        <f t="shared" si="18"/>
        <v>-22.192776126486081</v>
      </c>
      <c r="M100" s="3">
        <f t="shared" si="19"/>
        <v>-22.369159756510498</v>
      </c>
      <c r="N100">
        <v>91</v>
      </c>
      <c r="O100" s="3"/>
      <c r="P100" s="3"/>
      <c r="Q100" s="3"/>
      <c r="R100" s="3"/>
      <c r="S100" s="3"/>
    </row>
    <row r="101" spans="1:19">
      <c r="A101">
        <v>92</v>
      </c>
      <c r="C101" s="3">
        <v>428.39131833628579</v>
      </c>
      <c r="D101" s="3">
        <v>428.42858476910516</v>
      </c>
      <c r="E101" s="3">
        <v>428.45156618951222</v>
      </c>
      <c r="F101" s="3">
        <v>428.39131833628579</v>
      </c>
      <c r="G101" s="3"/>
      <c r="H101">
        <v>92</v>
      </c>
      <c r="I101" s="3"/>
      <c r="J101" s="3">
        <f t="shared" si="16"/>
        <v>-21.438872247485847</v>
      </c>
      <c r="K101" s="3">
        <f t="shared" si="17"/>
        <v>-21.154761371798543</v>
      </c>
      <c r="L101" s="3">
        <f t="shared" si="18"/>
        <v>-21.133230305679547</v>
      </c>
      <c r="M101" s="3">
        <f t="shared" si="19"/>
        <v>-21.29308218370295</v>
      </c>
      <c r="N101">
        <v>92</v>
      </c>
      <c r="O101" s="3"/>
      <c r="P101" s="3"/>
      <c r="Q101" s="3"/>
      <c r="R101" s="3"/>
      <c r="S101" s="3"/>
    </row>
    <row r="102" spans="1:19">
      <c r="A102">
        <v>93</v>
      </c>
      <c r="C102" s="3">
        <v>430.40037785754117</v>
      </c>
      <c r="D102" s="3">
        <v>430.46601853058957</v>
      </c>
      <c r="E102" s="3">
        <v>430.46570900198446</v>
      </c>
      <c r="F102" s="3">
        <v>430.40037785754117</v>
      </c>
      <c r="G102" s="3"/>
      <c r="H102">
        <v>93</v>
      </c>
      <c r="I102" s="3"/>
      <c r="J102" s="3">
        <f t="shared" si="16"/>
        <v>-19.429812726230466</v>
      </c>
      <c r="K102" s="3">
        <f t="shared" si="17"/>
        <v>-19.117327610314135</v>
      </c>
      <c r="L102" s="3">
        <f t="shared" si="18"/>
        <v>-19.119087493207303</v>
      </c>
      <c r="M102" s="3">
        <f t="shared" si="19"/>
        <v>-19.284022662447569</v>
      </c>
      <c r="N102">
        <v>93</v>
      </c>
      <c r="O102" s="3"/>
      <c r="P102" s="3"/>
      <c r="Q102" s="3"/>
      <c r="R102" s="3"/>
      <c r="S102" s="3"/>
    </row>
    <row r="103" spans="1:19">
      <c r="A103">
        <v>94</v>
      </c>
      <c r="C103" s="3">
        <v>432.41221078083845</v>
      </c>
      <c r="D103" s="3">
        <v>432.41401155705938</v>
      </c>
      <c r="E103" s="3">
        <v>432.40298307956306</v>
      </c>
      <c r="F103" s="3">
        <v>432.41221078083845</v>
      </c>
      <c r="G103" s="3"/>
      <c r="H103">
        <v>94</v>
      </c>
      <c r="I103" s="3"/>
      <c r="J103" s="3">
        <f t="shared" si="16"/>
        <v>-17.417979802933189</v>
      </c>
      <c r="K103" s="3">
        <f t="shared" si="17"/>
        <v>-17.169334583844318</v>
      </c>
      <c r="L103" s="3">
        <f t="shared" si="18"/>
        <v>-17.18181341562871</v>
      </c>
      <c r="M103" s="3">
        <f t="shared" si="19"/>
        <v>-17.272189739150292</v>
      </c>
      <c r="N103">
        <v>94</v>
      </c>
      <c r="O103" s="3"/>
      <c r="P103" s="3"/>
      <c r="Q103" s="3"/>
      <c r="R103" s="3"/>
      <c r="S103" s="3"/>
    </row>
    <row r="104" spans="1:19">
      <c r="A104">
        <v>95</v>
      </c>
      <c r="C104" s="3">
        <v>432.72694198859051</v>
      </c>
      <c r="D104" s="3">
        <v>432.87130633685206</v>
      </c>
      <c r="E104" s="3">
        <v>432.85708620564401</v>
      </c>
      <c r="F104" s="3">
        <v>432.72694198859051</v>
      </c>
      <c r="G104" s="3"/>
      <c r="H104">
        <v>95</v>
      </c>
      <c r="I104" s="3"/>
      <c r="J104" s="3">
        <f t="shared" si="16"/>
        <v>-17.103248595181128</v>
      </c>
      <c r="K104" s="3">
        <f t="shared" si="17"/>
        <v>-16.712039804051642</v>
      </c>
      <c r="L104" s="3">
        <f t="shared" si="18"/>
        <v>-16.727710289547758</v>
      </c>
      <c r="M104" s="3">
        <f t="shared" si="19"/>
        <v>-16.957458531398231</v>
      </c>
      <c r="N104">
        <v>95</v>
      </c>
      <c r="O104" s="3"/>
      <c r="P104" s="3"/>
      <c r="Q104" s="3"/>
      <c r="R104" s="3"/>
      <c r="S104" s="3"/>
    </row>
    <row r="105" spans="1:19">
      <c r="A105">
        <v>96</v>
      </c>
      <c r="C105" s="3">
        <v>433.4232208101368</v>
      </c>
      <c r="D105" s="3">
        <v>433.53900188427957</v>
      </c>
      <c r="E105" s="3">
        <v>433.51035565311531</v>
      </c>
      <c r="F105" s="3">
        <v>433.4232208101368</v>
      </c>
      <c r="G105" s="3"/>
      <c r="H105">
        <v>96</v>
      </c>
      <c r="I105" s="3"/>
      <c r="J105" s="3">
        <f t="shared" si="16"/>
        <v>-16.406969773634842</v>
      </c>
      <c r="K105" s="3">
        <f t="shared" si="17"/>
        <v>-16.044344256624129</v>
      </c>
      <c r="L105" s="3">
        <f t="shared" si="18"/>
        <v>-16.074440842076456</v>
      </c>
      <c r="M105" s="3">
        <f t="shared" si="19"/>
        <v>-16.261179709851945</v>
      </c>
      <c r="N105">
        <v>96</v>
      </c>
      <c r="O105" s="3"/>
      <c r="P105" s="3"/>
      <c r="Q105" s="3"/>
      <c r="R105" s="3"/>
      <c r="S105" s="3"/>
    </row>
    <row r="106" spans="1:19">
      <c r="A106">
        <v>97</v>
      </c>
      <c r="C106" s="3">
        <v>435.29082381243262</v>
      </c>
      <c r="D106" s="3">
        <v>435.37761192612959</v>
      </c>
      <c r="E106" s="3">
        <v>435.35340233321574</v>
      </c>
      <c r="F106" s="3">
        <v>435.29082381243262</v>
      </c>
      <c r="G106" s="3"/>
      <c r="H106">
        <v>97</v>
      </c>
      <c r="I106" s="3"/>
      <c r="J106" s="3">
        <f t="shared" si="16"/>
        <v>-14.539366771339019</v>
      </c>
      <c r="K106" s="3">
        <f t="shared" si="17"/>
        <v>-14.205734214774111</v>
      </c>
      <c r="L106" s="3">
        <f t="shared" si="18"/>
        <v>-14.231394161976027</v>
      </c>
      <c r="M106" s="3">
        <f t="shared" si="19"/>
        <v>-14.393576707556122</v>
      </c>
      <c r="N106">
        <v>97</v>
      </c>
      <c r="O106" s="3"/>
      <c r="P106" s="3"/>
      <c r="Q106" s="3"/>
      <c r="R106" s="3"/>
      <c r="S106" s="3"/>
    </row>
    <row r="107" spans="1:19">
      <c r="A107">
        <v>98</v>
      </c>
      <c r="C107" s="3">
        <v>436.59651141889339</v>
      </c>
      <c r="D107" s="3">
        <v>436.63955452632172</v>
      </c>
      <c r="E107" s="3">
        <v>436.61954026309644</v>
      </c>
      <c r="F107" s="3">
        <v>436.59651141889339</v>
      </c>
      <c r="G107" s="3"/>
      <c r="H107">
        <v>98</v>
      </c>
      <c r="I107" s="3"/>
      <c r="J107" s="3">
        <f t="shared" si="16"/>
        <v>-13.233679164878254</v>
      </c>
      <c r="K107" s="3">
        <f t="shared" si="17"/>
        <v>-12.943791614581983</v>
      </c>
      <c r="L107" s="3">
        <f t="shared" si="18"/>
        <v>-12.965256232095328</v>
      </c>
      <c r="M107" s="3">
        <f t="shared" si="19"/>
        <v>-13.087889101095357</v>
      </c>
      <c r="N107">
        <v>98</v>
      </c>
      <c r="O107" s="3"/>
      <c r="P107" s="3"/>
      <c r="Q107" s="3"/>
      <c r="R107" s="3"/>
      <c r="S107" s="3"/>
    </row>
    <row r="108" spans="1:19">
      <c r="A108">
        <v>99</v>
      </c>
      <c r="C108" s="3">
        <v>437.50864739088206</v>
      </c>
      <c r="D108" s="3">
        <v>437.31164996321121</v>
      </c>
      <c r="E108" s="3">
        <v>437.30893299630145</v>
      </c>
      <c r="F108" s="3">
        <v>437.50864739088206</v>
      </c>
      <c r="G108" s="3"/>
      <c r="H108">
        <v>99</v>
      </c>
      <c r="I108" s="3"/>
      <c r="J108" s="3">
        <f t="shared" si="16"/>
        <v>-12.321543192889578</v>
      </c>
      <c r="K108" s="3">
        <f t="shared" si="17"/>
        <v>-12.27169617769249</v>
      </c>
      <c r="L108" s="3">
        <f t="shared" si="18"/>
        <v>-12.275863498890317</v>
      </c>
      <c r="M108" s="3">
        <f t="shared" si="19"/>
        <v>-12.175753129106681</v>
      </c>
      <c r="N108">
        <v>99</v>
      </c>
      <c r="O108" s="3"/>
      <c r="P108" s="3"/>
      <c r="Q108" s="3"/>
      <c r="R108" s="3"/>
      <c r="S108" s="3"/>
    </row>
    <row r="109" spans="1:19">
      <c r="A109">
        <v>100</v>
      </c>
      <c r="C109" s="3">
        <v>438.09665562808544</v>
      </c>
      <c r="D109" s="3">
        <v>438.10334381684294</v>
      </c>
      <c r="E109" s="3">
        <v>438.10717613626872</v>
      </c>
      <c r="F109" s="3">
        <v>438.09665562808544</v>
      </c>
      <c r="G109" s="3"/>
      <c r="H109">
        <v>100</v>
      </c>
      <c r="I109" s="3"/>
      <c r="J109" s="3">
        <f t="shared" si="16"/>
        <v>-11.733534955686196</v>
      </c>
      <c r="K109" s="3">
        <f t="shared" si="17"/>
        <v>-11.480002324060763</v>
      </c>
      <c r="L109" s="3">
        <f t="shared" si="18"/>
        <v>-11.477620358923048</v>
      </c>
      <c r="M109" s="3">
        <f t="shared" si="19"/>
        <v>-11.587744891903299</v>
      </c>
      <c r="N109">
        <v>100</v>
      </c>
      <c r="O109" s="3"/>
      <c r="P109" s="3"/>
      <c r="Q109" s="3"/>
      <c r="R109" s="3"/>
      <c r="S109" s="3"/>
    </row>
    <row r="110" spans="1:19">
      <c r="A110">
        <v>101</v>
      </c>
      <c r="C110" s="3">
        <v>440.59036384253091</v>
      </c>
      <c r="D110" s="3">
        <v>440.29874496038275</v>
      </c>
      <c r="E110" s="3">
        <v>440.30119476970287</v>
      </c>
      <c r="F110" s="3">
        <v>440.59036384253091</v>
      </c>
      <c r="G110" s="3"/>
      <c r="H110">
        <v>101</v>
      </c>
      <c r="I110" s="3"/>
      <c r="J110" s="3">
        <f t="shared" si="16"/>
        <v>-9.2398267412407336</v>
      </c>
      <c r="K110" s="3">
        <f t="shared" si="17"/>
        <v>-9.2846011805209514</v>
      </c>
      <c r="L110" s="3">
        <f t="shared" si="18"/>
        <v>-9.283601725488893</v>
      </c>
      <c r="M110" s="3">
        <f t="shared" si="19"/>
        <v>-9.0940366774578365</v>
      </c>
      <c r="N110">
        <v>101</v>
      </c>
      <c r="O110" s="3"/>
      <c r="P110" s="3"/>
      <c r="Q110" s="3"/>
      <c r="R110" s="3"/>
      <c r="S110" s="3"/>
    </row>
    <row r="111" spans="1:19">
      <c r="A111">
        <v>102</v>
      </c>
      <c r="C111" s="3">
        <v>440.97360231366531</v>
      </c>
      <c r="D111" s="3">
        <v>440.81242598299804</v>
      </c>
      <c r="E111" s="3">
        <v>440.80221399805197</v>
      </c>
      <c r="F111" s="3">
        <v>440.97360231366531</v>
      </c>
      <c r="G111" s="3"/>
      <c r="H111">
        <v>102</v>
      </c>
      <c r="I111" s="3"/>
      <c r="J111" s="3">
        <f t="shared" si="16"/>
        <v>-8.8565882701063288</v>
      </c>
      <c r="K111" s="3">
        <f t="shared" si="17"/>
        <v>-8.7709201579056639</v>
      </c>
      <c r="L111" s="3">
        <f t="shared" si="18"/>
        <v>-8.7825824971397992</v>
      </c>
      <c r="M111" s="3">
        <f t="shared" si="19"/>
        <v>-8.7107982063234317</v>
      </c>
      <c r="N111">
        <v>102</v>
      </c>
      <c r="O111" s="3"/>
      <c r="P111" s="3"/>
      <c r="Q111" s="3"/>
      <c r="R111" s="3"/>
      <c r="S111" s="3"/>
    </row>
    <row r="112" spans="1:19">
      <c r="A112">
        <v>103</v>
      </c>
      <c r="C112" s="3">
        <v>445.74101423266791</v>
      </c>
      <c r="D112" s="3">
        <v>445.61794904160934</v>
      </c>
      <c r="E112" s="3">
        <v>445.60056221220708</v>
      </c>
      <c r="F112" s="3">
        <v>445.74101423266791</v>
      </c>
      <c r="G112" s="3"/>
      <c r="H112">
        <v>103</v>
      </c>
      <c r="I112" s="3"/>
      <c r="J112" s="3">
        <f t="shared" si="16"/>
        <v>-4.0891763511037311</v>
      </c>
      <c r="K112" s="3">
        <f t="shared" si="17"/>
        <v>-3.9653970992943641</v>
      </c>
      <c r="L112" s="3">
        <f t="shared" si="18"/>
        <v>-3.9842342829846871</v>
      </c>
      <c r="M112" s="3">
        <f t="shared" si="19"/>
        <v>-3.9433862873208341</v>
      </c>
      <c r="N112">
        <v>103</v>
      </c>
      <c r="O112" s="3"/>
      <c r="P112" s="3"/>
      <c r="Q112" s="3"/>
      <c r="R112" s="3"/>
      <c r="S112" s="3"/>
    </row>
    <row r="113" spans="1:19">
      <c r="A113">
        <v>104</v>
      </c>
      <c r="C113" s="3">
        <v>445.96162195071594</v>
      </c>
      <c r="D113" s="3">
        <v>446.02608006617038</v>
      </c>
      <c r="E113" s="3">
        <v>446.01128133354331</v>
      </c>
      <c r="F113" s="3">
        <v>445.96162195071594</v>
      </c>
      <c r="G113" s="3"/>
      <c r="H113">
        <v>104</v>
      </c>
      <c r="I113" s="3"/>
      <c r="J113" s="3">
        <f t="shared" si="16"/>
        <v>-3.8685686330557019</v>
      </c>
      <c r="K113" s="3">
        <f t="shared" si="17"/>
        <v>-3.5572660747333202</v>
      </c>
      <c r="L113" s="3">
        <f t="shared" si="18"/>
        <v>-3.5735151616484586</v>
      </c>
      <c r="M113" s="3">
        <f t="shared" si="19"/>
        <v>-3.7227785692728048</v>
      </c>
      <c r="N113">
        <v>104</v>
      </c>
      <c r="O113" s="3"/>
      <c r="P113" s="3"/>
      <c r="Q113" s="3"/>
      <c r="R113" s="3"/>
      <c r="S113" s="3"/>
    </row>
    <row r="114" spans="1:19">
      <c r="A114">
        <v>105</v>
      </c>
      <c r="C114" s="3">
        <v>447.35752406010334</v>
      </c>
      <c r="D114" s="3">
        <v>447.52209831981207</v>
      </c>
      <c r="E114" s="3">
        <v>447.54949398412634</v>
      </c>
      <c r="F114" s="3">
        <v>447.35752406010334</v>
      </c>
      <c r="G114" s="3"/>
      <c r="H114">
        <v>105</v>
      </c>
      <c r="I114" s="3"/>
      <c r="J114" s="3">
        <f t="shared" si="16"/>
        <v>-2.4726665236682948</v>
      </c>
      <c r="K114" s="3">
        <f t="shared" si="17"/>
        <v>-2.0612478210916265</v>
      </c>
      <c r="L114" s="3">
        <f t="shared" si="18"/>
        <v>-2.0353025110654244</v>
      </c>
      <c r="M114" s="3">
        <f t="shared" si="19"/>
        <v>-2.3268764598853977</v>
      </c>
      <c r="N114">
        <v>105</v>
      </c>
      <c r="O114" s="3"/>
      <c r="P114" s="3"/>
      <c r="Q114" s="3"/>
      <c r="R114" s="3"/>
      <c r="S114" s="3"/>
    </row>
    <row r="115" spans="1:19">
      <c r="A115">
        <v>106</v>
      </c>
      <c r="C115" s="3">
        <v>454.53469887010016</v>
      </c>
      <c r="D115" s="3">
        <v>454.53383639361817</v>
      </c>
      <c r="E115" s="3">
        <v>454.53051350864769</v>
      </c>
      <c r="F115" s="3">
        <v>454.53469887010016</v>
      </c>
      <c r="G115" s="3"/>
      <c r="H115">
        <v>106</v>
      </c>
      <c r="I115" s="3"/>
      <c r="J115" s="3">
        <f t="shared" si="16"/>
        <v>4.7045082863285188</v>
      </c>
      <c r="K115" s="3">
        <f t="shared" si="17"/>
        <v>4.9504902527144736</v>
      </c>
      <c r="L115" s="3">
        <f t="shared" si="18"/>
        <v>4.9457170134559192</v>
      </c>
      <c r="M115" s="3">
        <f t="shared" si="19"/>
        <v>4.8502983501114159</v>
      </c>
      <c r="N115">
        <v>106</v>
      </c>
      <c r="O115" s="3"/>
      <c r="P115" s="3"/>
      <c r="Q115" s="3"/>
      <c r="R115" s="3"/>
      <c r="S115" s="3"/>
    </row>
    <row r="116" spans="1:19">
      <c r="A116">
        <v>107</v>
      </c>
      <c r="C116" s="3">
        <v>457.38070934415725</v>
      </c>
      <c r="D116" s="3">
        <v>457.3985198841865</v>
      </c>
      <c r="E116" s="3">
        <v>457.36944608039448</v>
      </c>
      <c r="F116" s="3">
        <v>457.38070934415725</v>
      </c>
      <c r="G116" s="3"/>
      <c r="H116">
        <v>107</v>
      </c>
      <c r="I116" s="3"/>
      <c r="J116" s="3">
        <f t="shared" si="16"/>
        <v>7.5505187603856143</v>
      </c>
      <c r="K116" s="3">
        <f t="shared" si="17"/>
        <v>7.8151737432827986</v>
      </c>
      <c r="L116" s="3">
        <f t="shared" si="18"/>
        <v>7.7846495852027147</v>
      </c>
      <c r="M116" s="3">
        <f t="shared" si="19"/>
        <v>7.6963088241685114</v>
      </c>
      <c r="N116">
        <v>107</v>
      </c>
      <c r="O116" s="3"/>
      <c r="P116" s="3"/>
      <c r="Q116" s="3"/>
      <c r="R116" s="3"/>
      <c r="S116" s="3"/>
    </row>
    <row r="117" spans="1:19">
      <c r="A117">
        <v>108</v>
      </c>
      <c r="C117" s="3">
        <v>459.86626543649453</v>
      </c>
      <c r="D117" s="3">
        <v>459.80262942840335</v>
      </c>
      <c r="E117" s="3">
        <v>459.80569155215846</v>
      </c>
      <c r="F117" s="3">
        <v>459.86626543649453</v>
      </c>
      <c r="G117" s="3"/>
      <c r="H117">
        <v>108</v>
      </c>
      <c r="I117" s="3"/>
      <c r="J117" s="3">
        <f t="shared" si="16"/>
        <v>10.036074852722891</v>
      </c>
      <c r="K117" s="3">
        <f t="shared" si="17"/>
        <v>10.21928328749965</v>
      </c>
      <c r="L117" s="3">
        <f t="shared" si="18"/>
        <v>10.220895056966697</v>
      </c>
      <c r="M117" s="3">
        <f t="shared" si="19"/>
        <v>10.181864916505788</v>
      </c>
      <c r="N117">
        <v>108</v>
      </c>
      <c r="O117" s="3"/>
      <c r="P117" s="3"/>
      <c r="Q117" s="3"/>
      <c r="R117" s="3"/>
      <c r="S117" s="3"/>
    </row>
    <row r="118" spans="1:19">
      <c r="A118">
        <v>109</v>
      </c>
      <c r="C118" s="3">
        <v>460.74163600738234</v>
      </c>
      <c r="D118" s="3">
        <v>460.61640528282641</v>
      </c>
      <c r="E118" s="3">
        <v>460.61678085908591</v>
      </c>
      <c r="F118" s="3">
        <v>460.74163600738234</v>
      </c>
      <c r="G118" s="3"/>
      <c r="H118">
        <v>109</v>
      </c>
      <c r="I118" s="3"/>
      <c r="J118" s="3">
        <f t="shared" si="16"/>
        <v>10.911445423610701</v>
      </c>
      <c r="K118" s="3">
        <f t="shared" si="17"/>
        <v>11.033059141922706</v>
      </c>
      <c r="L118" s="3">
        <f t="shared" si="18"/>
        <v>11.031984363894139</v>
      </c>
      <c r="M118" s="3">
        <f t="shared" si="19"/>
        <v>11.057235487393598</v>
      </c>
      <c r="N118">
        <v>109</v>
      </c>
      <c r="O118" s="3"/>
      <c r="P118" s="3"/>
      <c r="Q118" s="3"/>
      <c r="R118" s="3"/>
      <c r="S118" s="3"/>
    </row>
    <row r="119" spans="1:19">
      <c r="A119">
        <v>110</v>
      </c>
      <c r="C119" s="3">
        <v>462.4122137993179</v>
      </c>
      <c r="D119" s="3">
        <v>462.46930960055073</v>
      </c>
      <c r="E119" s="3">
        <v>462.47065031935</v>
      </c>
      <c r="F119" s="3">
        <v>462.4122137993179</v>
      </c>
      <c r="G119" s="3"/>
      <c r="H119">
        <v>110</v>
      </c>
      <c r="I119" s="3"/>
      <c r="J119" s="3">
        <f t="shared" si="16"/>
        <v>12.582023215546258</v>
      </c>
      <c r="K119" s="3">
        <f t="shared" si="17"/>
        <v>12.88596345964703</v>
      </c>
      <c r="L119" s="3">
        <f t="shared" si="18"/>
        <v>12.885853824158232</v>
      </c>
      <c r="M119" s="3">
        <f t="shared" si="19"/>
        <v>12.727813279329155</v>
      </c>
      <c r="N119">
        <v>110</v>
      </c>
      <c r="O119" s="3"/>
      <c r="P119" s="3"/>
      <c r="Q119" s="3"/>
      <c r="R119" s="3"/>
      <c r="S119" s="3"/>
    </row>
    <row r="120" spans="1:19">
      <c r="A120">
        <v>111</v>
      </c>
      <c r="C120" s="3">
        <v>466.29870327108756</v>
      </c>
      <c r="D120" s="3">
        <v>466.38885576654997</v>
      </c>
      <c r="E120" s="3">
        <v>466.41331196789537</v>
      </c>
      <c r="F120" s="3">
        <v>466.29870327108756</v>
      </c>
      <c r="G120" s="3"/>
      <c r="H120">
        <v>111</v>
      </c>
      <c r="I120" s="3"/>
      <c r="J120" s="3">
        <f t="shared" si="16"/>
        <v>16.468512687315922</v>
      </c>
      <c r="K120" s="3">
        <f t="shared" si="17"/>
        <v>16.805509625646266</v>
      </c>
      <c r="L120" s="3">
        <f t="shared" si="18"/>
        <v>16.8285154727036</v>
      </c>
      <c r="M120" s="3">
        <f t="shared" si="19"/>
        <v>16.614302751098819</v>
      </c>
      <c r="N120">
        <v>111</v>
      </c>
      <c r="O120" s="3"/>
      <c r="P120" s="3"/>
      <c r="Q120" s="3"/>
      <c r="R120" s="3"/>
      <c r="S120" s="3"/>
    </row>
    <row r="121" spans="1:19">
      <c r="A121">
        <v>112</v>
      </c>
      <c r="C121" s="3">
        <v>472.16340632865547</v>
      </c>
      <c r="D121" s="3">
        <v>472.35578959411868</v>
      </c>
      <c r="E121" s="3">
        <v>472.3230434190362</v>
      </c>
      <c r="F121" s="3">
        <v>472.16340632865547</v>
      </c>
      <c r="G121" s="3"/>
      <c r="H121">
        <v>112</v>
      </c>
      <c r="I121" s="3"/>
      <c r="J121" s="3">
        <f t="shared" si="16"/>
        <v>22.33321574488383</v>
      </c>
      <c r="K121" s="3">
        <f t="shared" si="17"/>
        <v>22.772443453214976</v>
      </c>
      <c r="L121" s="3">
        <f t="shared" si="18"/>
        <v>22.738246923844429</v>
      </c>
      <c r="M121" s="3">
        <f t="shared" si="19"/>
        <v>22.479005808666727</v>
      </c>
      <c r="N121">
        <v>112</v>
      </c>
      <c r="O121" s="3"/>
      <c r="P121" s="3"/>
      <c r="Q121" s="3"/>
      <c r="R121" s="3"/>
      <c r="S121" s="3"/>
    </row>
    <row r="122" spans="1:19">
      <c r="A122">
        <v>113</v>
      </c>
      <c r="C122" s="3">
        <v>474.59002308696995</v>
      </c>
      <c r="D122" s="3">
        <v>474.67450182999852</v>
      </c>
      <c r="E122" s="3">
        <v>474.69057055266779</v>
      </c>
      <c r="F122" s="3">
        <v>474.59002308696995</v>
      </c>
      <c r="G122" s="3"/>
      <c r="H122">
        <v>113</v>
      </c>
      <c r="I122" s="3"/>
      <c r="J122" s="3">
        <f t="shared" si="16"/>
        <v>24.759832503198311</v>
      </c>
      <c r="K122" s="3">
        <f t="shared" si="17"/>
        <v>25.091155689094819</v>
      </c>
      <c r="L122" s="3">
        <f t="shared" si="18"/>
        <v>25.105774057476026</v>
      </c>
      <c r="M122" s="3">
        <f t="shared" si="19"/>
        <v>24.905622566981208</v>
      </c>
      <c r="N122">
        <v>113</v>
      </c>
      <c r="O122" s="3"/>
      <c r="P122" s="3"/>
      <c r="Q122" s="3"/>
      <c r="R122" s="3"/>
      <c r="S122" s="3"/>
    </row>
    <row r="123" spans="1:19">
      <c r="A123">
        <v>114</v>
      </c>
      <c r="C123" s="3">
        <v>475.3529825270731</v>
      </c>
      <c r="D123" s="3">
        <v>475.31137931855091</v>
      </c>
      <c r="E123" s="3">
        <v>475.3226325377654</v>
      </c>
      <c r="F123" s="3">
        <v>475.3529825270731</v>
      </c>
      <c r="G123" s="3"/>
      <c r="H123">
        <v>114</v>
      </c>
      <c r="I123" s="3"/>
      <c r="J123" s="3">
        <f t="shared" si="16"/>
        <v>25.522791943301456</v>
      </c>
      <c r="K123" s="3">
        <f t="shared" si="17"/>
        <v>25.728033177647205</v>
      </c>
      <c r="L123" s="3">
        <f t="shared" si="18"/>
        <v>25.737836042573633</v>
      </c>
      <c r="M123" s="3">
        <f t="shared" si="19"/>
        <v>25.668582007084353</v>
      </c>
      <c r="N123">
        <v>114</v>
      </c>
      <c r="O123" s="3"/>
      <c r="P123" s="3"/>
      <c r="Q123" s="3"/>
      <c r="R123" s="3"/>
      <c r="S123" s="3"/>
    </row>
    <row r="124" spans="1:19">
      <c r="A124">
        <v>115</v>
      </c>
      <c r="C124" s="3">
        <v>475.54260115892441</v>
      </c>
      <c r="D124" s="3">
        <v>475.49171321423398</v>
      </c>
      <c r="E124" s="3">
        <v>475.50212811172401</v>
      </c>
      <c r="F124" s="3">
        <v>475.54260115892441</v>
      </c>
      <c r="G124" s="3"/>
      <c r="H124">
        <v>115</v>
      </c>
      <c r="I124" s="3"/>
      <c r="J124" s="3">
        <f t="shared" si="16"/>
        <v>25.712410575152774</v>
      </c>
      <c r="K124" s="3">
        <f t="shared" si="17"/>
        <v>25.908367073330282</v>
      </c>
      <c r="L124" s="3">
        <f t="shared" si="18"/>
        <v>25.917331616532238</v>
      </c>
      <c r="M124" s="3">
        <f t="shared" si="19"/>
        <v>25.858200638935671</v>
      </c>
      <c r="N124">
        <v>115</v>
      </c>
      <c r="O124" s="3"/>
      <c r="P124" s="3"/>
      <c r="Q124" s="3"/>
      <c r="R124" s="3"/>
      <c r="S124" s="3"/>
    </row>
    <row r="125" spans="1:19">
      <c r="A125">
        <v>116</v>
      </c>
      <c r="C125" s="3">
        <v>476.80000497265013</v>
      </c>
      <c r="D125" s="3">
        <v>476.74507714872084</v>
      </c>
      <c r="E125" s="3">
        <v>476.77332038054584</v>
      </c>
      <c r="F125" s="3">
        <v>476.80000497265013</v>
      </c>
      <c r="G125" s="3"/>
      <c r="H125">
        <v>116</v>
      </c>
      <c r="I125" s="3"/>
      <c r="J125" s="3">
        <f t="shared" si="16"/>
        <v>26.96981438887849</v>
      </c>
      <c r="K125" s="3">
        <f t="shared" si="17"/>
        <v>27.161731007817139</v>
      </c>
      <c r="L125" s="3">
        <f t="shared" si="18"/>
        <v>27.188523885354073</v>
      </c>
      <c r="M125" s="3">
        <f t="shared" si="19"/>
        <v>27.115604452661387</v>
      </c>
      <c r="N125">
        <v>116</v>
      </c>
      <c r="O125" s="3"/>
      <c r="P125" s="3"/>
      <c r="Q125" s="3"/>
      <c r="R125" s="3"/>
      <c r="S125" s="3"/>
    </row>
    <row r="126" spans="1:19">
      <c r="A126">
        <v>117</v>
      </c>
      <c r="C126" s="3">
        <v>477.30410032833475</v>
      </c>
      <c r="D126" s="3">
        <v>477.32881413632902</v>
      </c>
      <c r="E126" s="3">
        <v>477.34363118110286</v>
      </c>
      <c r="F126" s="3">
        <v>477.30410032833475</v>
      </c>
      <c r="G126" s="3"/>
      <c r="H126">
        <v>117</v>
      </c>
      <c r="I126" s="3"/>
      <c r="J126" s="3">
        <f t="shared" si="16"/>
        <v>27.473909744563116</v>
      </c>
      <c r="K126" s="3">
        <f t="shared" si="17"/>
        <v>27.745467995425315</v>
      </c>
      <c r="L126" s="3">
        <f t="shared" si="18"/>
        <v>27.758834685911097</v>
      </c>
      <c r="M126" s="3">
        <f t="shared" si="19"/>
        <v>27.619699808346013</v>
      </c>
      <c r="N126">
        <v>117</v>
      </c>
      <c r="O126" s="3"/>
      <c r="P126" s="3"/>
      <c r="Q126" s="3"/>
      <c r="R126" s="3"/>
      <c r="S126" s="3"/>
    </row>
    <row r="127" spans="1:19">
      <c r="A127">
        <v>118</v>
      </c>
      <c r="C127" s="3">
        <v>479.0135923371119</v>
      </c>
      <c r="D127" s="3">
        <v>478.89645353123393</v>
      </c>
      <c r="E127" s="3">
        <v>478.92883851443946</v>
      </c>
      <c r="F127" s="3">
        <v>479.0135923371119</v>
      </c>
      <c r="G127" s="3"/>
      <c r="H127">
        <v>118</v>
      </c>
      <c r="I127" s="3"/>
      <c r="J127" s="3">
        <f t="shared" si="16"/>
        <v>29.183401753340263</v>
      </c>
      <c r="K127" s="3">
        <f t="shared" si="17"/>
        <v>29.313107390330231</v>
      </c>
      <c r="L127" s="3">
        <f t="shared" si="18"/>
        <v>29.344042019247695</v>
      </c>
      <c r="M127" s="3">
        <f t="shared" si="19"/>
        <v>29.32919181712316</v>
      </c>
      <c r="N127">
        <v>118</v>
      </c>
      <c r="O127" s="3"/>
      <c r="P127" s="3"/>
      <c r="Q127" s="3"/>
      <c r="R127" s="3"/>
      <c r="S127" s="3"/>
    </row>
    <row r="128" spans="1:19">
      <c r="A128">
        <v>119</v>
      </c>
      <c r="C128" s="3">
        <v>482.82793396211565</v>
      </c>
      <c r="D128" s="3">
        <v>482.63804716141499</v>
      </c>
      <c r="E128" s="3">
        <v>482.63556364924813</v>
      </c>
      <c r="F128" s="3">
        <v>482.82793396211565</v>
      </c>
      <c r="G128" s="3"/>
      <c r="H128">
        <v>119</v>
      </c>
      <c r="I128" s="3"/>
      <c r="J128" s="3">
        <f t="shared" si="16"/>
        <v>32.997743378344012</v>
      </c>
      <c r="K128" s="3">
        <f t="shared" si="17"/>
        <v>33.054701020511288</v>
      </c>
      <c r="L128" s="3">
        <f t="shared" si="18"/>
        <v>33.050767154056359</v>
      </c>
      <c r="M128" s="3">
        <f t="shared" si="19"/>
        <v>33.143533442126909</v>
      </c>
      <c r="N128">
        <v>119</v>
      </c>
      <c r="O128" s="3"/>
      <c r="P128" s="3"/>
      <c r="Q128" s="3"/>
      <c r="R128" s="3"/>
      <c r="S128" s="3"/>
    </row>
    <row r="129" spans="1:19">
      <c r="A129">
        <v>120</v>
      </c>
      <c r="C129" s="3">
        <v>489.39483449518377</v>
      </c>
      <c r="D129" s="3">
        <v>489.30436762427621</v>
      </c>
      <c r="E129" s="3">
        <v>489.27925019535752</v>
      </c>
      <c r="F129" s="3">
        <v>489.39483449518377</v>
      </c>
      <c r="G129" s="3"/>
      <c r="H129">
        <v>120</v>
      </c>
      <c r="I129" s="3"/>
      <c r="J129" s="3">
        <f t="shared" si="16"/>
        <v>39.564643911412134</v>
      </c>
      <c r="K129" s="3">
        <f t="shared" si="17"/>
        <v>39.72102148337251</v>
      </c>
      <c r="L129" s="3">
        <f t="shared" si="18"/>
        <v>39.694453700165752</v>
      </c>
      <c r="M129" s="3">
        <f t="shared" si="19"/>
        <v>39.710433975195031</v>
      </c>
      <c r="N129">
        <v>120</v>
      </c>
      <c r="O129" s="3"/>
      <c r="P129" s="3"/>
      <c r="Q129" s="3"/>
      <c r="R129" s="3"/>
      <c r="S129" s="3"/>
    </row>
    <row r="130" spans="1:19">
      <c r="A130">
        <v>121</v>
      </c>
      <c r="C130" s="3">
        <v>491.22969836386426</v>
      </c>
      <c r="D130" s="3">
        <v>491.14820550375401</v>
      </c>
      <c r="E130" s="3">
        <v>491.1201586759579</v>
      </c>
      <c r="F130" s="3">
        <v>491.22969836386426</v>
      </c>
      <c r="G130" s="3"/>
      <c r="H130">
        <v>121</v>
      </c>
      <c r="I130" s="3"/>
      <c r="J130" s="3">
        <f t="shared" si="16"/>
        <v>41.39950778009262</v>
      </c>
      <c r="K130" s="3">
        <f t="shared" si="17"/>
        <v>41.564859362850314</v>
      </c>
      <c r="L130" s="3">
        <f t="shared" si="18"/>
        <v>41.535362180766128</v>
      </c>
      <c r="M130" s="3">
        <f t="shared" si="19"/>
        <v>41.545297843875517</v>
      </c>
      <c r="N130">
        <v>121</v>
      </c>
      <c r="O130" s="3"/>
      <c r="P130" s="3"/>
      <c r="Q130" s="3"/>
      <c r="R130" s="3"/>
      <c r="S130" s="3"/>
    </row>
    <row r="131" spans="1:19">
      <c r="A131">
        <v>122</v>
      </c>
      <c r="C131" s="3">
        <v>492.62714280642734</v>
      </c>
      <c r="D131" s="3">
        <v>492.73905727896977</v>
      </c>
      <c r="E131" s="3">
        <v>492.75010735860343</v>
      </c>
      <c r="F131" s="3">
        <v>492.62714280642734</v>
      </c>
      <c r="G131" s="3"/>
      <c r="H131">
        <v>122</v>
      </c>
      <c r="I131" s="3"/>
      <c r="J131" s="3">
        <f t="shared" si="16"/>
        <v>42.796952222655705</v>
      </c>
      <c r="K131" s="3">
        <f t="shared" si="17"/>
        <v>43.155711138066067</v>
      </c>
      <c r="L131" s="3">
        <f t="shared" si="18"/>
        <v>43.165310863411662</v>
      </c>
      <c r="M131" s="3">
        <f t="shared" si="19"/>
        <v>42.942742286438602</v>
      </c>
      <c r="N131">
        <v>122</v>
      </c>
      <c r="O131" s="3"/>
      <c r="P131" s="3"/>
      <c r="Q131" s="3"/>
      <c r="R131" s="3"/>
      <c r="S131" s="3"/>
    </row>
    <row r="132" spans="1:19">
      <c r="A132">
        <v>123</v>
      </c>
      <c r="C132" s="3">
        <v>494.71294313603875</v>
      </c>
      <c r="D132" s="3">
        <v>494.64089421820432</v>
      </c>
      <c r="E132" s="3">
        <v>494.66998325741076</v>
      </c>
      <c r="F132" s="3">
        <v>494.71294313603875</v>
      </c>
      <c r="G132" s="3"/>
      <c r="H132">
        <v>123</v>
      </c>
      <c r="I132" s="3"/>
      <c r="J132" s="3">
        <f t="shared" si="16"/>
        <v>44.882752552267107</v>
      </c>
      <c r="K132" s="3">
        <f t="shared" si="17"/>
        <v>45.057548077300623</v>
      </c>
      <c r="L132" s="3">
        <f t="shared" si="18"/>
        <v>45.085186762218996</v>
      </c>
      <c r="M132" s="3">
        <f t="shared" si="19"/>
        <v>45.028542616050004</v>
      </c>
      <c r="N132">
        <v>123</v>
      </c>
      <c r="O132" s="3"/>
      <c r="P132" s="3"/>
      <c r="Q132" s="3"/>
      <c r="R132" s="3"/>
      <c r="S132" s="3"/>
    </row>
    <row r="133" spans="1:19">
      <c r="A133">
        <v>124</v>
      </c>
      <c r="C133" s="3">
        <v>495.80567691055893</v>
      </c>
      <c r="D133" s="3">
        <v>495.78296655602446</v>
      </c>
      <c r="E133" s="3">
        <v>495.79338905805912</v>
      </c>
      <c r="F133" s="3">
        <v>495.80567691055893</v>
      </c>
      <c r="G133" s="3"/>
      <c r="H133">
        <v>124</v>
      </c>
      <c r="I133" s="3"/>
      <c r="J133" s="3">
        <f t="shared" si="16"/>
        <v>45.975486326787291</v>
      </c>
      <c r="K133" s="3">
        <f t="shared" si="17"/>
        <v>46.199620415120762</v>
      </c>
      <c r="L133" s="3">
        <f t="shared" si="18"/>
        <v>46.208592562867352</v>
      </c>
      <c r="M133" s="3">
        <f t="shared" si="19"/>
        <v>46.121276390570188</v>
      </c>
      <c r="N133">
        <v>124</v>
      </c>
      <c r="O133" s="3"/>
      <c r="P133" s="3"/>
      <c r="Q133" s="3"/>
      <c r="R133" s="3"/>
      <c r="S133" s="3"/>
    </row>
    <row r="134" spans="1:19">
      <c r="A134">
        <v>125</v>
      </c>
      <c r="C134" s="3">
        <v>498.05124098306021</v>
      </c>
      <c r="D134" s="3">
        <v>498.02355860358506</v>
      </c>
      <c r="E134" s="3">
        <v>498.02991408783396</v>
      </c>
      <c r="F134" s="3">
        <v>498.05124098306021</v>
      </c>
      <c r="G134" s="3"/>
      <c r="H134">
        <v>125</v>
      </c>
      <c r="I134" s="3"/>
      <c r="J134" s="3">
        <f t="shared" si="16"/>
        <v>48.221050399288572</v>
      </c>
      <c r="K134" s="3">
        <f t="shared" si="17"/>
        <v>48.440212462681359</v>
      </c>
      <c r="L134" s="3">
        <f t="shared" si="18"/>
        <v>48.445117592642191</v>
      </c>
      <c r="M134" s="3">
        <f t="shared" si="19"/>
        <v>48.366840463071469</v>
      </c>
      <c r="N134">
        <v>125</v>
      </c>
      <c r="O134" s="3"/>
      <c r="P134" s="3"/>
      <c r="Q134" s="3"/>
      <c r="R134" s="3"/>
      <c r="S134" s="3"/>
    </row>
    <row r="135" spans="1:19">
      <c r="A135">
        <v>126</v>
      </c>
      <c r="C135" s="3">
        <v>499.5097932161114</v>
      </c>
      <c r="D135" s="3">
        <v>499.48041728250979</v>
      </c>
      <c r="E135" s="3">
        <v>499.48986840082176</v>
      </c>
      <c r="F135" s="3">
        <v>499.5097932161114</v>
      </c>
      <c r="G135" s="3"/>
      <c r="H135">
        <v>126</v>
      </c>
      <c r="I135" s="3"/>
      <c r="J135" s="3">
        <f t="shared" si="16"/>
        <v>49.679602632339765</v>
      </c>
      <c r="K135" s="3">
        <f t="shared" si="17"/>
        <v>49.897071141606091</v>
      </c>
      <c r="L135" s="3">
        <f t="shared" si="18"/>
        <v>49.905071905629995</v>
      </c>
      <c r="M135" s="3">
        <f t="shared" si="19"/>
        <v>49.825392696122663</v>
      </c>
      <c r="N135">
        <v>126</v>
      </c>
      <c r="O135" s="3"/>
      <c r="P135" s="3"/>
      <c r="Q135" s="3"/>
      <c r="R135" s="3"/>
      <c r="S135" s="3"/>
    </row>
    <row r="136" spans="1:19">
      <c r="A136">
        <v>127</v>
      </c>
      <c r="C136" s="3">
        <v>500.72005584933459</v>
      </c>
      <c r="D136" s="3">
        <v>500.69450455449174</v>
      </c>
      <c r="E136" s="3">
        <v>500.72482752680008</v>
      </c>
      <c r="F136" s="3">
        <v>500.72005584933459</v>
      </c>
      <c r="G136" s="3"/>
      <c r="H136">
        <v>127</v>
      </c>
      <c r="I136" s="3"/>
      <c r="J136" s="3">
        <f t="shared" si="16"/>
        <v>50.889865265562946</v>
      </c>
      <c r="K136" s="3">
        <f t="shared" si="17"/>
        <v>51.111158413588043</v>
      </c>
      <c r="L136" s="3">
        <f t="shared" si="18"/>
        <v>51.140031031608316</v>
      </c>
      <c r="M136" s="3">
        <f t="shared" si="19"/>
        <v>51.035655329345843</v>
      </c>
      <c r="N136">
        <v>127</v>
      </c>
      <c r="O136" s="3"/>
      <c r="P136" s="3"/>
      <c r="Q136" s="3"/>
      <c r="R136" s="3"/>
      <c r="S136" s="3"/>
    </row>
    <row r="137" spans="1:19">
      <c r="A137">
        <v>128</v>
      </c>
      <c r="C137" s="3">
        <v>501.5292970959465</v>
      </c>
      <c r="D137" s="3">
        <v>501.53985832573079</v>
      </c>
      <c r="E137" s="3">
        <v>501.56596638046426</v>
      </c>
      <c r="F137" s="3">
        <v>501.5292970959465</v>
      </c>
      <c r="G137" s="3"/>
      <c r="H137">
        <v>128</v>
      </c>
      <c r="I137" s="3"/>
      <c r="J137" s="3">
        <f t="shared" si="16"/>
        <v>51.699106512174865</v>
      </c>
      <c r="K137" s="3">
        <f t="shared" si="17"/>
        <v>51.956512184827091</v>
      </c>
      <c r="L137" s="3">
        <f t="shared" si="18"/>
        <v>51.981169885272493</v>
      </c>
      <c r="M137" s="3">
        <f t="shared" si="19"/>
        <v>51.844896575957762</v>
      </c>
      <c r="N137">
        <v>128</v>
      </c>
      <c r="O137" s="3"/>
      <c r="P137" s="3"/>
      <c r="Q137" s="3"/>
      <c r="R137" s="3"/>
      <c r="S137" s="3"/>
    </row>
    <row r="138" spans="1:19">
      <c r="A138">
        <v>129</v>
      </c>
      <c r="C138" s="3">
        <v>502.14866964359942</v>
      </c>
      <c r="D138" s="3">
        <v>502.18842254491062</v>
      </c>
      <c r="E138" s="3">
        <v>502.19926092057307</v>
      </c>
      <c r="F138" s="3">
        <v>502.14866964359942</v>
      </c>
      <c r="G138" s="3"/>
      <c r="H138">
        <v>129</v>
      </c>
      <c r="I138" s="3"/>
      <c r="J138" s="3">
        <f t="shared" ref="J138:J146" si="20">C138+C$8</f>
        <v>52.31847905982778</v>
      </c>
      <c r="K138" s="3">
        <f t="shared" ref="K138:K147" si="21">D138+D$8</f>
        <v>52.605076404006923</v>
      </c>
      <c r="L138" s="3">
        <f t="shared" ref="L138:L147" si="22">E138+E$8</f>
        <v>52.6144644253813</v>
      </c>
      <c r="M138" s="3">
        <f t="shared" ref="M138:M145" si="23">F138+F$8</f>
        <v>52.464269123610677</v>
      </c>
      <c r="N138">
        <v>129</v>
      </c>
      <c r="O138" s="3"/>
      <c r="P138" s="3"/>
      <c r="Q138" s="3"/>
      <c r="R138" s="3"/>
      <c r="S138" s="3"/>
    </row>
    <row r="139" spans="1:19">
      <c r="A139">
        <v>130</v>
      </c>
      <c r="C139" s="3">
        <v>502.7979969588219</v>
      </c>
      <c r="D139" s="3">
        <v>502.78469306448949</v>
      </c>
      <c r="E139" s="3">
        <v>502.80808866567992</v>
      </c>
      <c r="F139" s="3">
        <v>502.7979969588219</v>
      </c>
      <c r="G139" s="3"/>
      <c r="H139">
        <v>130</v>
      </c>
      <c r="I139" s="3"/>
      <c r="J139" s="3">
        <f t="shared" si="20"/>
        <v>52.967806375050259</v>
      </c>
      <c r="K139" s="3">
        <f t="shared" si="21"/>
        <v>53.201346923585788</v>
      </c>
      <c r="L139" s="3">
        <f t="shared" si="22"/>
        <v>53.223292170488151</v>
      </c>
      <c r="M139" s="3">
        <f t="shared" si="23"/>
        <v>53.113596438833156</v>
      </c>
      <c r="N139">
        <v>130</v>
      </c>
      <c r="O139" s="3"/>
      <c r="P139" s="3"/>
      <c r="Q139" s="3"/>
      <c r="R139" s="3"/>
      <c r="S139" s="3"/>
    </row>
    <row r="140" spans="1:19">
      <c r="A140">
        <v>131</v>
      </c>
      <c r="C140" s="3">
        <v>503.32069413345698</v>
      </c>
      <c r="D140" s="3">
        <v>503.29415502888781</v>
      </c>
      <c r="E140" s="3">
        <v>503.31374860205563</v>
      </c>
      <c r="F140" s="3">
        <v>503.32069413345698</v>
      </c>
      <c r="G140" s="3"/>
      <c r="H140">
        <v>131</v>
      </c>
      <c r="I140" s="3"/>
      <c r="J140" s="3">
        <f t="shared" si="20"/>
        <v>53.490503549685343</v>
      </c>
      <c r="K140" s="3">
        <f t="shared" si="21"/>
        <v>53.710808887984115</v>
      </c>
      <c r="L140" s="3">
        <f t="shared" si="22"/>
        <v>53.728952106863858</v>
      </c>
      <c r="M140" s="3">
        <f t="shared" si="23"/>
        <v>53.63629361346824</v>
      </c>
      <c r="N140">
        <v>131</v>
      </c>
      <c r="O140" s="3"/>
      <c r="P140" s="3"/>
      <c r="Q140" s="3"/>
      <c r="R140" s="3"/>
      <c r="S140" s="3"/>
    </row>
    <row r="141" spans="1:19">
      <c r="A141">
        <v>132</v>
      </c>
      <c r="C141" s="3">
        <v>504.8804772239842</v>
      </c>
      <c r="D141" s="3">
        <v>504.88310467054174</v>
      </c>
      <c r="E141" s="3">
        <v>504.88940229328927</v>
      </c>
      <c r="F141" s="3">
        <v>504.8804772239842</v>
      </c>
      <c r="G141" s="3"/>
      <c r="H141">
        <v>132</v>
      </c>
      <c r="I141" s="3"/>
      <c r="J141" s="3">
        <f t="shared" si="20"/>
        <v>55.050286640212562</v>
      </c>
      <c r="K141" s="3">
        <f t="shared" si="21"/>
        <v>55.299758529638041</v>
      </c>
      <c r="L141" s="3">
        <f t="shared" si="22"/>
        <v>55.304605798097498</v>
      </c>
      <c r="M141" s="3">
        <f t="shared" si="23"/>
        <v>55.196076703995459</v>
      </c>
      <c r="N141">
        <v>132</v>
      </c>
      <c r="O141" s="3"/>
      <c r="P141" s="3"/>
      <c r="Q141" s="3"/>
      <c r="R141" s="3"/>
      <c r="S141" s="3"/>
    </row>
    <row r="142" spans="1:19">
      <c r="A142">
        <v>133</v>
      </c>
      <c r="C142" s="3">
        <v>507.58000648882751</v>
      </c>
      <c r="D142" s="3">
        <v>507.47909013100826</v>
      </c>
      <c r="E142" s="3">
        <v>507.45883225853623</v>
      </c>
      <c r="F142" s="3">
        <v>507.58000648882751</v>
      </c>
      <c r="G142" s="3"/>
      <c r="H142">
        <v>133</v>
      </c>
      <c r="I142" s="3"/>
      <c r="J142" s="3">
        <f t="shared" si="20"/>
        <v>57.749815905055868</v>
      </c>
      <c r="K142" s="3">
        <f t="shared" si="21"/>
        <v>57.895743990104563</v>
      </c>
      <c r="L142" s="3">
        <f t="shared" si="22"/>
        <v>57.874035763344466</v>
      </c>
      <c r="M142" s="3">
        <f t="shared" si="23"/>
        <v>57.895605968838765</v>
      </c>
      <c r="N142">
        <v>133</v>
      </c>
      <c r="O142" s="3"/>
      <c r="P142" s="3"/>
      <c r="Q142" s="3"/>
      <c r="R142" s="3"/>
      <c r="S142" s="3"/>
    </row>
    <row r="143" spans="1:19">
      <c r="A143">
        <v>134</v>
      </c>
      <c r="C143" s="3">
        <v>508.2966137243846</v>
      </c>
      <c r="D143" s="3">
        <v>508.32097338415349</v>
      </c>
      <c r="E143" s="3">
        <v>508.32731820194903</v>
      </c>
      <c r="F143" s="3">
        <v>508.2966137243846</v>
      </c>
      <c r="G143" s="3"/>
      <c r="H143">
        <v>134</v>
      </c>
      <c r="I143" s="3"/>
      <c r="J143" s="3">
        <f t="shared" si="20"/>
        <v>58.46642314061296</v>
      </c>
      <c r="K143" s="3">
        <f t="shared" si="21"/>
        <v>58.73762724324979</v>
      </c>
      <c r="L143" s="3">
        <f t="shared" si="22"/>
        <v>58.742521706757259</v>
      </c>
      <c r="M143" s="3">
        <f t="shared" si="23"/>
        <v>58.612213204395857</v>
      </c>
      <c r="N143">
        <v>134</v>
      </c>
      <c r="O143" s="3"/>
      <c r="P143" s="3"/>
      <c r="Q143" s="3"/>
      <c r="R143" s="3"/>
      <c r="S143" s="3"/>
    </row>
    <row r="144" spans="1:19">
      <c r="A144">
        <v>135</v>
      </c>
      <c r="C144" s="3">
        <v>509.81165290756604</v>
      </c>
      <c r="D144" s="3">
        <v>509.77610968753828</v>
      </c>
      <c r="E144" s="3">
        <v>509.78782354065191</v>
      </c>
      <c r="F144" s="3">
        <v>509.81165290756604</v>
      </c>
      <c r="G144" s="3"/>
      <c r="H144">
        <v>135</v>
      </c>
      <c r="I144" s="3"/>
      <c r="J144" s="3">
        <f t="shared" si="20"/>
        <v>59.981462323794403</v>
      </c>
      <c r="K144" s="3">
        <f t="shared" si="21"/>
        <v>60.192763546634581</v>
      </c>
      <c r="L144" s="3">
        <f t="shared" si="22"/>
        <v>60.203027045460146</v>
      </c>
      <c r="M144" s="3">
        <f t="shared" si="23"/>
        <v>60.1272523875773</v>
      </c>
      <c r="N144">
        <v>135</v>
      </c>
      <c r="O144" s="3"/>
      <c r="P144" s="3"/>
      <c r="Q144" s="3"/>
      <c r="R144" s="3"/>
      <c r="S144" s="3"/>
    </row>
    <row r="145" spans="1:19">
      <c r="A145">
        <v>136</v>
      </c>
      <c r="C145" s="3">
        <v>510.2896876266106</v>
      </c>
      <c r="D145" s="3">
        <v>510.23440195087721</v>
      </c>
      <c r="E145" s="3">
        <v>510.24272484057843</v>
      </c>
      <c r="F145" s="3">
        <v>510.2896876266106</v>
      </c>
      <c r="G145" s="3"/>
      <c r="H145">
        <v>136</v>
      </c>
      <c r="I145" s="3"/>
      <c r="J145" s="3">
        <f t="shared" si="20"/>
        <v>60.459497042838962</v>
      </c>
      <c r="K145" s="3">
        <f t="shared" si="21"/>
        <v>60.651055809973514</v>
      </c>
      <c r="L145" s="3">
        <f t="shared" si="22"/>
        <v>60.657928345386665</v>
      </c>
      <c r="M145" s="3">
        <f t="shared" si="23"/>
        <v>60.605287106621859</v>
      </c>
      <c r="N145">
        <v>136</v>
      </c>
      <c r="O145" s="3"/>
      <c r="P145" s="3"/>
      <c r="Q145" s="3"/>
      <c r="R145" s="3"/>
      <c r="S145" s="3"/>
    </row>
    <row r="146" spans="1:19">
      <c r="A146">
        <v>137</v>
      </c>
      <c r="C146" s="3">
        <v>511.55674134090896</v>
      </c>
      <c r="D146" s="3">
        <v>511.51406075773804</v>
      </c>
      <c r="E146" s="3">
        <v>511.52546301705723</v>
      </c>
      <c r="F146" s="3"/>
      <c r="G146" s="3"/>
      <c r="H146">
        <v>137</v>
      </c>
      <c r="I146" s="3"/>
      <c r="J146" s="3">
        <f t="shared" si="20"/>
        <v>61.726550757137318</v>
      </c>
      <c r="K146" s="3">
        <f t="shared" si="21"/>
        <v>61.930714616834337</v>
      </c>
      <c r="L146" s="3">
        <f t="shared" si="22"/>
        <v>61.940666521865467</v>
      </c>
      <c r="M146" s="3"/>
      <c r="N146">
        <v>137</v>
      </c>
      <c r="O146" s="3"/>
      <c r="P146" s="3"/>
      <c r="Q146" s="3"/>
      <c r="R146" s="3"/>
      <c r="S146" s="3"/>
    </row>
    <row r="147" spans="1:19">
      <c r="A147">
        <v>138</v>
      </c>
      <c r="D147" s="3">
        <v>511.70861110518797</v>
      </c>
      <c r="E147" s="3">
        <v>511.75073282288923</v>
      </c>
      <c r="H147">
        <v>138</v>
      </c>
      <c r="I147" s="3"/>
      <c r="J147" s="3"/>
      <c r="K147" s="3">
        <f t="shared" si="21"/>
        <v>62.12526496428427</v>
      </c>
      <c r="L147" s="3">
        <f t="shared" si="22"/>
        <v>62.165936327697466</v>
      </c>
      <c r="M147" s="3"/>
      <c r="N147">
        <v>138</v>
      </c>
      <c r="O147" s="3"/>
      <c r="P147" s="3"/>
      <c r="Q147" s="3"/>
      <c r="R147" s="3"/>
      <c r="S147" s="3"/>
    </row>
  </sheetData>
  <mergeCells count="3">
    <mergeCell ref="B6:F6"/>
    <mergeCell ref="I6:M6"/>
    <mergeCell ref="O6:S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showRuler="0" workbookViewId="0">
      <selection activeCell="B18" sqref="B18"/>
    </sheetView>
  </sheetViews>
  <sheetFormatPr baseColWidth="10" defaultRowHeight="15" x14ac:dyDescent="0"/>
  <sheetData>
    <row r="1" spans="1:5">
      <c r="A1" t="s">
        <v>16</v>
      </c>
    </row>
    <row r="2" spans="1:5">
      <c r="B2" t="s">
        <v>5</v>
      </c>
      <c r="C2" t="s">
        <v>6</v>
      </c>
      <c r="D2" t="s">
        <v>7</v>
      </c>
      <c r="E2" t="s">
        <v>8</v>
      </c>
    </row>
    <row r="3" spans="1:5">
      <c r="A3" t="s">
        <v>15</v>
      </c>
      <c r="B3">
        <v>40</v>
      </c>
      <c r="C3">
        <v>60</v>
      </c>
      <c r="D3">
        <v>70</v>
      </c>
      <c r="E3">
        <v>100</v>
      </c>
    </row>
    <row r="4" spans="1:5">
      <c r="A4" t="s">
        <v>11</v>
      </c>
      <c r="B4">
        <v>1</v>
      </c>
      <c r="C4">
        <v>2</v>
      </c>
      <c r="D4">
        <v>3</v>
      </c>
      <c r="E4">
        <v>7</v>
      </c>
    </row>
    <row r="5" spans="1:5">
      <c r="A5" t="s">
        <v>12</v>
      </c>
      <c r="B5">
        <v>28</v>
      </c>
      <c r="C5">
        <v>55</v>
      </c>
      <c r="D5">
        <v>34</v>
      </c>
      <c r="E5">
        <v>3</v>
      </c>
    </row>
    <row r="6" spans="1:5">
      <c r="A6" t="s">
        <v>13</v>
      </c>
      <c r="B6">
        <v>55.49</v>
      </c>
      <c r="C6">
        <v>33.26</v>
      </c>
      <c r="D6">
        <v>37.78</v>
      </c>
      <c r="E6">
        <v>19.09</v>
      </c>
    </row>
    <row r="7" spans="1:5">
      <c r="A7" t="s">
        <v>14</v>
      </c>
      <c r="B7">
        <f>(60*60)*B4+60*B5+B6</f>
        <v>5335.49</v>
      </c>
      <c r="C7">
        <f t="shared" ref="C7:E7" si="0">(60*60)*C4+60*C5+C6</f>
        <v>10533.26</v>
      </c>
      <c r="D7">
        <f t="shared" si="0"/>
        <v>12877.78</v>
      </c>
      <c r="E7">
        <f t="shared" si="0"/>
        <v>25399.09</v>
      </c>
    </row>
    <row r="8" spans="1:5">
      <c r="A8" t="s">
        <v>17</v>
      </c>
      <c r="B8" s="2">
        <f>B7/(60*60)</f>
        <v>1.4820805555555554</v>
      </c>
      <c r="C8" s="2">
        <f t="shared" ref="C8:E8" si="1">C7/(60*60)</f>
        <v>2.9259055555555555</v>
      </c>
      <c r="D8" s="2">
        <f t="shared" si="1"/>
        <v>3.5771611111111112</v>
      </c>
      <c r="E8" s="2">
        <f t="shared" si="1"/>
        <v>7.0553027777777775</v>
      </c>
    </row>
    <row r="9" spans="1:5">
      <c r="B9" s="2"/>
      <c r="C9" s="2"/>
      <c r="D9" s="2"/>
      <c r="E9" s="2"/>
    </row>
    <row r="10" spans="1:5">
      <c r="A10" t="s">
        <v>19</v>
      </c>
      <c r="B10">
        <v>10000</v>
      </c>
    </row>
    <row r="11" spans="1:5">
      <c r="A11" t="s">
        <v>18</v>
      </c>
    </row>
    <row r="13" spans="1:5">
      <c r="A13" t="s">
        <v>25</v>
      </c>
    </row>
    <row r="14" spans="1:5">
      <c r="A14" t="s">
        <v>26</v>
      </c>
      <c r="B14" s="1">
        <v>6.6799999999999997E-4</v>
      </c>
    </row>
    <row r="15" spans="1:5">
      <c r="A15" t="s">
        <v>27</v>
      </c>
      <c r="B15" s="1">
        <v>-1.232E-3</v>
      </c>
    </row>
    <row r="16" spans="1:5">
      <c r="A16" t="s">
        <v>28</v>
      </c>
      <c r="B16" s="1">
        <v>0.48670000000000002</v>
      </c>
    </row>
    <row r="17" spans="1:2">
      <c r="A17" t="s">
        <v>29</v>
      </c>
      <c r="B17" s="1">
        <v>10</v>
      </c>
    </row>
    <row r="18" spans="1:2">
      <c r="A18" t="s">
        <v>30</v>
      </c>
      <c r="B18">
        <f>B14*B17*B17+B15*B17+B16</f>
        <v>0.54117999999999999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EigenvaluePlots</vt:lpstr>
      <vt:lpstr>SimulationTime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2013-08-13T16:19:33Z</dcterms:created>
  <dcterms:modified xsi:type="dcterms:W3CDTF">2013-08-14T21:01:46Z</dcterms:modified>
</cp:coreProperties>
</file>