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matthew.WAYNE\Saved Games\My_Missions\JTF-1\FUN-MAP_BLACKPOOL\JTF-1 Syria WIP\KNEEBOARD\"/>
    </mc:Choice>
  </mc:AlternateContent>
  <bookViews>
    <workbookView xWindow="0" yWindow="0" windowWidth="16200" windowHeight="11430"/>
  </bookViews>
  <sheets>
    <sheet name="MISSION CARDS VMA" sheetId="6" r:id="rId1"/>
    <sheet name="TGT TEMP" sheetId="13" r:id="rId2"/>
    <sheet name="ROUTE" sheetId="9" r:id="rId3"/>
    <sheet name="Fuel Planning" sheetId="7" r:id="rId4"/>
    <sheet name="Weight Planning" sheetId="8" r:id="rId5"/>
    <sheet name="OBJECTS" sheetId="5" r:id="rId6"/>
    <sheet name="CALCULATORS" sheetId="12" r:id="rId7"/>
    <sheet name="DATA Validation" sheetId="11" r:id="rId8"/>
  </sheets>
  <definedNames>
    <definedName name="_xlnm.Print_Area" localSheetId="0">'MISSION CARDS VMA'!$A$1:$AJ$55</definedName>
    <definedName name="_xlnm.Print_Area" localSheetId="2">ROUTE!$A$1:$O$25</definedName>
  </definedNames>
  <calcPr calcId="162913"/>
</workbook>
</file>

<file path=xl/calcChain.xml><?xml version="1.0" encoding="utf-8"?>
<calcChain xmlns="http://schemas.openxmlformats.org/spreadsheetml/2006/main">
  <c r="AE1" i="6" l="1"/>
  <c r="L5" i="12" l="1"/>
  <c r="F14" i="12" l="1"/>
  <c r="F10" i="12"/>
  <c r="F8" i="12"/>
  <c r="C20" i="12"/>
  <c r="C21" i="12"/>
  <c r="C22" i="12"/>
  <c r="C23" i="12"/>
  <c r="C24" i="12"/>
  <c r="C25" i="12"/>
  <c r="C26" i="12"/>
  <c r="C17" i="12"/>
  <c r="C18" i="12"/>
  <c r="C19" i="12"/>
  <c r="C8" i="12"/>
  <c r="C9" i="12"/>
  <c r="C10" i="12"/>
  <c r="C11" i="12"/>
  <c r="C12" i="12"/>
  <c r="C13" i="12"/>
  <c r="C14" i="12"/>
  <c r="C15" i="12"/>
  <c r="C16" i="12"/>
  <c r="C7" i="12"/>
  <c r="I10" i="9" l="1"/>
  <c r="I11" i="9"/>
  <c r="I12" i="9"/>
  <c r="I13" i="9"/>
  <c r="I14" i="9"/>
  <c r="I16" i="9"/>
  <c r="I21" i="9"/>
  <c r="N22" i="9"/>
  <c r="H21" i="9"/>
  <c r="L21" i="9" s="1"/>
  <c r="O21" i="9" l="1"/>
  <c r="M21" i="9"/>
  <c r="H3" i="9"/>
  <c r="H2" i="9"/>
  <c r="I2" i="9" s="1"/>
  <c r="I3" i="9" l="1"/>
  <c r="L3" i="9"/>
  <c r="L2" i="9"/>
  <c r="O2" i="9" s="1"/>
  <c r="G10" i="7" l="1"/>
  <c r="G9" i="7"/>
  <c r="C23" i="7" l="1"/>
  <c r="H20" i="9" l="1"/>
  <c r="H19" i="9"/>
  <c r="H18" i="9"/>
  <c r="H17" i="9"/>
  <c r="H15" i="9"/>
  <c r="H9" i="9"/>
  <c r="H8" i="9"/>
  <c r="H7" i="9"/>
  <c r="H6" i="9"/>
  <c r="H5" i="9"/>
  <c r="H4" i="9"/>
  <c r="I4" i="9" l="1"/>
  <c r="I5" i="9" s="1"/>
  <c r="I6" i="9" s="1"/>
  <c r="I7" i="9" s="1"/>
  <c r="I8" i="9" s="1"/>
  <c r="I9" i="9" s="1"/>
  <c r="I15" i="9" s="1"/>
  <c r="I17" i="9" s="1"/>
  <c r="I18" i="9" s="1"/>
  <c r="I19" i="9" s="1"/>
  <c r="H25" i="9"/>
  <c r="I20" i="9"/>
  <c r="L4" i="9"/>
  <c r="L7" i="9"/>
  <c r="L8" i="9"/>
  <c r="L9" i="9"/>
  <c r="L6" i="9"/>
  <c r="L20" i="9"/>
  <c r="L5" i="9"/>
  <c r="L19" i="9"/>
  <c r="L18" i="9"/>
  <c r="L17" i="9"/>
  <c r="L15" i="9"/>
  <c r="E22" i="9"/>
  <c r="L22" i="9" l="1"/>
  <c r="H22" i="9"/>
  <c r="I12" i="8"/>
  <c r="E7" i="8"/>
  <c r="C18" i="7" l="1"/>
  <c r="L24" i="9"/>
  <c r="M2" i="9" s="1"/>
  <c r="M3" i="9" s="1"/>
  <c r="M4" i="9" s="1"/>
  <c r="M5" i="9" s="1"/>
  <c r="M6" i="9" s="1"/>
  <c r="M7" i="9" s="1"/>
  <c r="M8" i="9" s="1"/>
  <c r="M9" i="9" s="1"/>
  <c r="C27" i="7"/>
  <c r="C15" i="7"/>
  <c r="C24" i="7" l="1"/>
  <c r="C20" i="7"/>
  <c r="C16" i="7"/>
  <c r="O3" i="9" l="1"/>
  <c r="C17" i="7"/>
  <c r="F61" i="8"/>
  <c r="E61" i="8"/>
  <c r="F60" i="8"/>
  <c r="E60" i="8"/>
  <c r="F59" i="8"/>
  <c r="E59" i="8"/>
  <c r="F58" i="8"/>
  <c r="E58" i="8"/>
  <c r="F57" i="8"/>
  <c r="E57" i="8"/>
  <c r="F56" i="8"/>
  <c r="E56" i="8"/>
  <c r="F55" i="8"/>
  <c r="E55" i="8"/>
  <c r="F51" i="8"/>
  <c r="E51" i="8"/>
  <c r="F50" i="8"/>
  <c r="E50" i="8"/>
  <c r="F49" i="8"/>
  <c r="E49" i="8"/>
  <c r="F48" i="8"/>
  <c r="E48" i="8"/>
  <c r="F47" i="8"/>
  <c r="E47" i="8"/>
  <c r="F46" i="8"/>
  <c r="E46" i="8"/>
  <c r="F45" i="8"/>
  <c r="E45" i="8"/>
  <c r="F44" i="8"/>
  <c r="E44" i="8"/>
  <c r="F43" i="8"/>
  <c r="E43" i="8"/>
  <c r="F42" i="8"/>
  <c r="E42" i="8"/>
  <c r="F41" i="8"/>
  <c r="E41" i="8"/>
  <c r="F37" i="8"/>
  <c r="E37" i="8"/>
  <c r="F36" i="8"/>
  <c r="E36" i="8"/>
  <c r="F35" i="8"/>
  <c r="E35" i="8"/>
  <c r="F34" i="8"/>
  <c r="E34" i="8"/>
  <c r="F33" i="8"/>
  <c r="E33" i="8"/>
  <c r="F32" i="8"/>
  <c r="E32" i="8"/>
  <c r="F31" i="8"/>
  <c r="E31" i="8"/>
  <c r="F30" i="8"/>
  <c r="E30" i="8"/>
  <c r="F26" i="8"/>
  <c r="E26" i="8"/>
  <c r="F25" i="8"/>
  <c r="E25" i="8"/>
  <c r="F24" i="8"/>
  <c r="E24" i="8"/>
  <c r="F23" i="8"/>
  <c r="E23" i="8"/>
  <c r="F19" i="8"/>
  <c r="E19" i="8"/>
  <c r="F18" i="8"/>
  <c r="E18" i="8"/>
  <c r="F17" i="8"/>
  <c r="E17" i="8"/>
  <c r="F16" i="8"/>
  <c r="E16" i="8"/>
  <c r="F12" i="8"/>
  <c r="F13" i="8" s="1"/>
  <c r="E12" i="8"/>
  <c r="E13" i="8" s="1"/>
  <c r="E8" i="8"/>
  <c r="E9" i="8" s="1"/>
  <c r="O4" i="9" l="1"/>
  <c r="F52" i="8"/>
  <c r="E20" i="8"/>
  <c r="F20" i="8"/>
  <c r="E27" i="8"/>
  <c r="F27" i="8"/>
  <c r="F38" i="8"/>
  <c r="E62" i="8"/>
  <c r="F62" i="8"/>
  <c r="E52" i="8"/>
  <c r="E38" i="8"/>
  <c r="O5" i="9" l="1"/>
  <c r="H6" i="8"/>
  <c r="I9" i="8" s="1"/>
  <c r="O6" i="9" l="1"/>
  <c r="C25" i="7"/>
  <c r="O7" i="9" l="1"/>
  <c r="M15" i="9"/>
  <c r="O8" i="9"/>
  <c r="M17" i="9" l="1"/>
  <c r="O9" i="9"/>
  <c r="M18" i="9" l="1"/>
  <c r="O15" i="9"/>
  <c r="M19" i="9" l="1"/>
  <c r="O17" i="9"/>
  <c r="M20" i="9" l="1"/>
  <c r="O18" i="9"/>
  <c r="O19" i="9" l="1"/>
  <c r="O20" i="9" l="1"/>
</calcChain>
</file>

<file path=xl/sharedStrings.xml><?xml version="1.0" encoding="utf-8"?>
<sst xmlns="http://schemas.openxmlformats.org/spreadsheetml/2006/main" count="1608" uniqueCount="684">
  <si>
    <t>MISSION DATA CARD</t>
  </si>
  <si>
    <t>WP</t>
  </si>
  <si>
    <t>TIGER</t>
  </si>
  <si>
    <t>JOKER</t>
  </si>
  <si>
    <t>BINGO</t>
  </si>
  <si>
    <t>TARGET</t>
  </si>
  <si>
    <t>IP</t>
  </si>
  <si>
    <t>HOLD RIGHT TURNS</t>
  </si>
  <si>
    <t>HOLD LEFT TURNS</t>
  </si>
  <si>
    <t>WAYPOINT</t>
  </si>
  <si>
    <t>Z - DIVE</t>
  </si>
  <si>
    <t>SECTION 1</t>
  </si>
  <si>
    <t>SECTION 2</t>
  </si>
  <si>
    <t>SECTION 3</t>
  </si>
  <si>
    <t>SECTION 4</t>
  </si>
  <si>
    <t>TEXT BOX</t>
  </si>
  <si>
    <t>ROUTE LINE</t>
  </si>
  <si>
    <t>Name</t>
  </si>
  <si>
    <t>Alt</t>
  </si>
  <si>
    <t>SOP Reserve</t>
  </si>
  <si>
    <t>Max Distance</t>
  </si>
  <si>
    <t>lbs</t>
  </si>
  <si>
    <t>BINGO profile</t>
  </si>
  <si>
    <t>Egress rejoin</t>
  </si>
  <si>
    <t>lbs @ Initial (Blue Water = 900lbs, Green Water = 1,200lbs)</t>
  </si>
  <si>
    <t>Fuel calculations in yellow boxes</t>
  </si>
  <si>
    <t>By JM "Aquila" LAFON</t>
  </si>
  <si>
    <t>Weight calculator for RAZBAM DCS AV-8B N/A Harrier. For flight simulation purpose only.</t>
  </si>
  <si>
    <t>checksix-fr.com</t>
  </si>
  <si>
    <t>Beware: when carrying external loads which imply the use of special ejector racks, don't forget to mention those racks.</t>
  </si>
  <si>
    <t>lb</t>
  </si>
  <si>
    <t>Drag</t>
  </si>
  <si>
    <t>Nbr</t>
  </si>
  <si>
    <t>Tot</t>
  </si>
  <si>
    <t>Tot Drag</t>
  </si>
  <si>
    <t>Equipped empty weight (including 500 lb of water)</t>
  </si>
  <si>
    <t>Fill in below</t>
  </si>
  <si>
    <t>Total Weight (lb)</t>
  </si>
  <si>
    <t>Fuel (internal) (max = 7758 lb)</t>
  </si>
  <si>
    <t>Fuel (external) (max = 4006 lb)</t>
  </si>
  <si>
    <t>Total</t>
  </si>
  <si>
    <t>Drop Tanks</t>
  </si>
  <si>
    <t xml:space="preserve">AERO 1D 300 Gallons (fuel: 2003 lb) (empty weight) </t>
  </si>
  <si>
    <t>Special Ejector Racks (empty weight)</t>
  </si>
  <si>
    <t>MER (Multiple Ejector Rack for multiple Mk-x bombs)</t>
  </si>
  <si>
    <t>TER (Triple Ejector Rack, only for multiple BDU-33)</t>
  </si>
  <si>
    <t>LAU-7 (for AIM-9 and AGM-122 on hardpoints 2 &amp; 6) </t>
  </si>
  <si>
    <t>LAU-117 (AGM-65 Maverick launcher)</t>
  </si>
  <si>
    <t>Pods</t>
  </si>
  <si>
    <t>AN/AAQ-28 Litening </t>
  </si>
  <si>
    <t>AN/ALQ-164 DECM </t>
  </si>
  <si>
    <t>GAU-12 Gunpod </t>
  </si>
  <si>
    <t>AN/ASQ T50 TCTS </t>
  </si>
  <si>
    <t>Bombs</t>
  </si>
  <si>
    <t>BDU-33</t>
  </si>
  <si>
    <t>Mk-81</t>
  </si>
  <si>
    <t>Mk-20</t>
  </si>
  <si>
    <t>Mk-82</t>
  </si>
  <si>
    <t>Mk-82 AIR &amp; Mk-82 SnakeEye</t>
  </si>
  <si>
    <t>GBU-12</t>
  </si>
  <si>
    <t>Mk-83</t>
  </si>
  <si>
    <t>GBU-16</t>
  </si>
  <si>
    <t>Rockets</t>
  </si>
  <si>
    <t>SUU-25 (8x LUU-2) </t>
  </si>
  <si>
    <t>LAU-10 (4x ZUNI 5’’ Mk-71)</t>
  </si>
  <si>
    <t>LAU-3 (19x M156 WP) </t>
  </si>
  <si>
    <t>LAU-3 (19x Mk1 HE) </t>
  </si>
  <si>
    <t>LAU-3 (19x Mk5 HEAT) </t>
  </si>
  <si>
    <t>LAU-68 (7x M257 Parachute Illumination) </t>
  </si>
  <si>
    <t>LAU-68 (7x M274 Practice Smoke) </t>
  </si>
  <si>
    <t>LAU-68 (7x WTU1 B Practice) </t>
  </si>
  <si>
    <t>LAU-68 (7x M156 WP) </t>
  </si>
  <si>
    <t>LAU-68 (7x Mk1 HE)</t>
  </si>
  <si>
    <t>LAU-68 (7x Mk5 HEAT) </t>
  </si>
  <si>
    <t>Missiles</t>
  </si>
  <si>
    <t>AIM-9M </t>
  </si>
  <si>
    <t>AGM-122</t>
  </si>
  <si>
    <t>AGM/TGM-65D</t>
  </si>
  <si>
    <t>AGM/TGM-65H</t>
  </si>
  <si>
    <t>AGM-65E</t>
  </si>
  <si>
    <t>AGM/TGM-65G</t>
  </si>
  <si>
    <t>AGM/CATM-65K</t>
  </si>
  <si>
    <t>Please indicate the number of items carried for each external load type</t>
  </si>
  <si>
    <t>Enter values in grey boxes</t>
  </si>
  <si>
    <t>mins @</t>
  </si>
  <si>
    <t>lbs ffpm (CAS = 140 TAC = 160)</t>
  </si>
  <si>
    <t>AAR</t>
  </si>
  <si>
    <t>Eqpt Weight inc fuel</t>
  </si>
  <si>
    <t>Max Weight</t>
  </si>
  <si>
    <t>lbs/10nm 6.5 AOA 16.5k-17.5k ft MSL</t>
  </si>
  <si>
    <t>Fuel Taken</t>
  </si>
  <si>
    <t>Excess</t>
  </si>
  <si>
    <t>Total Playtime</t>
  </si>
  <si>
    <t>lbs loaded</t>
  </si>
  <si>
    <t>Commit Time</t>
  </si>
  <si>
    <t>minutes, including Commit Time</t>
  </si>
  <si>
    <t>MFR</t>
  </si>
  <si>
    <t>EFR</t>
  </si>
  <si>
    <t>Interval</t>
  </si>
  <si>
    <t>WEASEL 2</t>
  </si>
  <si>
    <t>LAT</t>
  </si>
  <si>
    <t>LONG</t>
  </si>
  <si>
    <t>Distance</t>
  </si>
  <si>
    <t>EFF</t>
  </si>
  <si>
    <t>AL DHAFRA</t>
  </si>
  <si>
    <t>OCA</t>
  </si>
  <si>
    <t>MFR = Mission Fuel Required</t>
  </si>
  <si>
    <t>EFR = Estimated Fuel Remaining</t>
  </si>
  <si>
    <t>lbs from Route Planning + SOP Reserve</t>
  </si>
  <si>
    <t>YOMO</t>
  </si>
  <si>
    <t>WEASEL 2-2</t>
  </si>
  <si>
    <t>WEASEL 2-1</t>
  </si>
  <si>
    <t>GUNNY</t>
  </si>
  <si>
    <t>BANGER</t>
  </si>
  <si>
    <t>VENOM 1</t>
  </si>
  <si>
    <t>AWACS</t>
  </si>
  <si>
    <t>SAR</t>
  </si>
  <si>
    <t>WEASEL 1</t>
  </si>
  <si>
    <t>TAOC</t>
  </si>
  <si>
    <t>SIX SHOOTER</t>
  </si>
  <si>
    <t>DASC</t>
  </si>
  <si>
    <t>PKG CDR</t>
  </si>
  <si>
    <t>SNAPPER 1</t>
  </si>
  <si>
    <t>MULLET 2</t>
  </si>
  <si>
    <t>SKATE 1</t>
  </si>
  <si>
    <t>CLOSE ESCORT</t>
  </si>
  <si>
    <t>FIGHTER SWEEP</t>
  </si>
  <si>
    <t>degrees dive</t>
  </si>
  <si>
    <t>degrees climb</t>
  </si>
  <si>
    <t>NM POP UP</t>
  </si>
  <si>
    <t>SMC</t>
  </si>
  <si>
    <t>KGS</t>
  </si>
  <si>
    <t>ETE</t>
  </si>
  <si>
    <t>ETA</t>
  </si>
  <si>
    <t>PILOTS</t>
  </si>
  <si>
    <t>SIDE #</t>
  </si>
  <si>
    <t>BADGER</t>
  </si>
  <si>
    <t>SMOKED</t>
  </si>
  <si>
    <t>MOESPEEDS</t>
  </si>
  <si>
    <t>THUD</t>
  </si>
  <si>
    <t>KINGSNAKE</t>
  </si>
  <si>
    <t>FLABS</t>
  </si>
  <si>
    <t>RAZOR</t>
  </si>
  <si>
    <t>SLAMDANCE</t>
  </si>
  <si>
    <t>CALLSIGNS</t>
  </si>
  <si>
    <t>WEASEL 1-1</t>
  </si>
  <si>
    <t>WEASEL 1-2</t>
  </si>
  <si>
    <t>WEASEL 1-3</t>
  </si>
  <si>
    <t>WEASEL 1-4</t>
  </si>
  <si>
    <t>SHANK 1-1</t>
  </si>
  <si>
    <t>SHANK 1-2</t>
  </si>
  <si>
    <t>WEASEL 2-3</t>
  </si>
  <si>
    <t>WEASEL 2-4</t>
  </si>
  <si>
    <t>SHANK 1-3</t>
  </si>
  <si>
    <t>SHANK 1-4</t>
  </si>
  <si>
    <t>SHANK 2-1</t>
  </si>
  <si>
    <t>SHANK 2-2</t>
  </si>
  <si>
    <t>SHANK 2-3</t>
  </si>
  <si>
    <t>SHANK 2-4</t>
  </si>
  <si>
    <t>EMPTY</t>
  </si>
  <si>
    <t>JUSTME</t>
  </si>
  <si>
    <t>FRITZ</t>
  </si>
  <si>
    <t>FORTEZ</t>
  </si>
  <si>
    <t>MISSION</t>
  </si>
  <si>
    <t>CAS</t>
  </si>
  <si>
    <t>SEAD</t>
  </si>
  <si>
    <t>ASW</t>
  </si>
  <si>
    <t>SHARK 1</t>
  </si>
  <si>
    <t>SHARK 2</t>
  </si>
  <si>
    <t>SNAPPER 2</t>
  </si>
  <si>
    <t>SNAPPER 3</t>
  </si>
  <si>
    <t>MULLET 1</t>
  </si>
  <si>
    <t>MULLET 3</t>
  </si>
  <si>
    <t>SHELL 1</t>
  </si>
  <si>
    <t>TEXACO 1</t>
  </si>
  <si>
    <t>TEXACO 2</t>
  </si>
  <si>
    <t>SHELL 2</t>
  </si>
  <si>
    <t>ARCO 1</t>
  </si>
  <si>
    <t>ARCO 2</t>
  </si>
  <si>
    <t>T/O &amp; LDG</t>
  </si>
  <si>
    <t>BELLEAU WOOD</t>
  </si>
  <si>
    <t>TARAWA</t>
  </si>
  <si>
    <t>STENNIS</t>
  </si>
  <si>
    <t>AGENCY</t>
  </si>
  <si>
    <t>VMA-223</t>
  </si>
  <si>
    <t>VMA-231</t>
  </si>
  <si>
    <t>VFA-25</t>
  </si>
  <si>
    <t>VF-2</t>
  </si>
  <si>
    <t>VMFA-122</t>
  </si>
  <si>
    <t>HMLA-167</t>
  </si>
  <si>
    <t>MACS-2</t>
  </si>
  <si>
    <t>TASKS</t>
  </si>
  <si>
    <t>CAP</t>
  </si>
  <si>
    <t>BAR CAP</t>
  </si>
  <si>
    <t>CAS/CASEVAC</t>
  </si>
  <si>
    <t>GCI</t>
  </si>
  <si>
    <t>C2</t>
  </si>
  <si>
    <t>JTAC</t>
  </si>
  <si>
    <t>BROADSWORD 81</t>
  </si>
  <si>
    <t>BROADSWORD 41</t>
  </si>
  <si>
    <t>BROADSWORD 21</t>
  </si>
  <si>
    <t>FLIGHTS/CALLSIGNS</t>
  </si>
  <si>
    <t>REFUEL</t>
  </si>
  <si>
    <t>Refuelling Required</t>
  </si>
  <si>
    <t>Refuelling Taken</t>
  </si>
  <si>
    <t>Climb</t>
  </si>
  <si>
    <t>ffpm</t>
  </si>
  <si>
    <t>Rejoin</t>
  </si>
  <si>
    <t>Launch</t>
  </si>
  <si>
    <t>Fuel used includes Launch, Rejoin and Climb values</t>
  </si>
  <si>
    <t>LEG FUEL</t>
  </si>
  <si>
    <t>Z - POP</t>
  </si>
  <si>
    <t>TTT</t>
  </si>
  <si>
    <t>BASE</t>
  </si>
  <si>
    <t>KTAS</t>
  </si>
  <si>
    <t>ft desired rel alt</t>
  </si>
  <si>
    <t>ft Desired apogee</t>
  </si>
  <si>
    <t>ft Roll-in</t>
  </si>
  <si>
    <t>ft ingress AGL</t>
  </si>
  <si>
    <t>ft calculated apogee</t>
  </si>
  <si>
    <t>secs desired sighting</t>
  </si>
  <si>
    <t>Total + SOP Reserve</t>
  </si>
  <si>
    <t>HACK</t>
  </si>
  <si>
    <t>nm from Recovery/Final AAR</t>
  </si>
  <si>
    <t>NM</t>
  </si>
  <si>
    <t>INTERVAL</t>
  </si>
  <si>
    <t>POP-UP ATTACK</t>
  </si>
  <si>
    <t>FUN MAP</t>
  </si>
  <si>
    <t>SHANK 5-1</t>
  </si>
  <si>
    <t>SUPPORT</t>
  </si>
  <si>
    <t>Agency</t>
  </si>
  <si>
    <t>Callsign</t>
  </si>
  <si>
    <t>Freq</t>
  </si>
  <si>
    <t>TCN</t>
  </si>
  <si>
    <t>Task</t>
  </si>
  <si>
    <t>Notes</t>
  </si>
  <si>
    <t>TANKER</t>
  </si>
  <si>
    <t>NAVIGATION</t>
  </si>
  <si>
    <t>RANGE 61B</t>
  </si>
  <si>
    <t>RANGE 64A</t>
  </si>
  <si>
    <t>RANGE 64B</t>
  </si>
  <si>
    <t>RANGE 62B</t>
  </si>
  <si>
    <t>RANGE 64C</t>
  </si>
  <si>
    <t>RANGE 63B</t>
  </si>
  <si>
    <t>64C</t>
  </si>
  <si>
    <t>Target</t>
  </si>
  <si>
    <t>Summary</t>
  </si>
  <si>
    <t>61-01</t>
  </si>
  <si>
    <t>HELLDORADO</t>
  </si>
  <si>
    <t>377.800</t>
  </si>
  <si>
    <t>BLACKJACK</t>
  </si>
  <si>
    <t>341.925</t>
  </si>
  <si>
    <t>C&amp;C</t>
  </si>
  <si>
    <t>61-03</t>
  </si>
  <si>
    <t>LISTENING POST</t>
  </si>
  <si>
    <t>288.800</t>
  </si>
  <si>
    <t>64-12</t>
  </si>
  <si>
    <t>JDAM GRID</t>
  </si>
  <si>
    <t>64-10</t>
  </si>
  <si>
    <t>64-11</t>
  </si>
  <si>
    <t>TANK PLATOON</t>
  </si>
  <si>
    <t>ARMOURED VEHICLES</t>
  </si>
  <si>
    <t>Centroid</t>
  </si>
  <si>
    <t>64-13</t>
  </si>
  <si>
    <t>64-14</t>
  </si>
  <si>
    <t>64-15</t>
  </si>
  <si>
    <t>64-17</t>
  </si>
  <si>
    <t>64-19</t>
  </si>
  <si>
    <t>234.250</t>
  </si>
  <si>
    <t>LANTIRN VILLAGE</t>
  </si>
  <si>
    <t>268.000</t>
  </si>
  <si>
    <t>Tac Pri</t>
  </si>
  <si>
    <t>Tac Sec</t>
  </si>
  <si>
    <t>361.600</t>
  </si>
  <si>
    <t>274.875</t>
  </si>
  <si>
    <t>63B</t>
  </si>
  <si>
    <t>T63-05</t>
  </si>
  <si>
    <t>T63-10</t>
  </si>
  <si>
    <t>T63-12</t>
  </si>
  <si>
    <t>RESUPPLY CONVOY</t>
  </si>
  <si>
    <t>CONVENTIONAL RANGE</t>
  </si>
  <si>
    <t>DU TARGET</t>
  </si>
  <si>
    <t>SFW TARGET</t>
  </si>
  <si>
    <t>-</t>
  </si>
  <si>
    <t>62-22</t>
  </si>
  <si>
    <t>INSURGENT VILLAGE</t>
  </si>
  <si>
    <t xml:space="preserve">37°09.087' N </t>
  </si>
  <si>
    <t>115°23.512' W</t>
  </si>
  <si>
    <t>37°09.574' W</t>
  </si>
  <si>
    <t>115°25.575' W</t>
  </si>
  <si>
    <t>36°47.078' N</t>
  </si>
  <si>
    <t>36°49.161' N</t>
  </si>
  <si>
    <t>115°27.589' W</t>
  </si>
  <si>
    <t>36°36.999' N</t>
  </si>
  <si>
    <t>36°35.516' N</t>
  </si>
  <si>
    <t>36°39.770' N</t>
  </si>
  <si>
    <t>36°36.842' N</t>
  </si>
  <si>
    <t>115°30.200' W</t>
  </si>
  <si>
    <t>115°30.088' W</t>
  </si>
  <si>
    <t xml:space="preserve"> 115°29.183' W</t>
  </si>
  <si>
    <t>115°31.393' W</t>
  </si>
  <si>
    <t>36°54.180' N</t>
  </si>
  <si>
    <t>36°55.148' N</t>
  </si>
  <si>
    <t>36°55.079' N</t>
  </si>
  <si>
    <t>115°36.857' W</t>
  </si>
  <si>
    <t>115°36.943' W</t>
  </si>
  <si>
    <t>115°38.267' W</t>
  </si>
  <si>
    <t>36°40.900' N</t>
  </si>
  <si>
    <t>115°40.399' W</t>
  </si>
  <si>
    <t>62-32</t>
  </si>
  <si>
    <t>GLENN Q. MEMORIAL AIRFIELD</t>
  </si>
  <si>
    <t>36°46.456' N</t>
  </si>
  <si>
    <t>36°46.456' W</t>
  </si>
  <si>
    <t>62-03</t>
  </si>
  <si>
    <t>62-11</t>
  </si>
  <si>
    <t>DAMNATION ALLEY</t>
  </si>
  <si>
    <t>36°47.283' N</t>
  </si>
  <si>
    <t>115°26.654' W</t>
  </si>
  <si>
    <t>62-12</t>
  </si>
  <si>
    <t>CHEM/BIO MUNITIONS STORAGE BUNKERS</t>
  </si>
  <si>
    <t>36°47.293' N</t>
  </si>
  <si>
    <t>115°26.316' W</t>
  </si>
  <si>
    <t>LARGE MILITARY COMPOUND</t>
  </si>
  <si>
    <t>62-13</t>
  </si>
  <si>
    <t>36°47.272' N</t>
  </si>
  <si>
    <t>115°26.429' W</t>
  </si>
  <si>
    <t>115°26.810'  W</t>
  </si>
  <si>
    <t>DD°MM.MMM' N</t>
  </si>
  <si>
    <t>ID</t>
  </si>
  <si>
    <t>CH</t>
  </si>
  <si>
    <t>FRQ</t>
  </si>
  <si>
    <t>NDB</t>
  </si>
  <si>
    <t>RANGE 65C</t>
  </si>
  <si>
    <t>225.450</t>
  </si>
  <si>
    <t>65-01</t>
  </si>
  <si>
    <t>65-02</t>
  </si>
  <si>
    <t>62-08</t>
  </si>
  <si>
    <t>62-09</t>
  </si>
  <si>
    <t>62-14</t>
  </si>
  <si>
    <t>62-21</t>
  </si>
  <si>
    <t>62-31</t>
  </si>
  <si>
    <t>62-41</t>
  </si>
  <si>
    <t>62-42</t>
  </si>
  <si>
    <t>62-43</t>
  </si>
  <si>
    <t>62-44</t>
  </si>
  <si>
    <t>62-45</t>
  </si>
  <si>
    <t>62-51</t>
  </si>
  <si>
    <t>62-52</t>
  </si>
  <si>
    <t>62-53</t>
  </si>
  <si>
    <t>62-54</t>
  </si>
  <si>
    <t>62-55</t>
  </si>
  <si>
    <t>62-56</t>
  </si>
  <si>
    <t>62-61</t>
  </si>
  <si>
    <t>62-62</t>
  </si>
  <si>
    <t>62-63</t>
  </si>
  <si>
    <t>62-71</t>
  </si>
  <si>
    <t>62-72</t>
  </si>
  <si>
    <t>62-73</t>
  </si>
  <si>
    <t>62-74</t>
  </si>
  <si>
    <t>62-75</t>
  </si>
  <si>
    <t>62-76</t>
  </si>
  <si>
    <t>62-77</t>
  </si>
  <si>
    <t>62-78</t>
  </si>
  <si>
    <t>62-79</t>
  </si>
  <si>
    <t>62-81</t>
  </si>
  <si>
    <t>62-83</t>
  </si>
  <si>
    <t>62-91</t>
  </si>
  <si>
    <t>62-92</t>
  </si>
  <si>
    <t>62-93</t>
  </si>
  <si>
    <t>63-01</t>
  </si>
  <si>
    <t>63-02</t>
  </si>
  <si>
    <t>63-03</t>
  </si>
  <si>
    <t>T63-15</t>
  </si>
  <si>
    <t>64-05</t>
  </si>
  <si>
    <t>64-08</t>
  </si>
  <si>
    <t>64-09</t>
  </si>
  <si>
    <t>65-03</t>
  </si>
  <si>
    <t>65-04</t>
  </si>
  <si>
    <t>65-05</t>
  </si>
  <si>
    <t>65-06</t>
  </si>
  <si>
    <t>65-07</t>
  </si>
  <si>
    <t>65-08</t>
  </si>
  <si>
    <t>65-11</t>
  </si>
  <si>
    <t>RANGE 65D</t>
  </si>
  <si>
    <t>RANGE 62B CONT</t>
  </si>
  <si>
    <t>RANGE 62A</t>
  </si>
  <si>
    <t>62-01</t>
  </si>
  <si>
    <t>62-02</t>
  </si>
  <si>
    <t>62-04</t>
  </si>
  <si>
    <t>FIVE ARMORED VEHICLES</t>
  </si>
  <si>
    <t>36°55.853' N</t>
  </si>
  <si>
    <t>115°27.426' W</t>
  </si>
  <si>
    <t>THREE ECHELONED TANK FORMATIONS</t>
  </si>
  <si>
    <t>36°55.085' N</t>
  </si>
  <si>
    <t>115°25.859' W</t>
  </si>
  <si>
    <t>36°53.800' N</t>
  </si>
  <si>
    <t>115°27.064' W</t>
  </si>
  <si>
    <t>36°49.009' N</t>
  </si>
  <si>
    <t>115°26.774'  W</t>
  </si>
  <si>
    <t>FAST TRACK</t>
  </si>
  <si>
    <t>36°50.719' N</t>
  </si>
  <si>
    <t>115°27.094' W</t>
  </si>
  <si>
    <t>FRONT GATE SENTRY</t>
  </si>
  <si>
    <t>36°47.339' N</t>
  </si>
  <si>
    <t>115°26.956'  W</t>
  </si>
  <si>
    <t>NEW JACK CITY</t>
  </si>
  <si>
    <t>36°47.221' N</t>
  </si>
  <si>
    <t>115°26.818' W</t>
  </si>
  <si>
    <t>36°47.150' N</t>
  </si>
  <si>
    <t>115°27.174' W</t>
  </si>
  <si>
    <t>115°27.060' W</t>
  </si>
  <si>
    <t>MEDICAL CLINICS</t>
  </si>
  <si>
    <t>36°46.706' N</t>
  </si>
  <si>
    <t>115°26.623'  W</t>
  </si>
  <si>
    <t>BELTWAY</t>
  </si>
  <si>
    <t>36°46.607' N</t>
  </si>
  <si>
    <t>115°26.694'  W</t>
  </si>
  <si>
    <t>HVTs EGRESSING THE AIRPORT</t>
  </si>
  <si>
    <t>36°46.556' N</t>
  </si>
  <si>
    <t>115°26.965' W</t>
  </si>
  <si>
    <t>SCUD MISSILE CONVOY</t>
  </si>
  <si>
    <t>36°46.715' N</t>
  </si>
  <si>
    <t>115°26.752'  W</t>
  </si>
  <si>
    <t>COMM BUILDING</t>
  </si>
  <si>
    <t>36°46.789' N</t>
  </si>
  <si>
    <t>115°26.796'  W</t>
  </si>
  <si>
    <t>BROADWAY</t>
  </si>
  <si>
    <t>36°47.025' N</t>
  </si>
  <si>
    <t>115°26.660'  W</t>
  </si>
  <si>
    <t>FIRE DEPARTEMENT</t>
  </si>
  <si>
    <t>36°46.970' N</t>
  </si>
  <si>
    <t>115°26.709'  W</t>
  </si>
  <si>
    <t>APARTMENT ALLEY</t>
  </si>
  <si>
    <t>36°46.834'N</t>
  </si>
  <si>
    <t>115°26.702' W</t>
  </si>
  <si>
    <t>MOSQUE</t>
  </si>
  <si>
    <t>36°46.877' N</t>
  </si>
  <si>
    <t>115°26.662' W</t>
  </si>
  <si>
    <t>PARLIAMENT</t>
  </si>
  <si>
    <t>36°46.926' N</t>
  </si>
  <si>
    <t>115°26.610' W</t>
  </si>
  <si>
    <t>HVT MEETING</t>
  </si>
  <si>
    <t>36°46.862' N</t>
  </si>
  <si>
    <t>115°26.760' W</t>
  </si>
  <si>
    <t>SOUK</t>
  </si>
  <si>
    <t>36°46.951' N</t>
  </si>
  <si>
    <t>115°26.501'  W</t>
  </si>
  <si>
    <t>SECURITY COMPOUND</t>
  </si>
  <si>
    <t>36°46.866' N</t>
  </si>
  <si>
    <t>115°26.552'  W</t>
  </si>
  <si>
    <t>CLASSROOM NORTH</t>
  </si>
  <si>
    <t>36°46.876' N</t>
  </si>
  <si>
    <t>115°26.451'  W</t>
  </si>
  <si>
    <t>UNIVERSITY</t>
  </si>
  <si>
    <t>36°46.834'  N</t>
  </si>
  <si>
    <t>115°26.452' W</t>
  </si>
  <si>
    <t>SHOPPING DISTRICT</t>
  </si>
  <si>
    <t>36°46.827' N</t>
  </si>
  <si>
    <t>115°26.527' W</t>
  </si>
  <si>
    <t>GRAND PALACE</t>
  </si>
  <si>
    <t>36°46.832' N</t>
  </si>
  <si>
    <t>115°26.609' W</t>
  </si>
  <si>
    <t>HOTEL CALIFORNIA</t>
  </si>
  <si>
    <t>36°46.804' N</t>
  </si>
  <si>
    <t>115°26.551' W</t>
  </si>
  <si>
    <t>BUSINESS DISTRICT</t>
  </si>
  <si>
    <t>RIVERSIDE HOTEL</t>
  </si>
  <si>
    <t>36°46.787' N</t>
  </si>
  <si>
    <t>115°26.523' W</t>
  </si>
  <si>
    <t>ENTERTAINMENT DISTRICT</t>
  </si>
  <si>
    <t>36°46.770' N</t>
  </si>
  <si>
    <t>115°26.436'  W</t>
  </si>
  <si>
    <t>HOSPITAL</t>
  </si>
  <si>
    <t>36°46.736' N</t>
  </si>
  <si>
    <t>115°26.569'  W</t>
  </si>
  <si>
    <t>EAST BELTWAY</t>
  </si>
  <si>
    <t>36°46.658' N</t>
  </si>
  <si>
    <t>115°26.504'  W</t>
  </si>
  <si>
    <t>INDUSTRIAL SECTOR</t>
  </si>
  <si>
    <t>36°46.431' N</t>
  </si>
  <si>
    <t>115°26.602' W</t>
  </si>
  <si>
    <t>INTERSECTION</t>
  </si>
  <si>
    <t>36°46.608' N</t>
  </si>
  <si>
    <t>115°26.578'  W</t>
  </si>
  <si>
    <t>SHANTY TOWN</t>
  </si>
  <si>
    <t>36°46.294' N</t>
  </si>
  <si>
    <t>115°26.150'  W</t>
  </si>
  <si>
    <t>POWER PLANT</t>
  </si>
  <si>
    <t>36°46.351' N</t>
  </si>
  <si>
    <t>115°26.291' W</t>
  </si>
  <si>
    <t>VEHICLE LOADING AREA</t>
  </si>
  <si>
    <t>36°46.561' N</t>
  </si>
  <si>
    <t>115°26.502' W</t>
  </si>
  <si>
    <t>TANK STRAFE TARGET</t>
  </si>
  <si>
    <t>36°35.552' N</t>
  </si>
  <si>
    <t>115°31.564' W</t>
  </si>
  <si>
    <t>NORTH BOMB CIRCLE/TANK (NUCLEAR)</t>
  </si>
  <si>
    <t>36°35.932' N</t>
  </si>
  <si>
    <t>115°31.198' W</t>
  </si>
  <si>
    <t>FOUR CONCRETE BUNKERS</t>
  </si>
  <si>
    <t>36°36.207' N</t>
  </si>
  <si>
    <t>115°30.076' W</t>
  </si>
  <si>
    <t xml:space="preserve"> SENSOR-FUZED WEAPON (SFW) TARGET</t>
  </si>
  <si>
    <t>36°33.264' N</t>
  </si>
  <si>
    <t>115°29.878'  W</t>
  </si>
  <si>
    <t>CHEMICAL WEAPONS STORAGE FACILITY</t>
  </si>
  <si>
    <t>36°49.570' N</t>
  </si>
  <si>
    <t>115°37.748' W</t>
  </si>
  <si>
    <t>CONVOY</t>
  </si>
  <si>
    <t>36°49.242' N</t>
  </si>
  <si>
    <t>115°37.262' W</t>
  </si>
  <si>
    <t>ARMORED VEHICLES</t>
  </si>
  <si>
    <t>36°46.803' N</t>
  </si>
  <si>
    <t>115°38.011' W</t>
  </si>
  <si>
    <t>ARTILLERY BATTERY</t>
  </si>
  <si>
    <t>36°48.571' N</t>
  </si>
  <si>
    <t>115°37.238' W</t>
  </si>
  <si>
    <t>36°47.696' N</t>
  </si>
  <si>
    <t>115°37.668' W</t>
  </si>
  <si>
    <t>FUEL TANKER</t>
  </si>
  <si>
    <t>36°41.284' N</t>
  </si>
  <si>
    <t>115°38.186' W</t>
  </si>
  <si>
    <t>MILITARY VEHICLES</t>
  </si>
  <si>
    <t>36°40.932' N</t>
  </si>
  <si>
    <t>115°41.240' W</t>
  </si>
  <si>
    <t>4 SHIPPING CONTAINERS</t>
  </si>
  <si>
    <t>36°39.063' N</t>
  </si>
  <si>
    <t>115°41.681' W</t>
  </si>
  <si>
    <t>SCOUT VEHICLES</t>
  </si>
  <si>
    <t>36°41.327' N</t>
  </si>
  <si>
    <t>115°47.685' W</t>
  </si>
  <si>
    <t xml:space="preserve"> HVT CONVOY</t>
  </si>
  <si>
    <t>MULTI VEHICLE TARGET</t>
  </si>
  <si>
    <t>HVT CONVOY</t>
  </si>
  <si>
    <t xml:space="preserve"> TERRORIST TRAINING CAMP</t>
  </si>
  <si>
    <t>COMMAND NODE</t>
  </si>
  <si>
    <t>MISSILE PLATOON</t>
  </si>
  <si>
    <t>ARMORED CONVOY</t>
  </si>
  <si>
    <t>ARTILLERY COMPANY</t>
  </si>
  <si>
    <t>65-10</t>
  </si>
  <si>
    <t>TERRORIST HIDE OUT</t>
  </si>
  <si>
    <t>36°41.265' N</t>
  </si>
  <si>
    <t>115°46.857' W</t>
  </si>
  <si>
    <t>36°42.589' N</t>
  </si>
  <si>
    <t>115°46.126' W</t>
  </si>
  <si>
    <t>36°43.995' N</t>
  </si>
  <si>
    <t>115°45.090'  W</t>
  </si>
  <si>
    <t>36°44.411' N</t>
  </si>
  <si>
    <t>115°44.791'  W</t>
  </si>
  <si>
    <t>36°43.666' N</t>
  </si>
  <si>
    <t>115°48.167' W</t>
  </si>
  <si>
    <t>36°47.080' N</t>
  </si>
  <si>
    <t>115°46.029' W</t>
  </si>
  <si>
    <t>36°47.310' N</t>
  </si>
  <si>
    <t xml:space="preserve">115°44.793' W </t>
  </si>
  <si>
    <t>36°41.792' N</t>
  </si>
  <si>
    <t>115°48.427' W</t>
  </si>
  <si>
    <t>36°41.854' N</t>
  </si>
  <si>
    <t>115°54.536' W</t>
  </si>
  <si>
    <t>Elev</t>
  </si>
  <si>
    <t>SYRIA</t>
  </si>
  <si>
    <t>21X</t>
  </si>
  <si>
    <t>DAN</t>
  </si>
  <si>
    <t>ADANA</t>
  </si>
  <si>
    <t>ADA</t>
  </si>
  <si>
    <t>VOR - DME</t>
  </si>
  <si>
    <t>KAHRAMANMARAS</t>
  </si>
  <si>
    <t>KHM</t>
  </si>
  <si>
    <t>GAZIANTEP</t>
  </si>
  <si>
    <t>GAZ</t>
  </si>
  <si>
    <t>HATAY</t>
  </si>
  <si>
    <t>HTY</t>
  </si>
  <si>
    <t>ALEPPO</t>
  </si>
  <si>
    <t>ALE</t>
  </si>
  <si>
    <t>ADANA AB</t>
  </si>
  <si>
    <t>LATAKIA</t>
  </si>
  <si>
    <t>LTK</t>
  </si>
  <si>
    <t>BANIAS LT</t>
  </si>
  <si>
    <t>BAN</t>
  </si>
  <si>
    <t>DIER ZZOR</t>
  </si>
  <si>
    <t>DRZ</t>
  </si>
  <si>
    <t>RA</t>
  </si>
  <si>
    <t>RENE MOUAWAD</t>
  </si>
  <si>
    <t>PALMYRA</t>
  </si>
  <si>
    <t>PLR</t>
  </si>
  <si>
    <t>PAR</t>
  </si>
  <si>
    <t>CHEKKA</t>
  </si>
  <si>
    <t>CAK</t>
  </si>
  <si>
    <t>KARIATAIN</t>
  </si>
  <si>
    <t>KTN</t>
  </si>
  <si>
    <t>BEIRUT LT</t>
  </si>
  <si>
    <t>BEIRUT</t>
  </si>
  <si>
    <t>KHALDEH</t>
  </si>
  <si>
    <t>BOD</t>
  </si>
  <si>
    <t>KAD</t>
  </si>
  <si>
    <t>BAR</t>
  </si>
  <si>
    <t>TANF</t>
  </si>
  <si>
    <t>TAN</t>
  </si>
  <si>
    <t>MEZZE</t>
  </si>
  <si>
    <t>MEZ</t>
  </si>
  <si>
    <t>DAMASCUS</t>
  </si>
  <si>
    <t>DAL</t>
  </si>
  <si>
    <t>ABD</t>
  </si>
  <si>
    <t>DAM</t>
  </si>
  <si>
    <t>ABAYAD</t>
  </si>
  <si>
    <t>ROSH-PINA</t>
  </si>
  <si>
    <t>ROP</t>
  </si>
  <si>
    <t>RAMAT DAVID</t>
  </si>
  <si>
    <t>RMD</t>
  </si>
  <si>
    <t>NATANIA</t>
  </si>
  <si>
    <t>NAT</t>
  </si>
  <si>
    <t>ARCO 1-1</t>
  </si>
  <si>
    <t>DARKSTAR 1-1</t>
  </si>
  <si>
    <t>GND</t>
  </si>
  <si>
    <t>TWR</t>
  </si>
  <si>
    <t>APP/DEP</t>
  </si>
  <si>
    <t>ATIS</t>
  </si>
  <si>
    <t>RWY</t>
  </si>
  <si>
    <t>ILS</t>
  </si>
  <si>
    <t>NAME</t>
  </si>
  <si>
    <t>TACAN/VORTAC</t>
  </si>
  <si>
    <t>AIRFIELDS</t>
  </si>
  <si>
    <t>NOTES</t>
  </si>
  <si>
    <t xml:space="preserve"> n</t>
  </si>
  <si>
    <t>N36°59.93'</t>
  </si>
  <si>
    <t>E035°25.98'</t>
  </si>
  <si>
    <t>DDD°MM.MMM' E</t>
  </si>
  <si>
    <t>UHF/VHF</t>
  </si>
  <si>
    <t>FRQ/CH</t>
  </si>
  <si>
    <t>T/V</t>
  </si>
  <si>
    <t>INCIRLIK AB (LTAG)</t>
  </si>
  <si>
    <t>HATAY (LTDA)</t>
  </si>
  <si>
    <t>BEIRUT INT (OLBA)</t>
  </si>
  <si>
    <t>RAMAT DAVID AB (LLRD)</t>
  </si>
  <si>
    <t>313.600 / 123.025</t>
  </si>
  <si>
    <t>296.750 / 128.000</t>
  </si>
  <si>
    <t>05</t>
  </si>
  <si>
    <t>23/05 10000ft</t>
  </si>
  <si>
    <t>23/05 9022ft</t>
  </si>
  <si>
    <t>250.950 / 121.100</t>
  </si>
  <si>
    <t>250.200 / 129.400</t>
  </si>
  <si>
    <t>N36°58.93'</t>
  </si>
  <si>
    <t>E035°16.82'</t>
  </si>
  <si>
    <t>N32°39.96'</t>
  </si>
  <si>
    <t>E035°10.64'</t>
  </si>
  <si>
    <t>N33°49.14'</t>
  </si>
  <si>
    <t>E35°29.40'</t>
  </si>
  <si>
    <t>N36°22.33'</t>
  </si>
  <si>
    <t>E36°17.92'</t>
  </si>
  <si>
    <t>250.150 / 128.500</t>
  </si>
  <si>
    <t>23</t>
  </si>
  <si>
    <t>04</t>
  </si>
  <si>
    <t>04/23 9843ft</t>
  </si>
  <si>
    <t>251.450 / 118.900</t>
  </si>
  <si>
    <t>03</t>
  </si>
  <si>
    <t>16</t>
  </si>
  <si>
    <t>17</t>
  </si>
  <si>
    <t>03/21 12467ft
17/35 10633</t>
  </si>
  <si>
    <t>251.000 / 118.600</t>
  </si>
  <si>
    <t>09/27 8501ft
11/29 7973ft</t>
  </si>
  <si>
    <t>ADANA INT (LTAF)</t>
  </si>
  <si>
    <t>TEXACO 2-1</t>
  </si>
  <si>
    <t>SHELL 2-1</t>
  </si>
  <si>
    <t>ARCO 2-1</t>
  </si>
  <si>
    <t>TEXACO 3-1</t>
  </si>
  <si>
    <t>ARCO 3-1</t>
  </si>
  <si>
    <t>SHELL 3-1</t>
  </si>
  <si>
    <t>MID / FL200 / KC135MPRS</t>
  </si>
  <si>
    <t>LO / FL160 / KC130</t>
  </si>
  <si>
    <t>HI / FL240 / KC135</t>
  </si>
  <si>
    <t>LO / FL060 / S3-B</t>
  </si>
  <si>
    <t>MAGIC 1-1</t>
  </si>
  <si>
    <t>FL260 / GCI NORTH</t>
  </si>
  <si>
    <t>FL250 / GCI SOUTH</t>
  </si>
  <si>
    <t>106Y</t>
  </si>
  <si>
    <t>ROOSEVELT</t>
  </si>
  <si>
    <t>RSV</t>
  </si>
  <si>
    <t>71X</t>
  </si>
  <si>
    <t>57Y</t>
  </si>
  <si>
    <t>47Y</t>
  </si>
  <si>
    <t>37Y</t>
  </si>
  <si>
    <t>124Y</t>
  </si>
  <si>
    <t>120Y</t>
  </si>
  <si>
    <t>116Y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</si>
</sst>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_-;\-* #,##0.00_-;_-* &quot;-&quot;??_-;_-@_-"/>
    <numFmt numFmtId="165" formatCode="_-* #,##0_-;\-* #,##0_-;_-* &quot;-&quot;??_-;_-@_-"/>
    <numFmt numFmtId="166" formatCode="[$-F400]h:mm:ss"/>
    <numFmt numFmtId="167" formatCode="0.0"/>
    <numFmt numFmtId="168" formatCode="[mm]\+ss"/>
    <numFmt numFmtId="169" formatCode="0.000"/>
  </numFmts>
  <fonts count="2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u/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</font>
    <font>
      <b/>
      <sz val="14"/>
      <name val="Calibri"/>
      <family val="2"/>
      <scheme val="minor"/>
    </font>
    <font>
      <b/>
      <sz val="16"/>
      <color rgb="FF000000"/>
      <name val="Arial Narrow"/>
      <family val="2"/>
    </font>
    <font>
      <sz val="14"/>
      <color rgb="FF000000"/>
      <name val="Arial Narrow"/>
      <family val="2"/>
    </font>
    <font>
      <sz val="11"/>
      <color rgb="FF000000"/>
      <name val="Arial Narrow"/>
      <family val="2"/>
    </font>
    <font>
      <b/>
      <sz val="14"/>
      <color theme="0"/>
      <name val="Arial Narrow"/>
      <family val="2"/>
    </font>
    <font>
      <b/>
      <sz val="14"/>
      <color rgb="FF000000"/>
      <name val="Arial Narrow"/>
      <family val="2"/>
    </font>
    <font>
      <b/>
      <sz val="14"/>
      <color rgb="FF00B050"/>
      <name val="Arial Narrow"/>
      <family val="2"/>
    </font>
    <font>
      <b/>
      <sz val="14"/>
      <color rgb="FFFF0000"/>
      <name val="Arial Narrow"/>
      <family val="2"/>
    </font>
    <font>
      <b/>
      <sz val="11"/>
      <color theme="0"/>
      <name val="Calibri"/>
      <family val="2"/>
    </font>
    <font>
      <b/>
      <sz val="14"/>
      <color theme="1"/>
      <name val="Arial Narrow"/>
      <family val="2"/>
    </font>
    <font>
      <sz val="11"/>
      <color theme="1"/>
      <name val="Calibri"/>
      <family val="2"/>
    </font>
    <font>
      <sz val="12"/>
      <color rgb="FF000000"/>
      <name val="Arial Narrow"/>
      <family val="2"/>
    </font>
    <font>
      <u/>
      <sz val="14"/>
      <color theme="10"/>
      <name val="Arial Narrow"/>
      <family val="2"/>
    </font>
    <font>
      <b/>
      <u/>
      <sz val="14"/>
      <color theme="1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4659260841701"/>
        <bgColor indexed="64"/>
      </patternFill>
    </fill>
  </fills>
  <borders count="7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92D050"/>
      </left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rgb="FF92D050"/>
      </left>
      <right/>
      <top style="medium">
        <color rgb="FF92D050"/>
      </top>
      <bottom/>
      <diagonal/>
    </border>
    <border>
      <left/>
      <right style="medium">
        <color rgb="FF92D050"/>
      </right>
      <top style="medium">
        <color rgb="FF92D050"/>
      </top>
      <bottom/>
      <diagonal/>
    </border>
    <border>
      <left style="medium">
        <color rgb="FF92D050"/>
      </left>
      <right/>
      <top/>
      <bottom style="medium">
        <color rgb="FF92D050"/>
      </bottom>
      <diagonal/>
    </border>
    <border>
      <left/>
      <right style="medium">
        <color rgb="FF92D050"/>
      </right>
      <top/>
      <bottom style="medium">
        <color rgb="FF92D050"/>
      </bottom>
      <diagonal/>
    </border>
    <border>
      <left/>
      <right/>
      <top style="medium">
        <color rgb="FF92D050"/>
      </top>
      <bottom/>
      <diagonal/>
    </border>
    <border>
      <left/>
      <right/>
      <top/>
      <bottom style="medium">
        <color rgb="FF92D050"/>
      </bottom>
      <diagonal/>
    </border>
    <border>
      <left style="thick">
        <color theme="9"/>
      </left>
      <right/>
      <top style="thick">
        <color theme="9"/>
      </top>
      <bottom style="thick">
        <color theme="9"/>
      </bottom>
      <diagonal/>
    </border>
    <border>
      <left/>
      <right/>
      <top style="thick">
        <color theme="9"/>
      </top>
      <bottom style="thick">
        <color theme="9"/>
      </bottom>
      <diagonal/>
    </border>
    <border>
      <left/>
      <right style="thick">
        <color theme="9"/>
      </right>
      <top style="thick">
        <color theme="9"/>
      </top>
      <bottom style="thick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dashed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dotted">
        <color indexed="64"/>
      </bottom>
      <diagonal/>
    </border>
    <border>
      <left/>
      <right/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thick">
        <color indexed="64"/>
      </top>
      <bottom style="dotted">
        <color indexed="64"/>
      </bottom>
      <diagonal/>
    </border>
    <border>
      <left/>
      <right style="thick">
        <color indexed="64"/>
      </right>
      <top style="dotted">
        <color indexed="64"/>
      </top>
      <bottom style="dotted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ck">
        <color indexed="64"/>
      </bottom>
      <diagonal/>
    </border>
    <border>
      <left style="dotted">
        <color indexed="64"/>
      </left>
      <right style="thick">
        <color indexed="64"/>
      </right>
      <top style="dotted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dotted">
        <color indexed="64"/>
      </bottom>
      <diagonal/>
    </border>
    <border>
      <left style="thin">
        <color indexed="64"/>
      </left>
      <right/>
      <top style="thick">
        <color indexed="64"/>
      </top>
      <bottom style="dashed">
        <color indexed="64"/>
      </bottom>
      <diagonal/>
    </border>
    <border>
      <left/>
      <right style="thin">
        <color indexed="64"/>
      </right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thick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3" fillId="0" borderId="0" applyFont="0" applyFill="0" applyBorder="0" applyAlignment="0" applyProtection="0"/>
    <xf numFmtId="0" fontId="1" fillId="0" borderId="1"/>
    <xf numFmtId="0" fontId="25" fillId="0" borderId="1" applyNumberFormat="0" applyFill="0" applyBorder="0" applyAlignment="0" applyProtection="0"/>
    <xf numFmtId="9" fontId="1" fillId="0" borderId="1" applyFont="0" applyFill="0" applyBorder="0" applyAlignment="0" applyProtection="0"/>
    <xf numFmtId="9" fontId="3" fillId="0" borderId="0" applyFont="0" applyFill="0" applyBorder="0" applyAlignment="0" applyProtection="0"/>
  </cellStyleXfs>
  <cellXfs count="317">
    <xf numFmtId="0" fontId="0" fillId="0" borderId="0" xfId="0" applyFont="1" applyAlignment="1"/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right"/>
    </xf>
    <xf numFmtId="165" fontId="0" fillId="0" borderId="0" xfId="1" applyNumberFormat="1" applyFont="1" applyAlignment="1"/>
    <xf numFmtId="49" fontId="0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5" fontId="2" fillId="6" borderId="2" xfId="0" applyNumberFormat="1" applyFont="1" applyFill="1" applyBorder="1" applyAlignment="1"/>
    <xf numFmtId="165" fontId="0" fillId="6" borderId="2" xfId="0" applyNumberFormat="1" applyFont="1" applyFill="1" applyBorder="1" applyAlignment="1"/>
    <xf numFmtId="165" fontId="0" fillId="6" borderId="2" xfId="1" applyNumberFormat="1" applyFont="1" applyFill="1" applyBorder="1" applyAlignment="1"/>
    <xf numFmtId="0" fontId="5" fillId="0" borderId="0" xfId="0" applyFont="1" applyAlignment="1"/>
    <xf numFmtId="0" fontId="1" fillId="0" borderId="1" xfId="2"/>
    <xf numFmtId="0" fontId="6" fillId="0" borderId="1" xfId="2" applyFont="1" applyAlignment="1">
      <alignment vertical="center"/>
    </xf>
    <xf numFmtId="0" fontId="1" fillId="0" borderId="1" xfId="2" applyAlignment="1">
      <alignment vertical="center"/>
    </xf>
    <xf numFmtId="0" fontId="25" fillId="0" borderId="1" xfId="3"/>
    <xf numFmtId="0" fontId="8" fillId="0" borderId="1" xfId="2" applyFont="1" applyAlignment="1">
      <alignment vertical="center"/>
    </xf>
    <xf numFmtId="0" fontId="1" fillId="0" borderId="1" xfId="2" applyAlignment="1">
      <alignment horizontal="center" vertical="center"/>
    </xf>
    <xf numFmtId="0" fontId="4" fillId="0" borderId="1" xfId="2" applyFont="1"/>
    <xf numFmtId="0" fontId="9" fillId="0" borderId="16" xfId="2" applyFont="1" applyBorder="1" applyAlignment="1">
      <alignment horizontal="center" vertical="center"/>
    </xf>
    <xf numFmtId="0" fontId="1" fillId="3" borderId="18" xfId="2" applyFill="1" applyBorder="1" applyProtection="1">
      <protection locked="0"/>
    </xf>
    <xf numFmtId="0" fontId="1" fillId="0" borderId="14" xfId="2" applyBorder="1"/>
    <xf numFmtId="0" fontId="9" fillId="7" borderId="1" xfId="2" applyFont="1" applyFill="1"/>
    <xf numFmtId="0" fontId="1" fillId="7" borderId="1" xfId="2" applyFill="1"/>
    <xf numFmtId="9" fontId="0" fillId="0" borderId="1" xfId="4" applyFont="1"/>
    <xf numFmtId="0" fontId="9" fillId="0" borderId="1" xfId="2" applyFont="1" applyFill="1"/>
    <xf numFmtId="0" fontId="1" fillId="0" borderId="1" xfId="2" applyFill="1"/>
    <xf numFmtId="0" fontId="1" fillId="0" borderId="1" xfId="2" applyFill="1" applyBorder="1"/>
    <xf numFmtId="0" fontId="1" fillId="0" borderId="1" xfId="2" applyFill="1" applyBorder="1" applyAlignment="1">
      <alignment vertical="center"/>
    </xf>
    <xf numFmtId="0" fontId="1" fillId="0" borderId="1" xfId="2" applyBorder="1"/>
    <xf numFmtId="0" fontId="1" fillId="0" borderId="1" xfId="2" applyBorder="1" applyAlignment="1">
      <alignment vertical="center" wrapText="1"/>
    </xf>
    <xf numFmtId="0" fontId="4" fillId="0" borderId="1" xfId="2" applyFont="1" applyAlignment="1">
      <alignment vertical="center"/>
    </xf>
    <xf numFmtId="0" fontId="9" fillId="0" borderId="1" xfId="2" applyFont="1" applyBorder="1" applyAlignment="1">
      <alignment wrapText="1"/>
    </xf>
    <xf numFmtId="0" fontId="25" fillId="0" borderId="1" xfId="3" applyBorder="1" applyAlignment="1" applyProtection="1">
      <alignment horizontal="center" vertical="center"/>
      <protection locked="0"/>
    </xf>
    <xf numFmtId="0" fontId="6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/>
    </xf>
    <xf numFmtId="9" fontId="10" fillId="0" borderId="1" xfId="2" applyNumberFormat="1" applyFont="1" applyFill="1" applyBorder="1" applyAlignment="1">
      <alignment horizontal="center"/>
    </xf>
    <xf numFmtId="0" fontId="1" fillId="0" borderId="1" xfId="2" applyFill="1" applyBorder="1" applyAlignment="1">
      <alignment vertical="center" wrapText="1"/>
    </xf>
    <xf numFmtId="0" fontId="6" fillId="3" borderId="28" xfId="2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/>
    </xf>
    <xf numFmtId="165" fontId="0" fillId="0" borderId="0" xfId="0" applyNumberFormat="1" applyFont="1" applyAlignment="1"/>
    <xf numFmtId="165" fontId="12" fillId="6" borderId="2" xfId="0" applyNumberFormat="1" applyFont="1" applyFill="1" applyBorder="1" applyAlignment="1"/>
    <xf numFmtId="9" fontId="1" fillId="0" borderId="1" xfId="5" applyFont="1" applyFill="1" applyBorder="1"/>
    <xf numFmtId="0" fontId="2" fillId="0" borderId="0" xfId="0" applyFont="1" applyAlignment="1">
      <alignment horizontal="left"/>
    </xf>
    <xf numFmtId="0" fontId="13" fillId="0" borderId="17" xfId="2" applyFont="1" applyFill="1" applyBorder="1" applyAlignment="1">
      <alignment horizontal="center"/>
    </xf>
    <xf numFmtId="0" fontId="2" fillId="0" borderId="0" xfId="0" applyFont="1" applyAlignment="1"/>
    <xf numFmtId="164" fontId="0" fillId="0" borderId="0" xfId="0" applyNumberFormat="1" applyFont="1" applyAlignment="1"/>
    <xf numFmtId="0" fontId="1" fillId="3" borderId="18" xfId="2" applyNumberFormat="1" applyFill="1" applyBorder="1" applyProtection="1">
      <protection locked="0"/>
    </xf>
    <xf numFmtId="0" fontId="13" fillId="6" borderId="17" xfId="2" applyNumberFormat="1" applyFont="1" applyFill="1" applyBorder="1" applyAlignment="1">
      <alignment horizontal="center"/>
    </xf>
    <xf numFmtId="0" fontId="0" fillId="0" borderId="0" xfId="0" applyNumberFormat="1" applyFont="1" applyAlignment="1"/>
    <xf numFmtId="0" fontId="1" fillId="0" borderId="29" xfId="2" applyBorder="1"/>
    <xf numFmtId="9" fontId="0" fillId="0" borderId="0" xfId="5" applyFont="1" applyAlignment="1">
      <alignment horizont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6" fillId="0" borderId="0" xfId="0" applyFont="1" applyAlignment="1" applyProtection="1">
      <protection locked="0"/>
    </xf>
    <xf numFmtId="0" fontId="2" fillId="2" borderId="2" xfId="0" applyNumberFormat="1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 applyProtection="1">
      <alignment horizontal="center"/>
      <protection locked="0"/>
    </xf>
    <xf numFmtId="165" fontId="5" fillId="2" borderId="2" xfId="0" applyNumberFormat="1" applyFont="1" applyFill="1" applyBorder="1" applyAlignment="1" applyProtection="1"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protection locked="0"/>
    </xf>
    <xf numFmtId="0" fontId="15" fillId="0" borderId="2" xfId="0" applyFont="1" applyBorder="1" applyAlignment="1" applyProtection="1">
      <alignment horizontal="center"/>
      <protection locked="0"/>
    </xf>
    <xf numFmtId="166" fontId="15" fillId="7" borderId="2" xfId="0" applyNumberFormat="1" applyFont="1" applyFill="1" applyBorder="1" applyAlignment="1" applyProtection="1">
      <alignment horizontal="center"/>
    </xf>
    <xf numFmtId="0" fontId="15" fillId="7" borderId="2" xfId="0" applyFont="1" applyFill="1" applyBorder="1" applyAlignment="1" applyProtection="1">
      <alignment horizontal="center"/>
    </xf>
    <xf numFmtId="0" fontId="15" fillId="2" borderId="2" xfId="0" applyFont="1" applyFill="1" applyBorder="1" applyAlignment="1" applyProtection="1">
      <alignment horizontal="center"/>
      <protection locked="0"/>
    </xf>
    <xf numFmtId="0" fontId="18" fillId="2" borderId="2" xfId="0" applyFont="1" applyFill="1" applyBorder="1" applyAlignment="1" applyProtection="1">
      <alignment horizontal="center"/>
      <protection locked="0"/>
    </xf>
    <xf numFmtId="0" fontId="18" fillId="7" borderId="2" xfId="0" applyFont="1" applyFill="1" applyBorder="1" applyAlignment="1" applyProtection="1">
      <alignment horizontal="center"/>
    </xf>
    <xf numFmtId="0" fontId="18" fillId="0" borderId="2" xfId="0" applyFont="1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right"/>
      <protection locked="0"/>
    </xf>
    <xf numFmtId="166" fontId="15" fillId="0" borderId="1" xfId="0" applyNumberFormat="1" applyFont="1" applyFill="1" applyBorder="1" applyAlignment="1" applyProtection="1">
      <alignment horizontal="center"/>
    </xf>
    <xf numFmtId="0" fontId="15" fillId="0" borderId="0" xfId="0" quotePrefix="1" applyFont="1" applyAlignment="1" applyProtection="1">
      <alignment horizontal="right"/>
      <protection locked="0"/>
    </xf>
    <xf numFmtId="166" fontId="15" fillId="0" borderId="0" xfId="0" applyNumberFormat="1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Font="1" applyAlignment="1"/>
    <xf numFmtId="168" fontId="15" fillId="7" borderId="2" xfId="0" applyNumberFormat="1" applyFont="1" applyFill="1" applyBorder="1" applyAlignment="1" applyProtection="1">
      <alignment horizontal="center"/>
    </xf>
    <xf numFmtId="168" fontId="18" fillId="7" borderId="2" xfId="0" applyNumberFormat="1" applyFont="1" applyFill="1" applyBorder="1" applyAlignment="1" applyProtection="1">
      <alignment horizontal="center"/>
    </xf>
    <xf numFmtId="168" fontId="19" fillId="7" borderId="2" xfId="0" applyNumberFormat="1" applyFont="1" applyFill="1" applyBorder="1" applyAlignment="1" applyProtection="1">
      <alignment horizontal="center"/>
    </xf>
    <xf numFmtId="168" fontId="20" fillId="7" borderId="2" xfId="0" applyNumberFormat="1" applyFont="1" applyFill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1" xfId="0" applyFont="1" applyFill="1" applyBorder="1" applyAlignment="1" applyProtection="1">
      <alignment horizontal="center"/>
      <protection locked="0"/>
    </xf>
    <xf numFmtId="0" fontId="15" fillId="0" borderId="8" xfId="0" applyFont="1" applyFill="1" applyBorder="1" applyAlignment="1" applyProtection="1">
      <alignment horizontal="center"/>
    </xf>
    <xf numFmtId="0" fontId="0" fillId="2" borderId="2" xfId="0" applyFont="1" applyFill="1" applyBorder="1" applyAlignment="1"/>
    <xf numFmtId="1" fontId="0" fillId="6" borderId="2" xfId="0" applyNumberFormat="1" applyFont="1" applyFill="1" applyBorder="1" applyAlignment="1"/>
    <xf numFmtId="0" fontId="5" fillId="2" borderId="2" xfId="0" applyFont="1" applyFill="1" applyBorder="1" applyAlignment="1"/>
    <xf numFmtId="0" fontId="5" fillId="6" borderId="2" xfId="0" applyFont="1" applyFill="1" applyBorder="1" applyAlignment="1"/>
    <xf numFmtId="167" fontId="5" fillId="6" borderId="2" xfId="0" applyNumberFormat="1" applyFont="1" applyFill="1" applyBorder="1" applyAlignment="1"/>
    <xf numFmtId="0" fontId="15" fillId="0" borderId="2" xfId="0" applyFont="1" applyFill="1" applyBorder="1" applyAlignment="1" applyProtection="1">
      <alignment horizontal="center"/>
      <protection locked="0"/>
    </xf>
    <xf numFmtId="0" fontId="18" fillId="0" borderId="2" xfId="0" applyFont="1" applyFill="1" applyBorder="1" applyAlignment="1" applyProtection="1">
      <alignment horizontal="center"/>
      <protection locked="0"/>
    </xf>
    <xf numFmtId="168" fontId="15" fillId="7" borderId="2" xfId="0" applyNumberFormat="1" applyFont="1" applyFill="1" applyBorder="1" applyAlignment="1" applyProtection="1">
      <alignment horizontal="center"/>
      <protection locked="0"/>
    </xf>
    <xf numFmtId="2" fontId="15" fillId="0" borderId="0" xfId="0" applyNumberFormat="1" applyFont="1" applyAlignment="1" applyProtection="1">
      <protection locked="0"/>
    </xf>
    <xf numFmtId="0" fontId="15" fillId="0" borderId="2" xfId="0" applyNumberFormat="1" applyFont="1" applyFill="1" applyBorder="1" applyAlignment="1" applyProtection="1">
      <alignment horizontal="center"/>
    </xf>
    <xf numFmtId="0" fontId="20" fillId="0" borderId="2" xfId="0" applyNumberFormat="1" applyFont="1" applyFill="1" applyBorder="1" applyAlignment="1" applyProtection="1">
      <alignment horizontal="center"/>
    </xf>
    <xf numFmtId="0" fontId="15" fillId="2" borderId="2" xfId="0" applyNumberFormat="1" applyFont="1" applyFill="1" applyBorder="1" applyAlignment="1" applyProtection="1">
      <alignment horizontal="center"/>
    </xf>
    <xf numFmtId="0" fontId="19" fillId="2" borderId="2" xfId="0" applyNumberFormat="1" applyFont="1" applyFill="1" applyBorder="1" applyAlignment="1" applyProtection="1">
      <alignment horizontal="center"/>
    </xf>
    <xf numFmtId="0" fontId="20" fillId="2" borderId="2" xfId="0" applyNumberFormat="1" applyFont="1" applyFill="1" applyBorder="1" applyAlignment="1" applyProtection="1">
      <alignment horizontal="center"/>
    </xf>
    <xf numFmtId="168" fontId="0" fillId="0" borderId="0" xfId="0" applyNumberFormat="1" applyFont="1" applyAlignment="1"/>
    <xf numFmtId="0" fontId="2" fillId="5" borderId="2" xfId="0" applyFont="1" applyFill="1" applyBorder="1" applyAlignment="1">
      <alignment horizontal="center" vertical="center"/>
    </xf>
    <xf numFmtId="168" fontId="0" fillId="6" borderId="2" xfId="0" applyNumberFormat="1" applyFont="1" applyFill="1" applyBorder="1" applyAlignment="1">
      <alignment horizontal="center" vertical="center"/>
    </xf>
    <xf numFmtId="0" fontId="0" fillId="2" borderId="30" xfId="0" applyFont="1" applyFill="1" applyBorder="1" applyAlignment="1">
      <alignment horizontal="center" vertical="center"/>
    </xf>
    <xf numFmtId="0" fontId="2" fillId="0" borderId="1" xfId="0" applyFont="1" applyBorder="1" applyAlignment="1"/>
    <xf numFmtId="0" fontId="0" fillId="6" borderId="2" xfId="0" applyFont="1" applyFill="1" applyBorder="1" applyAlignment="1">
      <alignment horizontal="center" vertical="center"/>
    </xf>
    <xf numFmtId="0" fontId="0" fillId="2" borderId="0" xfId="0" applyFont="1" applyFill="1" applyAlignment="1"/>
    <xf numFmtId="0" fontId="0" fillId="6" borderId="0" xfId="0" applyFont="1" applyFill="1" applyAlignment="1"/>
    <xf numFmtId="0" fontId="24" fillId="2" borderId="42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167" fontId="16" fillId="2" borderId="42" xfId="0" applyNumberFormat="1" applyFont="1" applyFill="1" applyBorder="1" applyAlignment="1" applyProtection="1">
      <alignment horizontal="center" vertical="center"/>
      <protection locked="0"/>
    </xf>
    <xf numFmtId="167" fontId="16" fillId="0" borderId="40" xfId="0" applyNumberFormat="1" applyFont="1" applyFill="1" applyBorder="1" applyAlignment="1" applyProtection="1">
      <alignment horizontal="center" vertical="center"/>
      <protection locked="0"/>
    </xf>
    <xf numFmtId="167" fontId="16" fillId="2" borderId="40" xfId="0" applyNumberFormat="1" applyFont="1" applyFill="1" applyBorder="1" applyAlignment="1" applyProtection="1">
      <alignment horizontal="center" vertical="center"/>
      <protection locked="0"/>
    </xf>
    <xf numFmtId="49" fontId="15" fillId="0" borderId="1" xfId="0" applyNumberFormat="1" applyFont="1" applyFill="1" applyBorder="1" applyAlignment="1" applyProtection="1">
      <alignment vertical="center" wrapText="1"/>
      <protection locked="0"/>
    </xf>
    <xf numFmtId="0" fontId="23" fillId="0" borderId="0" xfId="0" applyFont="1" applyAlignment="1"/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39" xfId="0" applyFont="1" applyFill="1" applyBorder="1" applyAlignment="1" applyProtection="1">
      <alignment horizontal="center" vertical="center"/>
      <protection locked="0"/>
    </xf>
    <xf numFmtId="0" fontId="24" fillId="2" borderId="40" xfId="0" applyFont="1" applyFill="1" applyBorder="1" applyAlignment="1" applyProtection="1">
      <alignment horizontal="center" vertical="center"/>
      <protection locked="0"/>
    </xf>
    <xf numFmtId="0" fontId="24" fillId="0" borderId="68" xfId="0" applyFont="1" applyFill="1" applyBorder="1" applyAlignment="1" applyProtection="1">
      <alignment horizontal="center" vertical="center"/>
      <protection locked="0"/>
    </xf>
    <xf numFmtId="0" fontId="24" fillId="0" borderId="40" xfId="0" applyFont="1" applyFill="1" applyBorder="1" applyAlignment="1" applyProtection="1">
      <alignment horizontal="center" vertical="center"/>
      <protection locked="0"/>
    </xf>
    <xf numFmtId="0" fontId="24" fillId="2" borderId="41" xfId="0" applyFont="1" applyFill="1" applyBorder="1" applyAlignment="1" applyProtection="1">
      <alignment horizontal="center" vertical="center"/>
      <protection locked="0"/>
    </xf>
    <xf numFmtId="0" fontId="16" fillId="0" borderId="1" xfId="0" applyFont="1" applyFill="1" applyBorder="1" applyAlignment="1" applyProtection="1">
      <protection locked="0"/>
    </xf>
    <xf numFmtId="0" fontId="24" fillId="0" borderId="1" xfId="0" applyFont="1" applyBorder="1" applyAlignment="1" applyProtection="1">
      <protection locked="0"/>
    </xf>
    <xf numFmtId="0" fontId="15" fillId="0" borderId="1" xfId="0" applyFont="1" applyFill="1" applyBorder="1" applyAlignment="1" applyProtection="1">
      <alignment vertical="center"/>
      <protection locked="0"/>
    </xf>
    <xf numFmtId="0" fontId="24" fillId="0" borderId="1" xfId="0" applyFont="1" applyFill="1" applyBorder="1" applyAlignment="1" applyProtection="1"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167" fontId="24" fillId="2" borderId="40" xfId="0" applyNumberFormat="1" applyFont="1" applyFill="1" applyBorder="1" applyAlignment="1" applyProtection="1">
      <alignment horizontal="center" vertical="center"/>
      <protection locked="0"/>
    </xf>
    <xf numFmtId="0" fontId="24" fillId="0" borderId="45" xfId="0" applyFont="1" applyFill="1" applyBorder="1" applyAlignment="1" applyProtection="1">
      <alignment horizontal="left" vertical="center"/>
      <protection locked="0"/>
    </xf>
    <xf numFmtId="0" fontId="24" fillId="0" borderId="40" xfId="0" applyFont="1" applyFill="1" applyBorder="1" applyAlignment="1" applyProtection="1">
      <alignment horizontal="left" vertical="center"/>
      <protection locked="0"/>
    </xf>
    <xf numFmtId="0" fontId="24" fillId="9" borderId="61" xfId="0" applyFont="1" applyFill="1" applyBorder="1" applyAlignment="1" applyProtection="1">
      <alignment horizontal="center" vertical="center"/>
      <protection locked="0"/>
    </xf>
    <xf numFmtId="167" fontId="24" fillId="2" borderId="41" xfId="0" applyNumberFormat="1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left" vertical="center"/>
      <protection locked="0"/>
    </xf>
    <xf numFmtId="0" fontId="24" fillId="2" borderId="45" xfId="0" applyFont="1" applyFill="1" applyBorder="1" applyAlignment="1" applyProtection="1">
      <alignment horizontal="left" vertical="center"/>
      <protection locked="0"/>
    </xf>
    <xf numFmtId="0" fontId="24" fillId="2" borderId="40" xfId="0" applyFont="1" applyFill="1" applyBorder="1" applyAlignment="1" applyProtection="1">
      <alignment horizontal="left" vertical="center"/>
      <protection locked="0"/>
    </xf>
    <xf numFmtId="169" fontId="24" fillId="0" borderId="3" xfId="0" applyNumberFormat="1" applyFont="1" applyBorder="1" applyAlignment="1" applyProtection="1">
      <alignment horizontal="center" vertical="center"/>
      <protection locked="0"/>
    </xf>
    <xf numFmtId="169" fontId="24" fillId="0" borderId="4" xfId="0" applyNumberFormat="1" applyFont="1" applyBorder="1" applyAlignment="1" applyProtection="1">
      <alignment horizontal="center" vertical="center"/>
      <protection locked="0"/>
    </xf>
    <xf numFmtId="169" fontId="24" fillId="0" borderId="9" xfId="0" applyNumberFormat="1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/>
      <protection locked="0"/>
    </xf>
    <xf numFmtId="0" fontId="16" fillId="0" borderId="56" xfId="0" applyFont="1" applyBorder="1" applyAlignment="1" applyProtection="1">
      <alignment horizontal="left" vertical="top"/>
      <protection locked="0"/>
    </xf>
    <xf numFmtId="49" fontId="15" fillId="0" borderId="32" xfId="0" applyNumberFormat="1" applyFont="1" applyBorder="1" applyAlignment="1" applyProtection="1">
      <alignment horizontal="center" vertical="center"/>
      <protection locked="0"/>
    </xf>
    <xf numFmtId="2" fontId="15" fillId="0" borderId="32" xfId="0" applyNumberFormat="1" applyFont="1" applyBorder="1" applyAlignment="1" applyProtection="1">
      <alignment horizontal="center" vertical="center"/>
      <protection locked="0"/>
    </xf>
    <xf numFmtId="0" fontId="24" fillId="9" borderId="56" xfId="0" applyNumberFormat="1" applyFont="1" applyFill="1" applyBorder="1" applyAlignment="1" applyProtection="1">
      <alignment horizontal="left" vertical="center"/>
      <protection locked="0"/>
    </xf>
    <xf numFmtId="169" fontId="24" fillId="0" borderId="69" xfId="0" applyNumberFormat="1" applyFont="1" applyBorder="1" applyAlignment="1" applyProtection="1">
      <alignment horizontal="center" vertical="center"/>
      <protection locked="0"/>
    </xf>
    <xf numFmtId="169" fontId="24" fillId="0" borderId="71" xfId="0" applyNumberFormat="1" applyFont="1" applyBorder="1" applyAlignment="1" applyProtection="1">
      <alignment horizontal="center" vertical="center"/>
      <protection locked="0"/>
    </xf>
    <xf numFmtId="169" fontId="24" fillId="0" borderId="70" xfId="0" applyNumberFormat="1" applyFont="1" applyBorder="1" applyAlignment="1" applyProtection="1">
      <alignment horizontal="center" vertical="center"/>
      <protection locked="0"/>
    </xf>
    <xf numFmtId="49" fontId="15" fillId="2" borderId="62" xfId="0" applyNumberFormat="1" applyFont="1" applyFill="1" applyBorder="1" applyAlignment="1" applyProtection="1">
      <alignment horizontal="center" vertical="center"/>
      <protection locked="0"/>
    </xf>
    <xf numFmtId="2" fontId="15" fillId="2" borderId="62" xfId="0" applyNumberFormat="1" applyFont="1" applyFill="1" applyBorder="1" applyAlignment="1" applyProtection="1">
      <alignment horizontal="center" vertical="center"/>
      <protection locked="0"/>
    </xf>
    <xf numFmtId="0" fontId="24" fillId="0" borderId="67" xfId="0" applyFont="1" applyFill="1" applyBorder="1" applyAlignment="1" applyProtection="1">
      <alignment horizontal="left" vertical="center"/>
      <protection locked="0"/>
    </xf>
    <xf numFmtId="0" fontId="24" fillId="0" borderId="68" xfId="0" applyFont="1" applyFill="1" applyBorder="1" applyAlignment="1" applyProtection="1">
      <alignment horizontal="left" vertical="center"/>
      <protection locked="0"/>
    </xf>
    <xf numFmtId="167" fontId="24" fillId="0" borderId="68" xfId="0" applyNumberFormat="1" applyFont="1" applyFill="1" applyBorder="1" applyAlignment="1" applyProtection="1">
      <alignment horizontal="center" vertical="center"/>
      <protection locked="0"/>
    </xf>
    <xf numFmtId="0" fontId="15" fillId="5" borderId="3" xfId="0" applyFont="1" applyFill="1" applyBorder="1" applyAlignment="1" applyProtection="1">
      <alignment horizontal="center" vertical="center"/>
      <protection locked="0"/>
    </xf>
    <xf numFmtId="0" fontId="15" fillId="5" borderId="9" xfId="0" applyFont="1" applyFill="1" applyBorder="1" applyAlignment="1" applyProtection="1">
      <alignment horizontal="center" vertical="center"/>
      <protection locked="0"/>
    </xf>
    <xf numFmtId="2" fontId="24" fillId="0" borderId="34" xfId="0" applyNumberFormat="1" applyFont="1" applyFill="1" applyBorder="1" applyAlignment="1" applyProtection="1">
      <alignment horizontal="center" vertical="center"/>
      <protection locked="0"/>
    </xf>
    <xf numFmtId="2" fontId="24" fillId="0" borderId="35" xfId="0" applyNumberFormat="1" applyFont="1" applyFill="1" applyBorder="1" applyAlignment="1" applyProtection="1">
      <alignment horizontal="center" vertical="center"/>
      <protection locked="0"/>
    </xf>
    <xf numFmtId="2" fontId="24" fillId="2" borderId="36" xfId="0" applyNumberFormat="1" applyFont="1" applyFill="1" applyBorder="1" applyAlignment="1" applyProtection="1">
      <alignment horizontal="center" vertical="center"/>
      <protection locked="0"/>
    </xf>
    <xf numFmtId="2" fontId="24" fillId="2" borderId="37" xfId="0" applyNumberFormat="1" applyFont="1" applyFill="1" applyBorder="1" applyAlignment="1" applyProtection="1">
      <alignment horizontal="center" vertical="center"/>
      <protection locked="0"/>
    </xf>
    <xf numFmtId="2" fontId="24" fillId="0" borderId="36" xfId="0" applyNumberFormat="1" applyFont="1" applyFill="1" applyBorder="1" applyAlignment="1" applyProtection="1">
      <alignment horizontal="center" vertical="center"/>
      <protection locked="0"/>
    </xf>
    <xf numFmtId="2" fontId="24" fillId="0" borderId="37" xfId="0" applyNumberFormat="1" applyFont="1" applyFill="1" applyBorder="1" applyAlignment="1" applyProtection="1">
      <alignment horizontal="center" vertical="center"/>
      <protection locked="0"/>
    </xf>
    <xf numFmtId="0" fontId="1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NumberFormat="1" applyFont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  <protection locked="0"/>
    </xf>
    <xf numFmtId="49" fontId="17" fillId="4" borderId="4" xfId="0" applyNumberFormat="1" applyFont="1" applyFill="1" applyBorder="1" applyAlignment="1" applyProtection="1">
      <alignment horizontal="center" vertical="center"/>
      <protection locked="0"/>
    </xf>
    <xf numFmtId="49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4" fillId="0" borderId="2" xfId="0" applyNumberFormat="1" applyFont="1" applyBorder="1" applyAlignment="1" applyProtection="1">
      <alignment horizontal="center" vertical="center" wrapText="1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 wrapText="1"/>
      <protection locked="0"/>
    </xf>
    <xf numFmtId="0" fontId="15" fillId="0" borderId="10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5" fillId="0" borderId="1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14" xfId="0" applyFont="1" applyFill="1" applyBorder="1" applyAlignment="1" applyProtection="1">
      <alignment horizontal="center" vertical="center" wrapText="1"/>
      <protection locked="0"/>
    </xf>
    <xf numFmtId="0" fontId="15" fillId="0" borderId="15" xfId="0" applyFont="1" applyFill="1" applyBorder="1" applyAlignment="1" applyProtection="1">
      <alignment horizontal="center" vertical="center" wrapText="1"/>
      <protection locked="0"/>
    </xf>
    <xf numFmtId="0" fontId="15" fillId="5" borderId="38" xfId="0" applyFont="1" applyFill="1" applyBorder="1" applyAlignment="1" applyProtection="1">
      <alignment horizontal="center" vertical="center"/>
      <protection locked="0"/>
    </xf>
    <xf numFmtId="0" fontId="15" fillId="5" borderId="2" xfId="0" applyFont="1" applyFill="1" applyBorder="1" applyAlignment="1" applyProtection="1">
      <alignment horizontal="center" vertical="center"/>
      <protection locked="0"/>
    </xf>
    <xf numFmtId="49" fontId="15" fillId="0" borderId="72" xfId="0" applyNumberFormat="1" applyFont="1" applyBorder="1" applyAlignment="1" applyProtection="1">
      <alignment horizontal="center" vertical="center"/>
      <protection locked="0"/>
    </xf>
    <xf numFmtId="49" fontId="15" fillId="0" borderId="75" xfId="0" applyNumberFormat="1" applyFont="1" applyBorder="1" applyAlignment="1" applyProtection="1">
      <alignment horizontal="center" vertical="center"/>
      <protection locked="0"/>
    </xf>
    <xf numFmtId="49" fontId="15" fillId="0" borderId="73" xfId="0" applyNumberFormat="1" applyFont="1" applyBorder="1" applyAlignment="1" applyProtection="1">
      <alignment horizontal="center" vertical="center"/>
      <protection locked="0"/>
    </xf>
    <xf numFmtId="49" fontId="15" fillId="0" borderId="31" xfId="0" applyNumberFormat="1" applyFont="1" applyBorder="1" applyAlignment="1" applyProtection="1">
      <alignment horizontal="center" vertical="center"/>
      <protection locked="0"/>
    </xf>
    <xf numFmtId="49" fontId="18" fillId="8" borderId="3" xfId="0" applyNumberFormat="1" applyFont="1" applyFill="1" applyBorder="1" applyAlignment="1" applyProtection="1">
      <alignment horizontal="center" vertical="center"/>
    </xf>
    <xf numFmtId="49" fontId="18" fillId="8" borderId="9" xfId="0" applyNumberFormat="1" applyFont="1" applyFill="1" applyBorder="1" applyAlignment="1" applyProtection="1">
      <alignment horizontal="center" vertical="center"/>
    </xf>
    <xf numFmtId="49" fontId="18" fillId="8" borderId="4" xfId="0" applyNumberFormat="1" applyFont="1" applyFill="1" applyBorder="1" applyAlignment="1" applyProtection="1">
      <alignment horizontal="center" vertical="center"/>
    </xf>
    <xf numFmtId="49" fontId="18" fillId="8" borderId="2" xfId="0" applyNumberFormat="1" applyFont="1" applyFill="1" applyBorder="1" applyAlignment="1" applyProtection="1">
      <alignment horizontal="center" vertical="center"/>
    </xf>
    <xf numFmtId="49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/>
      <protection locked="0"/>
    </xf>
    <xf numFmtId="0" fontId="14" fillId="0" borderId="4" xfId="0" applyNumberFormat="1" applyFont="1" applyBorder="1" applyAlignment="1" applyProtection="1">
      <alignment horizontal="center" vertical="center"/>
      <protection locked="0"/>
    </xf>
    <xf numFmtId="0" fontId="14" fillId="0" borderId="9" xfId="0" applyNumberFormat="1" applyFont="1" applyBorder="1" applyAlignment="1" applyProtection="1">
      <alignment horizontal="center" vertical="center"/>
      <protection locked="0"/>
    </xf>
    <xf numFmtId="49" fontId="15" fillId="0" borderId="32" xfId="0" applyNumberFormat="1" applyFont="1" applyFill="1" applyBorder="1" applyAlignment="1" applyProtection="1">
      <alignment horizontal="center" vertical="center"/>
      <protection locked="0"/>
    </xf>
    <xf numFmtId="49" fontId="15" fillId="2" borderId="11" xfId="0" applyNumberFormat="1" applyFont="1" applyFill="1" applyBorder="1" applyAlignment="1" applyProtection="1">
      <alignment horizontal="center" vertical="center"/>
      <protection locked="0"/>
    </xf>
    <xf numFmtId="4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11" xfId="0" applyNumberFormat="1" applyFont="1" applyFill="1" applyBorder="1" applyAlignment="1" applyProtection="1">
      <alignment horizontal="center" vertical="center"/>
      <protection locked="0"/>
    </xf>
    <xf numFmtId="49" fontId="15" fillId="0" borderId="74" xfId="0" applyNumberFormat="1" applyFont="1" applyFill="1" applyBorder="1" applyAlignment="1" applyProtection="1">
      <alignment horizontal="center" vertical="center"/>
      <protection locked="0"/>
    </xf>
    <xf numFmtId="49" fontId="17" fillId="4" borderId="3" xfId="0" applyNumberFormat="1" applyFont="1" applyFill="1" applyBorder="1" applyAlignment="1" applyProtection="1">
      <alignment horizontal="center" vertical="center"/>
    </xf>
    <xf numFmtId="49" fontId="17" fillId="4" borderId="4" xfId="0" applyNumberFormat="1" applyFont="1" applyFill="1" applyBorder="1" applyAlignment="1" applyProtection="1">
      <alignment horizontal="center" vertical="center"/>
    </xf>
    <xf numFmtId="49" fontId="17" fillId="4" borderId="9" xfId="0" applyNumberFormat="1" applyFont="1" applyFill="1" applyBorder="1" applyAlignment="1" applyProtection="1">
      <alignment horizontal="center" vertical="center"/>
    </xf>
    <xf numFmtId="49" fontId="15" fillId="2" borderId="7" xfId="0" applyNumberFormat="1" applyFont="1" applyFill="1" applyBorder="1" applyAlignment="1" applyProtection="1">
      <alignment horizontal="center" vertical="center"/>
      <protection locked="0"/>
    </xf>
    <xf numFmtId="169" fontId="15" fillId="2" borderId="11" xfId="0" applyNumberFormat="1" applyFont="1" applyFill="1" applyBorder="1" applyAlignment="1" applyProtection="1">
      <alignment horizontal="center" vertical="center"/>
      <protection locked="0"/>
    </xf>
    <xf numFmtId="169" fontId="15" fillId="2" borderId="74" xfId="0" applyNumberFormat="1" applyFont="1" applyFill="1" applyBorder="1" applyAlignment="1" applyProtection="1">
      <alignment horizontal="center" vertical="center"/>
      <protection locked="0"/>
    </xf>
    <xf numFmtId="49" fontId="15" fillId="0" borderId="76" xfId="0" applyNumberFormat="1" applyFont="1" applyFill="1" applyBorder="1" applyAlignment="1" applyProtection="1">
      <alignment horizontal="center" vertical="center"/>
      <protection locked="0"/>
    </xf>
    <xf numFmtId="49" fontId="15" fillId="0" borderId="77" xfId="0" applyNumberFormat="1" applyFont="1" applyFill="1" applyBorder="1" applyAlignment="1" applyProtection="1">
      <alignment horizontal="center" vertical="center"/>
      <protection locked="0"/>
    </xf>
    <xf numFmtId="49" fontId="15" fillId="0" borderId="78" xfId="0" applyNumberFormat="1" applyFont="1" applyFill="1" applyBorder="1" applyAlignment="1" applyProtection="1">
      <alignment horizontal="center" vertical="center"/>
      <protection locked="0"/>
    </xf>
    <xf numFmtId="169" fontId="15" fillId="0" borderId="11" xfId="0" applyNumberFormat="1" applyFont="1" applyFill="1" applyBorder="1" applyAlignment="1" applyProtection="1">
      <alignment horizontal="center" vertical="center"/>
      <protection locked="0"/>
    </xf>
    <xf numFmtId="169" fontId="15" fillId="0" borderId="74" xfId="0" applyNumberFormat="1" applyFont="1" applyFill="1" applyBorder="1" applyAlignment="1" applyProtection="1">
      <alignment horizontal="center" vertical="center"/>
      <protection locked="0"/>
    </xf>
    <xf numFmtId="169" fontId="15" fillId="2" borderId="32" xfId="0" applyNumberFormat="1" applyFont="1" applyFill="1" applyBorder="1" applyAlignment="1" applyProtection="1">
      <alignment horizontal="center" vertical="center"/>
      <protection locked="0"/>
    </xf>
    <xf numFmtId="169" fontId="15" fillId="0" borderId="72" xfId="0" applyNumberFormat="1" applyFont="1" applyBorder="1" applyAlignment="1" applyProtection="1">
      <alignment horizontal="center" vertical="center"/>
      <protection locked="0"/>
    </xf>
    <xf numFmtId="169" fontId="15" fillId="0" borderId="73" xfId="0" applyNumberFormat="1" applyFont="1" applyBorder="1" applyAlignment="1" applyProtection="1">
      <alignment horizontal="center" vertical="center"/>
      <protection locked="0"/>
    </xf>
    <xf numFmtId="169" fontId="15" fillId="0" borderId="32" xfId="0" applyNumberFormat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Border="1" applyAlignment="1" applyProtection="1">
      <alignment horizontal="center" vertical="center" wrapText="1"/>
      <protection locked="0"/>
    </xf>
    <xf numFmtId="0" fontId="14" fillId="0" borderId="4" xfId="0" applyNumberFormat="1" applyFont="1" applyBorder="1" applyAlignment="1" applyProtection="1">
      <alignment horizontal="center" vertical="center" wrapText="1"/>
      <protection locked="0"/>
    </xf>
    <xf numFmtId="0" fontId="14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7" fillId="4" borderId="12" xfId="0" applyNumberFormat="1" applyFont="1" applyFill="1" applyBorder="1" applyAlignment="1" applyProtection="1">
      <alignment horizontal="center" vertical="center"/>
      <protection locked="0"/>
    </xf>
    <xf numFmtId="0" fontId="17" fillId="4" borderId="8" xfId="0" applyNumberFormat="1" applyFont="1" applyFill="1" applyBorder="1" applyAlignment="1" applyProtection="1">
      <alignment horizontal="center" vertical="center"/>
      <protection locked="0"/>
    </xf>
    <xf numFmtId="0" fontId="17" fillId="4" borderId="10" xfId="0" applyNumberFormat="1" applyFont="1" applyFill="1" applyBorder="1" applyAlignment="1" applyProtection="1">
      <alignment horizontal="center" vertical="center"/>
      <protection locked="0"/>
    </xf>
    <xf numFmtId="0" fontId="24" fillId="2" borderId="46" xfId="0" applyFont="1" applyFill="1" applyBorder="1" applyAlignment="1" applyProtection="1">
      <alignment horizontal="left" vertical="center"/>
      <protection locked="0"/>
    </xf>
    <xf numFmtId="0" fontId="24" fillId="2" borderId="41" xfId="0" applyFont="1" applyFill="1" applyBorder="1" applyAlignment="1" applyProtection="1">
      <alignment horizontal="left" vertical="center"/>
      <protection locked="0"/>
    </xf>
    <xf numFmtId="0" fontId="17" fillId="4" borderId="44" xfId="0" applyNumberFormat="1" applyFont="1" applyFill="1" applyBorder="1" applyAlignment="1" applyProtection="1">
      <alignment horizontal="center" vertical="center"/>
      <protection locked="0"/>
    </xf>
    <xf numFmtId="0" fontId="17" fillId="4" borderId="4" xfId="0" applyNumberFormat="1" applyFont="1" applyFill="1" applyBorder="1" applyAlignment="1" applyProtection="1">
      <alignment horizontal="center" vertical="center"/>
      <protection locked="0"/>
    </xf>
    <xf numFmtId="0" fontId="17" fillId="4" borderId="9" xfId="0" applyNumberFormat="1" applyFont="1" applyFill="1" applyBorder="1" applyAlignment="1" applyProtection="1">
      <alignment horizontal="center" vertical="center"/>
      <protection locked="0"/>
    </xf>
    <xf numFmtId="0" fontId="16" fillId="2" borderId="45" xfId="0" applyFont="1" applyFill="1" applyBorder="1" applyAlignment="1" applyProtection="1">
      <alignment horizontal="left" vertical="center"/>
      <protection locked="0"/>
    </xf>
    <xf numFmtId="0" fontId="16" fillId="2" borderId="40" xfId="0" applyFont="1" applyFill="1" applyBorder="1" applyAlignment="1" applyProtection="1">
      <alignment horizontal="left" vertical="center"/>
      <protection locked="0"/>
    </xf>
    <xf numFmtId="0" fontId="24" fillId="0" borderId="43" xfId="0" applyFont="1" applyFill="1" applyBorder="1" applyAlignment="1" applyProtection="1">
      <alignment horizontal="left" vertical="center"/>
      <protection locked="0"/>
    </xf>
    <xf numFmtId="0" fontId="24" fillId="0" borderId="39" xfId="0" applyFont="1" applyFill="1" applyBorder="1" applyAlignment="1" applyProtection="1">
      <alignment horizontal="left" vertical="center"/>
      <protection locked="0"/>
    </xf>
    <xf numFmtId="167" fontId="24" fillId="0" borderId="39" xfId="0" applyNumberFormat="1" applyFont="1" applyFill="1" applyBorder="1" applyAlignment="1" applyProtection="1">
      <alignment horizontal="center" vertical="center"/>
      <protection locked="0"/>
    </xf>
    <xf numFmtId="0" fontId="24" fillId="2" borderId="47" xfId="0" applyFont="1" applyFill="1" applyBorder="1" applyAlignment="1" applyProtection="1">
      <alignment horizontal="left" vertical="center"/>
      <protection locked="0"/>
    </xf>
    <xf numFmtId="0" fontId="24" fillId="2" borderId="42" xfId="0" applyFont="1" applyFill="1" applyBorder="1" applyAlignment="1" applyProtection="1">
      <alignment horizontal="left" vertical="center"/>
      <protection locked="0"/>
    </xf>
    <xf numFmtId="2" fontId="15" fillId="2" borderId="32" xfId="0" applyNumberFormat="1" applyFont="1" applyFill="1" applyBorder="1" applyAlignment="1" applyProtection="1">
      <alignment horizontal="center" vertical="center"/>
      <protection locked="0"/>
    </xf>
    <xf numFmtId="0" fontId="24" fillId="5" borderId="3" xfId="0" applyFont="1" applyFill="1" applyBorder="1" applyAlignment="1" applyProtection="1">
      <alignment horizontal="center"/>
      <protection locked="0"/>
    </xf>
    <xf numFmtId="0" fontId="24" fillId="5" borderId="4" xfId="0" applyFont="1" applyFill="1" applyBorder="1" applyAlignment="1" applyProtection="1">
      <alignment horizontal="center"/>
      <protection locked="0"/>
    </xf>
    <xf numFmtId="0" fontId="24" fillId="5" borderId="9" xfId="0" applyFont="1" applyFill="1" applyBorder="1" applyAlignment="1" applyProtection="1">
      <alignment horizontal="center"/>
      <protection locked="0"/>
    </xf>
    <xf numFmtId="0" fontId="15" fillId="0" borderId="2" xfId="0" applyFont="1" applyBorder="1" applyAlignment="1" applyProtection="1">
      <alignment horizontal="center" vertical="center"/>
      <protection locked="0"/>
    </xf>
    <xf numFmtId="0" fontId="15" fillId="0" borderId="30" xfId="0" applyFont="1" applyBorder="1" applyAlignment="1" applyProtection="1">
      <alignment horizontal="center" vertical="center"/>
      <protection locked="0"/>
    </xf>
    <xf numFmtId="2" fontId="24" fillId="0" borderId="2" xfId="0" applyNumberFormat="1" applyFont="1" applyBorder="1" applyAlignment="1" applyProtection="1">
      <alignment horizontal="center" vertical="center"/>
      <protection locked="0"/>
    </xf>
    <xf numFmtId="2" fontId="15" fillId="0" borderId="31" xfId="0" applyNumberFormat="1" applyFont="1" applyBorder="1" applyAlignment="1" applyProtection="1">
      <alignment horizontal="center" vertical="center"/>
      <protection locked="0"/>
    </xf>
    <xf numFmtId="0" fontId="15" fillId="5" borderId="4" xfId="0" applyFont="1" applyFill="1" applyBorder="1" applyAlignment="1" applyProtection="1">
      <alignment horizontal="center" vertical="center"/>
      <protection locked="0"/>
    </xf>
    <xf numFmtId="0" fontId="24" fillId="5" borderId="4" xfId="0" applyFont="1" applyFill="1" applyBorder="1" applyAlignment="1" applyProtection="1">
      <alignment horizontal="center" vertical="center"/>
      <protection locked="0"/>
    </xf>
    <xf numFmtId="0" fontId="24" fillId="5" borderId="9" xfId="0" applyFont="1" applyFill="1" applyBorder="1" applyAlignment="1" applyProtection="1">
      <alignment horizontal="center" vertical="center"/>
      <protection locked="0"/>
    </xf>
    <xf numFmtId="0" fontId="24" fillId="5" borderId="2" xfId="0" applyFont="1" applyFill="1" applyBorder="1" applyAlignment="1" applyProtection="1">
      <alignment horizontal="center" vertical="center"/>
      <protection locked="0"/>
    </xf>
    <xf numFmtId="0" fontId="24" fillId="9" borderId="2" xfId="0" applyNumberFormat="1" applyFont="1" applyFill="1" applyBorder="1" applyAlignment="1" applyProtection="1">
      <alignment horizontal="center"/>
      <protection locked="0"/>
    </xf>
    <xf numFmtId="0" fontId="24" fillId="9" borderId="2" xfId="0" applyFont="1" applyFill="1" applyBorder="1" applyAlignment="1" applyProtection="1">
      <alignment horizontal="center"/>
      <protection locked="0"/>
    </xf>
    <xf numFmtId="0" fontId="24" fillId="0" borderId="2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left" vertical="top" wrapText="1"/>
      <protection locked="0"/>
    </xf>
    <xf numFmtId="169" fontId="15" fillId="0" borderId="31" xfId="0" applyNumberFormat="1" applyFont="1" applyBorder="1" applyAlignment="1" applyProtection="1">
      <alignment horizontal="center" vertical="center"/>
      <protection locked="0"/>
    </xf>
    <xf numFmtId="0" fontId="15" fillId="0" borderId="32" xfId="0" applyFont="1" applyBorder="1" applyAlignment="1" applyProtection="1">
      <alignment horizontal="center" vertical="center"/>
      <protection locked="0"/>
    </xf>
    <xf numFmtId="0" fontId="15" fillId="2" borderId="62" xfId="0" applyFont="1" applyFill="1" applyBorder="1" applyAlignment="1" applyProtection="1">
      <alignment horizontal="center" vertical="center"/>
      <protection locked="0"/>
    </xf>
    <xf numFmtId="49" fontId="15" fillId="3" borderId="48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4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0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3" borderId="55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56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7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8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9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6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1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2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53" xfId="0" applyNumberFormat="1" applyFont="1" applyFill="1" applyBorder="1" applyAlignment="1" applyProtection="1">
      <alignment horizontal="center" vertical="center" wrapText="1"/>
      <protection locked="0"/>
    </xf>
    <xf numFmtId="49" fontId="15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11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7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54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0" applyFont="1" applyFill="1" applyBorder="1" applyAlignment="1" applyProtection="1">
      <alignment horizontal="center"/>
      <protection locked="0"/>
    </xf>
    <xf numFmtId="49" fontId="15" fillId="3" borderId="38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2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33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9" xfId="3" applyNumberFormat="1" applyFont="1" applyFill="1" applyBorder="1" applyAlignment="1" applyProtection="1">
      <alignment horizontal="center" vertical="center" wrapText="1"/>
      <protection locked="0"/>
    </xf>
    <xf numFmtId="49" fontId="18" fillId="0" borderId="30" xfId="0" applyNumberFormat="1" applyFont="1" applyFill="1" applyBorder="1" applyAlignment="1" applyProtection="1">
      <alignment horizontal="center" vertical="center"/>
      <protection locked="0"/>
    </xf>
    <xf numFmtId="49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6" fillId="0" borderId="30" xfId="0" applyFont="1" applyFill="1" applyBorder="1" applyAlignment="1" applyProtection="1">
      <alignment horizontal="center"/>
      <protection locked="0"/>
    </xf>
    <xf numFmtId="49" fontId="15" fillId="2" borderId="60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4" xfId="0" applyNumberFormat="1" applyFont="1" applyFill="1" applyBorder="1" applyAlignment="1" applyProtection="1">
      <alignment horizontal="center" vertical="center" wrapText="1"/>
      <protection locked="0"/>
    </xf>
    <xf numFmtId="49" fontId="22" fillId="8" borderId="9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2" xfId="0" applyNumberFormat="1" applyFont="1" applyFill="1" applyBorder="1" applyAlignment="1" applyProtection="1">
      <alignment horizontal="center" vertical="center"/>
      <protection locked="0"/>
    </xf>
    <xf numFmtId="49" fontId="15" fillId="2" borderId="63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2" borderId="66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4" xfId="0" applyNumberFormat="1" applyFont="1" applyFill="1" applyBorder="1" applyAlignment="1" applyProtection="1">
      <alignment horizontal="center" vertical="center" wrapText="1"/>
      <protection locked="0"/>
    </xf>
    <xf numFmtId="49" fontId="15" fillId="0" borderId="65" xfId="0" applyNumberFormat="1" applyFont="1" applyFill="1" applyBorder="1" applyAlignment="1" applyProtection="1">
      <alignment horizontal="center" vertical="center" wrapText="1"/>
      <protection locked="0"/>
    </xf>
    <xf numFmtId="49" fontId="26" fillId="8" borderId="13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4" xfId="3" applyNumberFormat="1" applyFont="1" applyFill="1" applyBorder="1" applyAlignment="1" applyProtection="1">
      <alignment horizontal="center" vertical="center" wrapText="1"/>
      <protection locked="0"/>
    </xf>
    <xf numFmtId="49" fontId="26" fillId="8" borderId="15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7" fillId="0" borderId="1" xfId="2" applyFont="1" applyAlignment="1">
      <alignment horizontal="center" vertical="center"/>
    </xf>
    <xf numFmtId="0" fontId="9" fillId="0" borderId="1" xfId="2" applyFont="1" applyFill="1" applyBorder="1" applyAlignment="1">
      <alignment horizontal="center" vertical="center"/>
    </xf>
    <xf numFmtId="0" fontId="1" fillId="0" borderId="1" xfId="2" applyFill="1" applyBorder="1" applyAlignment="1">
      <alignment horizontal="center" vertical="center" wrapText="1"/>
    </xf>
    <xf numFmtId="0" fontId="11" fillId="0" borderId="1" xfId="2" applyFont="1" applyBorder="1" applyAlignment="1" applyProtection="1">
      <alignment horizontal="center"/>
      <protection locked="0"/>
    </xf>
    <xf numFmtId="0" fontId="9" fillId="0" borderId="19" xfId="2" applyFont="1" applyBorder="1" applyAlignment="1">
      <alignment horizontal="center" vertical="center" wrapText="1"/>
    </xf>
    <xf numFmtId="0" fontId="9" fillId="0" borderId="23" xfId="2" applyFont="1" applyBorder="1" applyAlignment="1">
      <alignment horizontal="center" vertical="center" wrapText="1"/>
    </xf>
    <xf numFmtId="0" fontId="9" fillId="0" borderId="20" xfId="2" applyFont="1" applyBorder="1" applyAlignment="1">
      <alignment horizontal="center" vertical="center" wrapText="1"/>
    </xf>
    <xf numFmtId="0" fontId="9" fillId="0" borderId="21" xfId="2" applyFont="1" applyBorder="1" applyAlignment="1">
      <alignment horizontal="center" vertical="center" wrapText="1"/>
    </xf>
    <xf numFmtId="0" fontId="9" fillId="0" borderId="24" xfId="2" applyFont="1" applyBorder="1" applyAlignment="1">
      <alignment horizontal="center" vertical="center" wrapText="1"/>
    </xf>
    <xf numFmtId="0" fontId="9" fillId="0" borderId="22" xfId="2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21" fillId="4" borderId="0" xfId="0" applyFont="1" applyFill="1" applyAlignment="1">
      <alignment horizontal="center"/>
    </xf>
    <xf numFmtId="0" fontId="21" fillId="4" borderId="0" xfId="0" applyFont="1" applyFill="1" applyAlignment="1">
      <alignment horizontal="center" vertical="center"/>
    </xf>
  </cellXfs>
  <cellStyles count="6">
    <cellStyle name="Comma" xfId="1" builtinId="3"/>
    <cellStyle name="Hyperlink" xfId="3" builtinId="8" customBuiltin="1"/>
    <cellStyle name="Normal" xfId="0" builtinId="0"/>
    <cellStyle name="Normal 2" xfId="2"/>
    <cellStyle name="Percent" xfId="5" builtinId="5"/>
    <cellStyle name="Percent 2" xfId="4"/>
  </cellStyles>
  <dxfs count="0"/>
  <tableStyles count="0" defaultTableStyle="TableStyleMedium2" defaultPivotStyle="PivotStyleLight16"/>
  <colors>
    <mruColors>
      <color rgb="FF63BE7B"/>
      <color rgb="FFF869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95250</xdr:colOff>
      <xdr:row>2</xdr:row>
      <xdr:rowOff>25400</xdr:rowOff>
    </xdr:from>
    <xdr:to>
      <xdr:col>36</xdr:col>
      <xdr:colOff>33792</xdr:colOff>
      <xdr:row>52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0350" y="663575"/>
          <a:ext cx="6453642" cy="9499600"/>
        </a:xfrm>
        <a:prstGeom prst="rect">
          <a:avLst/>
        </a:prstGeom>
      </xdr:spPr>
    </xdr:pic>
    <xdr:clientData/>
  </xdr:twoCellAnchor>
  <xdr:twoCellAnchor>
    <xdr:from>
      <xdr:col>22</xdr:col>
      <xdr:colOff>171374</xdr:colOff>
      <xdr:row>10</xdr:row>
      <xdr:rowOff>177762</xdr:rowOff>
    </xdr:from>
    <xdr:to>
      <xdr:col>26</xdr:col>
      <xdr:colOff>189017</xdr:colOff>
      <xdr:row>13</xdr:row>
      <xdr:rowOff>187287</xdr:rowOff>
    </xdr:to>
    <xdr:sp macro="" textlink="">
      <xdr:nvSpPr>
        <xdr:cNvPr id="4" name="Oval 3"/>
        <xdr:cNvSpPr/>
      </xdr:nvSpPr>
      <xdr:spPr>
        <a:xfrm rot="19041978">
          <a:off x="8134274" y="2339937"/>
          <a:ext cx="1465443" cy="58102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23</xdr:col>
      <xdr:colOff>116521</xdr:colOff>
      <xdr:row>11</xdr:row>
      <xdr:rowOff>74110</xdr:rowOff>
    </xdr:from>
    <xdr:ext cx="919482" cy="374141"/>
    <xdr:sp macro="" textlink="">
      <xdr:nvSpPr>
        <xdr:cNvPr id="5" name="Rectangle 4"/>
        <xdr:cNvSpPr/>
      </xdr:nvSpPr>
      <xdr:spPr>
        <a:xfrm rot="19084888">
          <a:off x="8441371" y="2426785"/>
          <a:ext cx="91948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21</xdr:col>
      <xdr:colOff>184963</xdr:colOff>
      <xdr:row>27</xdr:row>
      <xdr:rowOff>183228</xdr:rowOff>
    </xdr:from>
    <xdr:to>
      <xdr:col>22</xdr:col>
      <xdr:colOff>219078</xdr:colOff>
      <xdr:row>38</xdr:row>
      <xdr:rowOff>114300</xdr:rowOff>
    </xdr:to>
    <xdr:sp macro="" textlink="">
      <xdr:nvSpPr>
        <xdr:cNvPr id="6" name="Oval 5"/>
        <xdr:cNvSpPr/>
      </xdr:nvSpPr>
      <xdr:spPr>
        <a:xfrm rot="16200000">
          <a:off x="6970660" y="6399156"/>
          <a:ext cx="2026572" cy="396065"/>
        </a:xfrm>
        <a:prstGeom prst="ellipse">
          <a:avLst/>
        </a:prstGeom>
        <a:solidFill>
          <a:schemeClr val="accent2">
            <a:lumMod val="60000"/>
            <a:lumOff val="40000"/>
            <a:alpha val="54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21</xdr:col>
      <xdr:colOff>179641</xdr:colOff>
      <xdr:row>31</xdr:row>
      <xdr:rowOff>30040</xdr:rowOff>
    </xdr:from>
    <xdr:ext cx="374141" cy="919482"/>
    <xdr:sp macro="" textlink="">
      <xdr:nvSpPr>
        <xdr:cNvPr id="7" name="Rectangle 6"/>
        <xdr:cNvSpPr/>
      </xdr:nvSpPr>
      <xdr:spPr>
        <a:xfrm rot="16242910">
          <a:off x="7507921" y="6465385"/>
          <a:ext cx="919482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Tankers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22</xdr:col>
      <xdr:colOff>184964</xdr:colOff>
      <xdr:row>20</xdr:row>
      <xdr:rowOff>180974</xdr:rowOff>
    </xdr:from>
    <xdr:to>
      <xdr:col>23</xdr:col>
      <xdr:colOff>133353</xdr:colOff>
      <xdr:row>35</xdr:row>
      <xdr:rowOff>19049</xdr:rowOff>
    </xdr:to>
    <xdr:sp macro="" textlink="">
      <xdr:nvSpPr>
        <xdr:cNvPr id="8" name="Oval 7"/>
        <xdr:cNvSpPr/>
      </xdr:nvSpPr>
      <xdr:spPr>
        <a:xfrm rot="16200000">
          <a:off x="6955246" y="5440767"/>
          <a:ext cx="2695575" cy="310339"/>
        </a:xfrm>
        <a:prstGeom prst="ellipse">
          <a:avLst/>
        </a:prstGeom>
        <a:solidFill>
          <a:schemeClr val="accent6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22</xdr:col>
      <xdr:colOff>122491</xdr:colOff>
      <xdr:row>25</xdr:row>
      <xdr:rowOff>166975</xdr:rowOff>
    </xdr:from>
    <xdr:ext cx="374141" cy="874214"/>
    <xdr:sp macro="" textlink="">
      <xdr:nvSpPr>
        <xdr:cNvPr id="9" name="Rectangle 8"/>
        <xdr:cNvSpPr/>
      </xdr:nvSpPr>
      <xdr:spPr>
        <a:xfrm rot="16242910">
          <a:off x="7835355" y="5436686"/>
          <a:ext cx="874214" cy="37414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Tarawa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>
    <xdr:from>
      <xdr:col>20</xdr:col>
      <xdr:colOff>232589</xdr:colOff>
      <xdr:row>25</xdr:row>
      <xdr:rowOff>76198</xdr:rowOff>
    </xdr:from>
    <xdr:to>
      <xdr:col>21</xdr:col>
      <xdr:colOff>180978</xdr:colOff>
      <xdr:row>40</xdr:row>
      <xdr:rowOff>47624</xdr:rowOff>
    </xdr:to>
    <xdr:sp macro="" textlink="">
      <xdr:nvSpPr>
        <xdr:cNvPr id="10" name="Oval 9"/>
        <xdr:cNvSpPr/>
      </xdr:nvSpPr>
      <xdr:spPr>
        <a:xfrm rot="16200000">
          <a:off x="6212296" y="6355166"/>
          <a:ext cx="2828926" cy="310339"/>
        </a:xfrm>
        <a:prstGeom prst="ellipse">
          <a:avLst/>
        </a:prstGeom>
        <a:solidFill>
          <a:schemeClr val="accent4">
            <a:lumMod val="60000"/>
            <a:lumOff val="40000"/>
            <a:alpha val="6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20</xdr:col>
      <xdr:colOff>169454</xdr:colOff>
      <xdr:row>29</xdr:row>
      <xdr:rowOff>47612</xdr:rowOff>
    </xdr:from>
    <xdr:ext cx="374141" cy="1390542"/>
    <xdr:sp macro="" textlink="">
      <xdr:nvSpPr>
        <xdr:cNvPr id="11" name="Rectangle 10"/>
        <xdr:cNvSpPr/>
      </xdr:nvSpPr>
      <xdr:spPr>
        <a:xfrm rot="16242910">
          <a:off x="6900254" y="6337487"/>
          <a:ext cx="1390542" cy="37414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1800" b="0" cap="none" spc="0">
              <a:ln w="0"/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Roosevelt</a:t>
          </a:r>
          <a:endParaRPr lang="en-US" sz="5400" b="0" cap="none" spc="0">
            <a:ln w="0"/>
            <a:solidFill>
              <a:schemeClr val="bg1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2</xdr:row>
      <xdr:rowOff>28574</xdr:rowOff>
    </xdr:from>
    <xdr:to>
      <xdr:col>2</xdr:col>
      <xdr:colOff>400050</xdr:colOff>
      <xdr:row>2</xdr:row>
      <xdr:rowOff>285749</xdr:rowOff>
    </xdr:to>
    <xdr:sp macro="" textlink="">
      <xdr:nvSpPr>
        <xdr:cNvPr id="2" name="Flèche : haut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0800000">
          <a:off x="1571625" y="409574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</xdr:col>
      <xdr:colOff>219075</xdr:colOff>
      <xdr:row>13</xdr:row>
      <xdr:rowOff>28574</xdr:rowOff>
    </xdr:from>
    <xdr:to>
      <xdr:col>2</xdr:col>
      <xdr:colOff>428625</xdr:colOff>
      <xdr:row>13</xdr:row>
      <xdr:rowOff>285749</xdr:rowOff>
    </xdr:to>
    <xdr:sp macro="" textlink="">
      <xdr:nvSpPr>
        <xdr:cNvPr id="3" name="Flèche : haut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800000">
          <a:off x="1476375" y="2857499"/>
          <a:ext cx="209550" cy="25717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61</xdr:row>
      <xdr:rowOff>47625</xdr:rowOff>
    </xdr:from>
    <xdr:to>
      <xdr:col>3</xdr:col>
      <xdr:colOff>598932</xdr:colOff>
      <xdr:row>64</xdr:row>
      <xdr:rowOff>171450</xdr:rowOff>
    </xdr:to>
    <xdr:sp macro="" textlink="">
      <xdr:nvSpPr>
        <xdr:cNvPr id="3" name="Flèche : hau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4876800" y="11925300"/>
          <a:ext cx="484632" cy="695325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3</xdr:col>
      <xdr:colOff>257175</xdr:colOff>
      <xdr:row>4</xdr:row>
      <xdr:rowOff>247649</xdr:rowOff>
    </xdr:from>
    <xdr:to>
      <xdr:col>3</xdr:col>
      <xdr:colOff>466725</xdr:colOff>
      <xdr:row>5</xdr:row>
      <xdr:rowOff>219073</xdr:rowOff>
    </xdr:to>
    <xdr:sp macro="" textlink="">
      <xdr:nvSpPr>
        <xdr:cNvPr id="5" name="Flèche : hau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 rot="10800000">
          <a:off x="5019675" y="1076324"/>
          <a:ext cx="209550" cy="219074"/>
        </a:xfrm>
        <a:prstGeom prst="upArrow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13</xdr:row>
      <xdr:rowOff>95250</xdr:rowOff>
    </xdr:from>
    <xdr:to>
      <xdr:col>3</xdr:col>
      <xdr:colOff>390525</xdr:colOff>
      <xdr:row>17</xdr:row>
      <xdr:rowOff>104775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pSpPr>
          <a:grpSpLocks noChangeAspect="1"/>
        </xdr:cNvGrpSpPr>
      </xdr:nvGrpSpPr>
      <xdr:grpSpPr>
        <a:xfrm>
          <a:off x="823383" y="2571750"/>
          <a:ext cx="1408642" cy="771525"/>
          <a:chOff x="857250" y="2600325"/>
          <a:chExt cx="1400175" cy="771525"/>
        </a:xfrm>
      </xdr:grpSpPr>
      <xdr:sp macro="" textlink="">
        <xdr:nvSpPr>
          <xdr:cNvPr id="6" name="Flowchart: Terminator 5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/>
        </xdr:nvSpPr>
        <xdr:spPr>
          <a:xfrm>
            <a:off x="857250" y="2657475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9" name="Right Arrow 8">
            <a:extLst>
              <a:ext uri="{FF2B5EF4-FFF2-40B4-BE49-F238E27FC236}">
                <a16:creationId xmlns:a16="http://schemas.microsoft.com/office/drawing/2014/main" id="{00000000-0008-0000-0500-000009000000}"/>
              </a:ext>
            </a:extLst>
          </xdr:cNvPr>
          <xdr:cNvSpPr/>
        </xdr:nvSpPr>
        <xdr:spPr>
          <a:xfrm rot="10800000">
            <a:off x="1304925" y="26003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0" name="Right Arrow 9">
            <a:extLst>
              <a:ext uri="{FF2B5EF4-FFF2-40B4-BE49-F238E27FC236}">
                <a16:creationId xmlns:a16="http://schemas.microsoft.com/office/drawing/2014/main" id="{00000000-0008-0000-0500-00000A000000}"/>
              </a:ext>
            </a:extLst>
          </xdr:cNvPr>
          <xdr:cNvSpPr/>
        </xdr:nvSpPr>
        <xdr:spPr>
          <a:xfrm>
            <a:off x="1304925" y="3248025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</xdr:col>
      <xdr:colOff>228600</xdr:colOff>
      <xdr:row>4</xdr:row>
      <xdr:rowOff>76200</xdr:rowOff>
    </xdr:from>
    <xdr:to>
      <xdr:col>3</xdr:col>
      <xdr:colOff>409575</xdr:colOff>
      <xdr:row>8</xdr:row>
      <xdr:rowOff>85725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pSpPr>
          <a:grpSpLocks noChangeAspect="1"/>
        </xdr:cNvGrpSpPr>
      </xdr:nvGrpSpPr>
      <xdr:grpSpPr>
        <a:xfrm>
          <a:off x="842433" y="838200"/>
          <a:ext cx="1408642" cy="771525"/>
          <a:chOff x="990600" y="2647950"/>
          <a:chExt cx="1400175" cy="771525"/>
        </a:xfrm>
      </xdr:grpSpPr>
      <xdr:sp macro="" textlink="">
        <xdr:nvSpPr>
          <xdr:cNvPr id="13" name="Flowchart: Terminator 12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/>
        </xdr:nvSpPr>
        <xdr:spPr>
          <a:xfrm>
            <a:off x="990600" y="2705100"/>
            <a:ext cx="1400175" cy="647700"/>
          </a:xfrm>
          <a:prstGeom prst="flowChartTerminator">
            <a:avLst/>
          </a:prstGeom>
          <a:noFill/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" name="Right Arrow 13">
            <a:extLst>
              <a:ext uri="{FF2B5EF4-FFF2-40B4-BE49-F238E27FC236}">
                <a16:creationId xmlns:a16="http://schemas.microsoft.com/office/drawing/2014/main" id="{00000000-0008-0000-0500-00000E000000}"/>
              </a:ext>
            </a:extLst>
          </xdr:cNvPr>
          <xdr:cNvSpPr/>
        </xdr:nvSpPr>
        <xdr:spPr>
          <a:xfrm>
            <a:off x="1438275" y="26479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5" name="Right Arrow 14">
            <a:extLst>
              <a:ext uri="{FF2B5EF4-FFF2-40B4-BE49-F238E27FC236}">
                <a16:creationId xmlns:a16="http://schemas.microsoft.com/office/drawing/2014/main" id="{00000000-0008-0000-0500-00000F000000}"/>
              </a:ext>
            </a:extLst>
          </xdr:cNvPr>
          <xdr:cNvSpPr/>
        </xdr:nvSpPr>
        <xdr:spPr>
          <a:xfrm rot="10800000">
            <a:off x="1438275" y="3295650"/>
            <a:ext cx="552450" cy="123825"/>
          </a:xfrm>
          <a:prstGeom prst="rightArrow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585105</xdr:colOff>
      <xdr:row>5</xdr:row>
      <xdr:rowOff>95250</xdr:rowOff>
    </xdr:from>
    <xdr:to>
      <xdr:col>10</xdr:col>
      <xdr:colOff>566056</xdr:colOff>
      <xdr:row>7</xdr:row>
      <xdr:rowOff>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 noChangeAspect="1"/>
        </xdr:cNvGrpSpPr>
      </xdr:nvGrpSpPr>
      <xdr:grpSpPr>
        <a:xfrm>
          <a:off x="6109605" y="1047750"/>
          <a:ext cx="594784" cy="285750"/>
          <a:chOff x="3371850" y="885825"/>
          <a:chExt cx="590550" cy="285750"/>
        </a:xfrm>
      </xdr:grpSpPr>
      <xdr:sp macro="" textlink="">
        <xdr:nvSpPr>
          <xdr:cNvPr id="21" name="Isosceles Triangle 20">
            <a:extLst>
              <a:ext uri="{FF2B5EF4-FFF2-40B4-BE49-F238E27FC236}">
                <a16:creationId xmlns:a16="http://schemas.microsoft.com/office/drawing/2014/main" id="{00000000-0008-0000-0500-000015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" name="Isosceles Triangle 21">
            <a:extLst>
              <a:ext uri="{FF2B5EF4-FFF2-40B4-BE49-F238E27FC236}">
                <a16:creationId xmlns:a16="http://schemas.microsoft.com/office/drawing/2014/main" id="{00000000-0008-0000-0500-000016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171450</xdr:colOff>
      <xdr:row>23</xdr:row>
      <xdr:rowOff>66675</xdr:rowOff>
    </xdr:from>
    <xdr:to>
      <xdr:col>6</xdr:col>
      <xdr:colOff>387450</xdr:colOff>
      <xdr:row>24</xdr:row>
      <xdr:rowOff>92175</xdr:rowOff>
    </xdr:to>
    <xdr:sp macro="" textlink="">
      <xdr:nvSpPr>
        <xdr:cNvPr id="25" name="Flowchart: Extract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>
          <a:spLocks noChangeAspect="1"/>
        </xdr:cNvSpPr>
      </xdr:nvSpPr>
      <xdr:spPr>
        <a:xfrm>
          <a:off x="3829050" y="4448175"/>
          <a:ext cx="216000" cy="216000"/>
        </a:xfrm>
        <a:prstGeom prst="flowChartExtra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6</xdr:col>
      <xdr:colOff>190500</xdr:colOff>
      <xdr:row>5</xdr:row>
      <xdr:rowOff>57150</xdr:rowOff>
    </xdr:from>
    <xdr:to>
      <xdr:col>6</xdr:col>
      <xdr:colOff>406500</xdr:colOff>
      <xdr:row>6</xdr:row>
      <xdr:rowOff>82650</xdr:rowOff>
    </xdr:to>
    <xdr:sp macro="" textlink="">
      <xdr:nvSpPr>
        <xdr:cNvPr id="20" name="Flowchart: Connector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>
          <a:spLocks noChangeAspect="1"/>
        </xdr:cNvSpPr>
      </xdr:nvSpPr>
      <xdr:spPr>
        <a:xfrm>
          <a:off x="3848100" y="1009650"/>
          <a:ext cx="216000" cy="216000"/>
        </a:xfrm>
        <a:prstGeom prst="flowChartConnector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9</xdr:col>
      <xdr:colOff>594630</xdr:colOff>
      <xdr:row>14</xdr:row>
      <xdr:rowOff>114300</xdr:rowOff>
    </xdr:from>
    <xdr:to>
      <xdr:col>10</xdr:col>
      <xdr:colOff>575581</xdr:colOff>
      <xdr:row>16</xdr:row>
      <xdr:rowOff>19050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pSpPr>
          <a:grpSpLocks noChangeAspect="1"/>
        </xdr:cNvGrpSpPr>
      </xdr:nvGrpSpPr>
      <xdr:grpSpPr>
        <a:xfrm>
          <a:off x="6119130" y="2781300"/>
          <a:ext cx="594784" cy="285750"/>
          <a:chOff x="3371850" y="885825"/>
          <a:chExt cx="590550" cy="285750"/>
        </a:xfrm>
      </xdr:grpSpPr>
      <xdr:sp macro="" textlink="">
        <xdr:nvSpPr>
          <xdr:cNvPr id="32" name="Isosceles Triangle 31">
            <a:extLst>
              <a:ext uri="{FF2B5EF4-FFF2-40B4-BE49-F238E27FC236}">
                <a16:creationId xmlns:a16="http://schemas.microsoft.com/office/drawing/2014/main" id="{00000000-0008-0000-0500-000020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3" name="Isosceles Triangle 32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9</xdr:col>
      <xdr:colOff>575580</xdr:colOff>
      <xdr:row>23</xdr:row>
      <xdr:rowOff>85725</xdr:rowOff>
    </xdr:from>
    <xdr:to>
      <xdr:col>10</xdr:col>
      <xdr:colOff>556531</xdr:colOff>
      <xdr:row>24</xdr:row>
      <xdr:rowOff>180975</xdr:rowOff>
    </xdr:to>
    <xdr:grpSp>
      <xdr:nvGrpSpPr>
        <xdr:cNvPr id="34" name="Group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GrpSpPr>
          <a:grpSpLocks noChangeAspect="1"/>
        </xdr:cNvGrpSpPr>
      </xdr:nvGrpSpPr>
      <xdr:grpSpPr>
        <a:xfrm>
          <a:off x="6100080" y="4467225"/>
          <a:ext cx="594784" cy="285750"/>
          <a:chOff x="3371850" y="885825"/>
          <a:chExt cx="590550" cy="285750"/>
        </a:xfrm>
      </xdr:grpSpPr>
      <xdr:sp macro="" textlink="">
        <xdr:nvSpPr>
          <xdr:cNvPr id="35" name="Isosceles Triangle 34">
            <a:extLst>
              <a:ext uri="{FF2B5EF4-FFF2-40B4-BE49-F238E27FC236}">
                <a16:creationId xmlns:a16="http://schemas.microsoft.com/office/drawing/2014/main" id="{00000000-0008-0000-0500-000023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6" name="Isosceles Triangle 35">
            <a:extLst>
              <a:ext uri="{FF2B5EF4-FFF2-40B4-BE49-F238E27FC236}">
                <a16:creationId xmlns:a16="http://schemas.microsoft.com/office/drawing/2014/main" id="{00000000-0008-0000-0500-000024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10</xdr:col>
      <xdr:colOff>13605</xdr:colOff>
      <xdr:row>32</xdr:row>
      <xdr:rowOff>104774</xdr:rowOff>
    </xdr:from>
    <xdr:to>
      <xdr:col>11</xdr:col>
      <xdr:colOff>28390</xdr:colOff>
      <xdr:row>34</xdr:row>
      <xdr:rowOff>27213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GrpSpPr>
          <a:grpSpLocks noChangeAspect="1"/>
        </xdr:cNvGrpSpPr>
      </xdr:nvGrpSpPr>
      <xdr:grpSpPr>
        <a:xfrm>
          <a:off x="6151938" y="6200774"/>
          <a:ext cx="628619" cy="303439"/>
          <a:chOff x="3371850" y="885825"/>
          <a:chExt cx="590550" cy="285750"/>
        </a:xfrm>
      </xdr:grpSpPr>
      <xdr:sp macro="" textlink="">
        <xdr:nvSpPr>
          <xdr:cNvPr id="38" name="Isosceles Triangl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33718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9" name="Isosceles Triangle 38">
            <a:extLst>
              <a:ext uri="{FF2B5EF4-FFF2-40B4-BE49-F238E27FC236}">
                <a16:creationId xmlns:a16="http://schemas.microsoft.com/office/drawing/2014/main" id="{00000000-0008-0000-0500-000027000000}"/>
              </a:ext>
            </a:extLst>
          </xdr:cNvPr>
          <xdr:cNvSpPr/>
        </xdr:nvSpPr>
        <xdr:spPr>
          <a:xfrm>
            <a:off x="3790950" y="885825"/>
            <a:ext cx="171450" cy="285750"/>
          </a:xfrm>
          <a:prstGeom prst="triangle">
            <a:avLst/>
          </a:prstGeom>
        </xdr:spPr>
        <xdr:style>
          <a:lnRef idx="2">
            <a:schemeClr val="dk1">
              <a:shade val="50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</xdr:grpSp>
    <xdr:clientData fLocksWithSheet="0"/>
  </xdr:twoCellAnchor>
  <xdr:twoCellAnchor editAs="oneCell">
    <xdr:from>
      <xdr:col>6</xdr:col>
      <xdr:colOff>152400</xdr:colOff>
      <xdr:row>14</xdr:row>
      <xdr:rowOff>161925</xdr:rowOff>
    </xdr:from>
    <xdr:to>
      <xdr:col>6</xdr:col>
      <xdr:colOff>368400</xdr:colOff>
      <xdr:row>15</xdr:row>
      <xdr:rowOff>181075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3810000" y="2828925"/>
          <a:ext cx="216000" cy="216000"/>
        </a:xfrm>
        <a:prstGeom prst="rect">
          <a:avLst/>
        </a:prstGeom>
        <a:noFill/>
        <a:ln w="158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 fLocksWithSheet="0"/>
  </xdr:twoCellAnchor>
  <xdr:twoCellAnchor editAs="oneCell">
    <xdr:from>
      <xdr:col>1</xdr:col>
      <xdr:colOff>258536</xdr:colOff>
      <xdr:row>24</xdr:row>
      <xdr:rowOff>68036</xdr:rowOff>
    </xdr:from>
    <xdr:to>
      <xdr:col>3</xdr:col>
      <xdr:colOff>381000</xdr:colOff>
      <xdr:row>24</xdr:row>
      <xdr:rowOff>81643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870857" y="4640036"/>
          <a:ext cx="1347107" cy="13607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LocksWithSheet="0"/>
  </xdr:twoCellAnchor>
  <xdr:oneCellAnchor>
    <xdr:from>
      <xdr:col>6</xdr:col>
      <xdr:colOff>40822</xdr:colOff>
      <xdr:row>32</xdr:row>
      <xdr:rowOff>122464</xdr:rowOff>
    </xdr:from>
    <xdr:ext cx="489749" cy="280205"/>
    <xdr:sp macro="" textlink="" fLocksText="0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3714751" y="6218464"/>
          <a:ext cx="489749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200"/>
            <a:t>TEXT</a:t>
          </a:r>
        </a:p>
      </xdr:txBody>
    </xdr:sp>
    <xdr:clientData fLocksWithSheet="0"/>
  </xdr:oneCellAnchor>
  <xdr:twoCellAnchor>
    <xdr:from>
      <xdr:col>13</xdr:col>
      <xdr:colOff>254824</xdr:colOff>
      <xdr:row>15</xdr:row>
      <xdr:rowOff>71746</xdr:rowOff>
    </xdr:from>
    <xdr:to>
      <xdr:col>17</xdr:col>
      <xdr:colOff>326585</xdr:colOff>
      <xdr:row>19</xdr:row>
      <xdr:rowOff>76759</xdr:rowOff>
    </xdr:to>
    <xdr:grpSp>
      <xdr:nvGrpSpPr>
        <xdr:cNvPr id="62" name="Group 61"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GrpSpPr/>
      </xdr:nvGrpSpPr>
      <xdr:grpSpPr>
        <a:xfrm>
          <a:off x="8234657" y="2929246"/>
          <a:ext cx="2643511" cy="767013"/>
          <a:chOff x="16598631" y="2731851"/>
          <a:chExt cx="2521046" cy="767013"/>
        </a:xfrm>
      </xdr:grpSpPr>
      <xdr:sp macro="" textlink="">
        <xdr:nvSpPr>
          <xdr:cNvPr id="63" name="Line 439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>
            <a:spLocks noChangeShapeType="1"/>
          </xdr:cNvSpPr>
        </xdr:nvSpPr>
        <xdr:spPr bwMode="auto">
          <a:xfrm>
            <a:off x="17104459" y="3108069"/>
            <a:ext cx="48208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4" name="Line 440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6598631" y="3493411"/>
            <a:ext cx="71663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5" name="Line 441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17320247" y="2731851"/>
            <a:ext cx="542168" cy="76200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6" name="Line 442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>
            <a:spLocks noChangeShapeType="1"/>
          </xdr:cNvSpPr>
        </xdr:nvSpPr>
        <xdr:spPr bwMode="auto">
          <a:xfrm>
            <a:off x="17862415" y="2731851"/>
            <a:ext cx="540034" cy="767013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7" name="Oval 44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>
            <a:spLocks noChangeArrowheads="1"/>
          </xdr:cNvSpPr>
        </xdr:nvSpPr>
        <xdr:spPr bwMode="auto">
          <a:xfrm>
            <a:off x="17722460" y="2877499"/>
            <a:ext cx="276555" cy="296943"/>
          </a:xfrm>
          <a:prstGeom prst="ellips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68" name="Rectangle 44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>
            <a:spLocks noChangeArrowheads="1"/>
          </xdr:cNvSpPr>
        </xdr:nvSpPr>
        <xdr:spPr bwMode="auto">
          <a:xfrm>
            <a:off x="17535501" y="3181734"/>
            <a:ext cx="650029" cy="251074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69" name="Line 439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>
            <a:spLocks noChangeShapeType="1"/>
          </xdr:cNvSpPr>
        </xdr:nvSpPr>
        <xdr:spPr bwMode="auto">
          <a:xfrm>
            <a:off x="18266489" y="3301882"/>
            <a:ext cx="48535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0" name="Line 43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>
            <a:spLocks noChangeShapeType="1"/>
          </xdr:cNvSpPr>
        </xdr:nvSpPr>
        <xdr:spPr bwMode="auto">
          <a:xfrm>
            <a:off x="17999698" y="2924190"/>
            <a:ext cx="481871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71" name="Line 44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18401358" y="3492478"/>
            <a:ext cx="718319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14</xdr:col>
      <xdr:colOff>192855</xdr:colOff>
      <xdr:row>4</xdr:row>
      <xdr:rowOff>107620</xdr:rowOff>
    </xdr:from>
    <xdr:to>
      <xdr:col>16</xdr:col>
      <xdr:colOff>318712</xdr:colOff>
      <xdr:row>8</xdr:row>
      <xdr:rowOff>114651</xdr:rowOff>
    </xdr:to>
    <xdr:grpSp>
      <xdr:nvGrpSpPr>
        <xdr:cNvPr id="3" name="Group 2"/>
        <xdr:cNvGrpSpPr/>
      </xdr:nvGrpSpPr>
      <xdr:grpSpPr>
        <a:xfrm>
          <a:off x="8786522" y="869620"/>
          <a:ext cx="1469940" cy="769031"/>
          <a:chOff x="8488264" y="843643"/>
          <a:chExt cx="1381425" cy="769031"/>
        </a:xfrm>
      </xdr:grpSpPr>
      <xdr:sp macro="" textlink="">
        <xdr:nvSpPr>
          <xdr:cNvPr id="80" name="Line 440">
            <a:extLst>
              <a:ext uri="{FF2B5EF4-FFF2-40B4-BE49-F238E27FC236}">
                <a16:creationId xmlns:a16="http://schemas.microsoft.com/office/drawing/2014/main" id="{00000000-0008-0000-0500-000050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85405" y="845170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8" name="Line 439">
            <a:extLst>
              <a:ext uri="{FF2B5EF4-FFF2-40B4-BE49-F238E27FC236}">
                <a16:creationId xmlns:a16="http://schemas.microsoft.com/office/drawing/2014/main" id="{00000000-0008-0000-0500-000058000000}"/>
              </a:ext>
            </a:extLst>
          </xdr:cNvPr>
          <xdr:cNvSpPr>
            <a:spLocks noChangeShapeType="1"/>
          </xdr:cNvSpPr>
        </xdr:nvSpPr>
        <xdr:spPr bwMode="auto">
          <a:xfrm>
            <a:off x="8488264" y="1406106"/>
            <a:ext cx="941537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" name="Line 439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SpPr>
            <a:spLocks noChangeShapeType="1"/>
          </xdr:cNvSpPr>
        </xdr:nvSpPr>
        <xdr:spPr bwMode="auto">
          <a:xfrm>
            <a:off x="8931616" y="1028414"/>
            <a:ext cx="938073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0" name="Line 440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8599037" y="1612234"/>
            <a:ext cx="1119832" cy="44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4" name="Line 441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SpPr>
            <a:spLocks noChangeShapeType="1"/>
          </xdr:cNvSpPr>
        </xdr:nvSpPr>
        <xdr:spPr bwMode="auto">
          <a:xfrm flipH="1">
            <a:off x="8604331" y="843643"/>
            <a:ext cx="1102509" cy="766081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476vfightergroup.com/nttr/range.php?id=65" TargetMode="External"/><Relationship Id="rId3" Type="http://schemas.openxmlformats.org/officeDocument/2006/relationships/hyperlink" Target="http://www.476vfightergroup.com/nttr/range.php?id=62" TargetMode="External"/><Relationship Id="rId7" Type="http://schemas.openxmlformats.org/officeDocument/2006/relationships/hyperlink" Target="http://www.476vfightergroup.com/nttr/range.php?id=64" TargetMode="External"/><Relationship Id="rId2" Type="http://schemas.openxmlformats.org/officeDocument/2006/relationships/hyperlink" Target="http://www.476vfightergroup.com/nttr/range.php?id=62" TargetMode="External"/><Relationship Id="rId1" Type="http://schemas.openxmlformats.org/officeDocument/2006/relationships/hyperlink" Target="http://www.476vfightergroup.com/nttr/range.php?id=61" TargetMode="External"/><Relationship Id="rId6" Type="http://schemas.openxmlformats.org/officeDocument/2006/relationships/hyperlink" Target="http://www.476vfightergroup.com/nttr/range.php?id=64" TargetMode="External"/><Relationship Id="rId5" Type="http://schemas.openxmlformats.org/officeDocument/2006/relationships/hyperlink" Target="http://www.476vfightergroup.com/nttr/range.php?id=64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476vfightergroup.com/nttr/range.php?id=63" TargetMode="External"/><Relationship Id="rId9" Type="http://schemas.openxmlformats.org/officeDocument/2006/relationships/hyperlink" Target="http://www.476vfightergroup.com/nttr/range.php?id=6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hecksix-fr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0"/>
  <sheetViews>
    <sheetView tabSelected="1" showRuler="0" zoomScale="130" zoomScaleNormal="130" zoomScalePageLayoutView="60" workbookViewId="0">
      <selection activeCell="H12" sqref="H12:I12"/>
    </sheetView>
  </sheetViews>
  <sheetFormatPr defaultColWidth="5.42578125" defaultRowHeight="15" customHeight="1" x14ac:dyDescent="0.3"/>
  <cols>
    <col min="1" max="14" width="5.42578125" style="54"/>
    <col min="15" max="15" width="5.42578125" style="54" customWidth="1"/>
    <col min="16" max="16" width="5.42578125" style="54"/>
    <col min="17" max="18" width="5.42578125" style="54" customWidth="1"/>
    <col min="19" max="16384" width="5.42578125" style="54"/>
  </cols>
  <sheetData>
    <row r="1" spans="1:49" ht="35.25" customHeight="1" x14ac:dyDescent="0.3">
      <c r="A1" s="209" t="s">
        <v>227</v>
      </c>
      <c r="B1" s="210"/>
      <c r="C1" s="210"/>
      <c r="D1" s="210"/>
      <c r="E1" s="210"/>
      <c r="F1" s="211"/>
      <c r="G1" s="212" t="s">
        <v>0</v>
      </c>
      <c r="H1" s="213"/>
      <c r="I1" s="213"/>
      <c r="J1" s="213"/>
      <c r="K1" s="213"/>
      <c r="L1" s="214"/>
      <c r="M1" s="186" t="s">
        <v>560</v>
      </c>
      <c r="N1" s="187"/>
      <c r="O1" s="187"/>
      <c r="P1" s="187"/>
      <c r="Q1" s="187"/>
      <c r="R1" s="188"/>
      <c r="S1" s="165" t="s">
        <v>227</v>
      </c>
      <c r="T1" s="165"/>
      <c r="U1" s="165"/>
      <c r="V1" s="165"/>
      <c r="W1" s="165"/>
      <c r="X1" s="165"/>
      <c r="Y1" s="160" t="s">
        <v>0</v>
      </c>
      <c r="Z1" s="160"/>
      <c r="AA1" s="160"/>
      <c r="AB1" s="160"/>
      <c r="AC1" s="160"/>
      <c r="AD1" s="160"/>
      <c r="AE1" s="161" t="str">
        <f>M1</f>
        <v>SYRIA</v>
      </c>
      <c r="AF1" s="161"/>
      <c r="AG1" s="161"/>
      <c r="AH1" s="161"/>
      <c r="AI1" s="161"/>
      <c r="AJ1" s="161"/>
    </row>
    <row r="2" spans="1:49" ht="15" customHeight="1" x14ac:dyDescent="0.3">
      <c r="A2" s="194" t="s">
        <v>229</v>
      </c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6"/>
      <c r="S2" s="162" t="s">
        <v>237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163"/>
      <c r="AI2" s="163"/>
      <c r="AJ2" s="164"/>
    </row>
    <row r="3" spans="1:49" ht="15" customHeight="1" x14ac:dyDescent="0.3">
      <c r="A3" s="181" t="s">
        <v>230</v>
      </c>
      <c r="B3" s="182"/>
      <c r="C3" s="181" t="s">
        <v>231</v>
      </c>
      <c r="D3" s="183"/>
      <c r="E3" s="182"/>
      <c r="F3" s="181" t="s">
        <v>232</v>
      </c>
      <c r="G3" s="182"/>
      <c r="H3" s="184" t="s">
        <v>233</v>
      </c>
      <c r="I3" s="184"/>
      <c r="J3" s="184" t="s">
        <v>234</v>
      </c>
      <c r="K3" s="184"/>
      <c r="L3" s="184" t="s">
        <v>235</v>
      </c>
      <c r="M3" s="184"/>
      <c r="N3" s="184"/>
      <c r="O3" s="184"/>
      <c r="P3" s="184"/>
      <c r="Q3" s="184"/>
      <c r="R3" s="184"/>
      <c r="S3" s="166"/>
      <c r="T3" s="167"/>
      <c r="U3" s="167"/>
      <c r="V3" s="167"/>
      <c r="W3" s="167"/>
      <c r="X3" s="167"/>
      <c r="Y3" s="167"/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8"/>
    </row>
    <row r="4" spans="1:49" ht="15" customHeight="1" x14ac:dyDescent="0.3">
      <c r="A4" s="180" t="s">
        <v>236</v>
      </c>
      <c r="B4" s="180"/>
      <c r="C4" s="177" t="s">
        <v>661</v>
      </c>
      <c r="D4" s="178"/>
      <c r="E4" s="179"/>
      <c r="F4" s="206">
        <v>317.22399999999999</v>
      </c>
      <c r="G4" s="207"/>
      <c r="H4" s="177" t="s">
        <v>678</v>
      </c>
      <c r="I4" s="179"/>
      <c r="J4" s="180" t="s">
        <v>86</v>
      </c>
      <c r="K4" s="180"/>
      <c r="L4" s="180" t="s">
        <v>669</v>
      </c>
      <c r="M4" s="180"/>
      <c r="N4" s="180"/>
      <c r="O4" s="180"/>
      <c r="P4" s="180"/>
      <c r="Q4" s="180"/>
      <c r="R4" s="180"/>
      <c r="S4" s="169"/>
      <c r="T4" s="170"/>
      <c r="U4" s="170"/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1"/>
    </row>
    <row r="5" spans="1:49" ht="15" customHeight="1" x14ac:dyDescent="0.3">
      <c r="A5" s="185" t="s">
        <v>236</v>
      </c>
      <c r="B5" s="185"/>
      <c r="C5" s="190" t="s">
        <v>662</v>
      </c>
      <c r="D5" s="197"/>
      <c r="E5" s="191"/>
      <c r="F5" s="198">
        <v>317.22000000000003</v>
      </c>
      <c r="G5" s="199"/>
      <c r="H5" s="190" t="s">
        <v>679</v>
      </c>
      <c r="I5" s="191"/>
      <c r="J5" s="185" t="s">
        <v>86</v>
      </c>
      <c r="K5" s="185"/>
      <c r="L5" s="185" t="s">
        <v>667</v>
      </c>
      <c r="M5" s="185"/>
      <c r="N5" s="185"/>
      <c r="O5" s="185"/>
      <c r="P5" s="185"/>
      <c r="Q5" s="185"/>
      <c r="R5" s="185"/>
      <c r="S5" s="169"/>
      <c r="T5" s="170"/>
      <c r="U5" s="170"/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0"/>
      <c r="AG5" s="170"/>
      <c r="AH5" s="170"/>
      <c r="AI5" s="170"/>
      <c r="AJ5" s="171"/>
    </row>
    <row r="6" spans="1:49" ht="15" customHeight="1" x14ac:dyDescent="0.3">
      <c r="A6" s="189" t="s">
        <v>236</v>
      </c>
      <c r="B6" s="189"/>
      <c r="C6" s="200" t="s">
        <v>663</v>
      </c>
      <c r="D6" s="201"/>
      <c r="E6" s="202"/>
      <c r="F6" s="203">
        <v>317.21600000000001</v>
      </c>
      <c r="G6" s="204"/>
      <c r="H6" s="192" t="s">
        <v>680</v>
      </c>
      <c r="I6" s="193"/>
      <c r="J6" s="189" t="s">
        <v>86</v>
      </c>
      <c r="K6" s="189"/>
      <c r="L6" s="189" t="s">
        <v>668</v>
      </c>
      <c r="M6" s="189"/>
      <c r="N6" s="189"/>
      <c r="O6" s="189"/>
      <c r="P6" s="189"/>
      <c r="Q6" s="189"/>
      <c r="R6" s="189"/>
      <c r="S6" s="169"/>
      <c r="T6" s="170"/>
      <c r="U6" s="170"/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0"/>
      <c r="AG6" s="170"/>
      <c r="AH6" s="170"/>
      <c r="AI6" s="170"/>
      <c r="AJ6" s="171"/>
    </row>
    <row r="7" spans="1:49" ht="15" customHeight="1" x14ac:dyDescent="0.3">
      <c r="A7" s="180" t="s">
        <v>236</v>
      </c>
      <c r="B7" s="180"/>
      <c r="C7" s="180" t="s">
        <v>664</v>
      </c>
      <c r="D7" s="180"/>
      <c r="E7" s="180"/>
      <c r="F7" s="205">
        <v>317.32400000000001</v>
      </c>
      <c r="G7" s="205"/>
      <c r="H7" s="185" t="s">
        <v>681</v>
      </c>
      <c r="I7" s="185"/>
      <c r="J7" s="180" t="s">
        <v>86</v>
      </c>
      <c r="K7" s="180"/>
      <c r="L7" s="180" t="s">
        <v>669</v>
      </c>
      <c r="M7" s="180"/>
      <c r="N7" s="180"/>
      <c r="O7" s="180"/>
      <c r="P7" s="180"/>
      <c r="Q7" s="180"/>
      <c r="R7" s="180"/>
      <c r="S7" s="169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0"/>
      <c r="AG7" s="170"/>
      <c r="AH7" s="170"/>
      <c r="AI7" s="170"/>
      <c r="AJ7" s="171"/>
    </row>
    <row r="8" spans="1:49" ht="15" customHeight="1" x14ac:dyDescent="0.3">
      <c r="A8" s="185" t="s">
        <v>236</v>
      </c>
      <c r="B8" s="185"/>
      <c r="C8" s="185" t="s">
        <v>666</v>
      </c>
      <c r="D8" s="185"/>
      <c r="E8" s="185"/>
      <c r="F8" s="208">
        <v>317.32</v>
      </c>
      <c r="G8" s="208"/>
      <c r="H8" s="189" t="s">
        <v>682</v>
      </c>
      <c r="I8" s="189"/>
      <c r="J8" s="185" t="s">
        <v>86</v>
      </c>
      <c r="K8" s="185"/>
      <c r="L8" s="185" t="s">
        <v>667</v>
      </c>
      <c r="M8" s="185"/>
      <c r="N8" s="185"/>
      <c r="O8" s="185"/>
      <c r="P8" s="185"/>
      <c r="Q8" s="185"/>
      <c r="R8" s="185"/>
      <c r="S8" s="169"/>
      <c r="T8" s="170"/>
      <c r="U8" s="170"/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0"/>
      <c r="AG8" s="170"/>
      <c r="AH8" s="170"/>
      <c r="AI8" s="170"/>
      <c r="AJ8" s="171"/>
    </row>
    <row r="9" spans="1:49" ht="15" customHeight="1" x14ac:dyDescent="0.3">
      <c r="A9" s="189" t="s">
        <v>236</v>
      </c>
      <c r="B9" s="189"/>
      <c r="C9" s="189" t="s">
        <v>665</v>
      </c>
      <c r="D9" s="189"/>
      <c r="E9" s="189"/>
      <c r="F9" s="205">
        <v>317.31599999999997</v>
      </c>
      <c r="G9" s="205"/>
      <c r="H9" s="185" t="s">
        <v>683</v>
      </c>
      <c r="I9" s="185"/>
      <c r="J9" s="189" t="s">
        <v>86</v>
      </c>
      <c r="K9" s="189"/>
      <c r="L9" s="189" t="s">
        <v>668</v>
      </c>
      <c r="M9" s="189"/>
      <c r="N9" s="189"/>
      <c r="O9" s="189"/>
      <c r="P9" s="189"/>
      <c r="Q9" s="189"/>
      <c r="R9" s="189"/>
      <c r="S9" s="169"/>
      <c r="T9" s="170"/>
      <c r="U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0"/>
      <c r="AG9" s="170"/>
      <c r="AH9" s="170"/>
      <c r="AI9" s="170"/>
      <c r="AJ9" s="171"/>
    </row>
    <row r="10" spans="1:49" ht="15" customHeight="1" x14ac:dyDescent="0.3">
      <c r="A10" s="189" t="s">
        <v>236</v>
      </c>
      <c r="B10" s="189"/>
      <c r="C10" s="189" t="s">
        <v>611</v>
      </c>
      <c r="D10" s="189"/>
      <c r="E10" s="189"/>
      <c r="F10" s="208">
        <v>317.10599999999999</v>
      </c>
      <c r="G10" s="208"/>
      <c r="H10" s="189" t="s">
        <v>674</v>
      </c>
      <c r="I10" s="189"/>
      <c r="J10" s="189" t="s">
        <v>86</v>
      </c>
      <c r="K10" s="189"/>
      <c r="L10" s="189" t="s">
        <v>670</v>
      </c>
      <c r="M10" s="189"/>
      <c r="N10" s="189"/>
      <c r="O10" s="189"/>
      <c r="P10" s="189"/>
      <c r="Q10" s="189"/>
      <c r="R10" s="189"/>
      <c r="S10" s="169"/>
      <c r="T10" s="170"/>
      <c r="U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0"/>
      <c r="AG10" s="170"/>
      <c r="AH10" s="170"/>
      <c r="AI10" s="170"/>
      <c r="AJ10" s="171"/>
    </row>
    <row r="11" spans="1:49" ht="15" customHeight="1" x14ac:dyDescent="0.3">
      <c r="A11" s="185" t="s">
        <v>115</v>
      </c>
      <c r="B11" s="185"/>
      <c r="C11" s="185" t="s">
        <v>671</v>
      </c>
      <c r="D11" s="185"/>
      <c r="E11" s="185"/>
      <c r="F11" s="205">
        <v>344.02499999999998</v>
      </c>
      <c r="G11" s="205"/>
      <c r="H11" s="185"/>
      <c r="I11" s="185"/>
      <c r="J11" s="185" t="s">
        <v>195</v>
      </c>
      <c r="K11" s="185" t="s">
        <v>283</v>
      </c>
      <c r="L11" s="185" t="s">
        <v>672</v>
      </c>
      <c r="M11" s="185"/>
      <c r="N11" s="185"/>
      <c r="O11" s="185"/>
      <c r="P11" s="185"/>
      <c r="Q11" s="185"/>
      <c r="R11" s="185"/>
      <c r="S11" s="169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1"/>
    </row>
    <row r="12" spans="1:49" ht="15" customHeight="1" x14ac:dyDescent="0.3">
      <c r="A12" s="185" t="s">
        <v>115</v>
      </c>
      <c r="B12" s="185"/>
      <c r="C12" s="189" t="s">
        <v>612</v>
      </c>
      <c r="D12" s="189"/>
      <c r="E12" s="189"/>
      <c r="F12" s="208">
        <v>282.02499999999998</v>
      </c>
      <c r="G12" s="208"/>
      <c r="H12" s="189"/>
      <c r="I12" s="189"/>
      <c r="J12" s="185" t="s">
        <v>195</v>
      </c>
      <c r="K12" s="185" t="s">
        <v>283</v>
      </c>
      <c r="L12" s="189" t="s">
        <v>673</v>
      </c>
      <c r="M12" s="189"/>
      <c r="N12" s="189"/>
      <c r="O12" s="189"/>
      <c r="P12" s="189"/>
      <c r="Q12" s="189"/>
      <c r="R12" s="189"/>
      <c r="S12" s="169"/>
      <c r="T12" s="170"/>
      <c r="U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0"/>
      <c r="AG12" s="170"/>
      <c r="AH12" s="170"/>
      <c r="AI12" s="170"/>
      <c r="AJ12" s="171"/>
    </row>
    <row r="13" spans="1:49" ht="15" customHeight="1" thickBot="1" x14ac:dyDescent="0.35">
      <c r="A13" s="215" t="s">
        <v>621</v>
      </c>
      <c r="B13" s="216"/>
      <c r="C13" s="216"/>
      <c r="D13" s="216"/>
      <c r="E13" s="216"/>
      <c r="F13" s="216"/>
      <c r="G13" s="216"/>
      <c r="H13" s="216"/>
      <c r="I13" s="216"/>
      <c r="J13" s="216"/>
      <c r="K13" s="216"/>
      <c r="L13" s="217"/>
      <c r="M13" s="220" t="s">
        <v>620</v>
      </c>
      <c r="N13" s="221"/>
      <c r="O13" s="221"/>
      <c r="P13" s="221"/>
      <c r="Q13" s="221"/>
      <c r="R13" s="222"/>
      <c r="S13" s="169"/>
      <c r="T13" s="170"/>
      <c r="U13" s="170"/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0"/>
      <c r="AG13" s="170"/>
      <c r="AH13" s="170"/>
      <c r="AI13" s="170"/>
      <c r="AJ13" s="171"/>
    </row>
    <row r="14" spans="1:49" ht="15" customHeight="1" thickTop="1" x14ac:dyDescent="0.3">
      <c r="A14" s="131" t="s">
        <v>619</v>
      </c>
      <c r="B14" s="131"/>
      <c r="C14" s="131"/>
      <c r="D14" s="131"/>
      <c r="E14" s="131" t="s">
        <v>327</v>
      </c>
      <c r="F14" s="131"/>
      <c r="G14" s="131"/>
      <c r="H14" s="131"/>
      <c r="I14" s="131" t="s">
        <v>626</v>
      </c>
      <c r="J14" s="131"/>
      <c r="K14" s="131"/>
      <c r="L14" s="131"/>
      <c r="M14" s="175" t="s">
        <v>17</v>
      </c>
      <c r="N14" s="176"/>
      <c r="O14" s="176"/>
      <c r="P14" s="115" t="s">
        <v>328</v>
      </c>
      <c r="Q14" s="115" t="s">
        <v>329</v>
      </c>
      <c r="R14" s="115" t="s">
        <v>330</v>
      </c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1"/>
      <c r="AL14" s="124"/>
      <c r="AM14" s="124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ht="15" customHeight="1" x14ac:dyDescent="0.3">
      <c r="A15" s="234" t="s">
        <v>630</v>
      </c>
      <c r="B15" s="234"/>
      <c r="C15" s="234"/>
      <c r="D15" s="234"/>
      <c r="E15" s="234" t="s">
        <v>624</v>
      </c>
      <c r="F15" s="235"/>
      <c r="G15" s="234"/>
      <c r="H15" s="234"/>
      <c r="I15" s="234" t="s">
        <v>625</v>
      </c>
      <c r="J15" s="234"/>
      <c r="K15" s="234"/>
      <c r="L15" s="234"/>
      <c r="M15" s="228" t="s">
        <v>574</v>
      </c>
      <c r="N15" s="229"/>
      <c r="O15" s="229"/>
      <c r="P15" s="107" t="s">
        <v>562</v>
      </c>
      <c r="Q15" s="107" t="s">
        <v>561</v>
      </c>
      <c r="R15" s="109">
        <v>108.4</v>
      </c>
      <c r="S15" s="169"/>
      <c r="T15" s="170"/>
      <c r="U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0"/>
      <c r="AG15" s="170"/>
      <c r="AH15" s="170"/>
      <c r="AI15" s="170"/>
      <c r="AJ15" s="171"/>
    </row>
    <row r="16" spans="1:49" ht="15" customHeight="1" x14ac:dyDescent="0.3">
      <c r="A16" s="152"/>
      <c r="B16" s="238"/>
      <c r="C16" s="239" t="s">
        <v>627</v>
      </c>
      <c r="D16" s="239"/>
      <c r="E16" s="240"/>
      <c r="F16" s="116" t="s">
        <v>629</v>
      </c>
      <c r="G16" s="241" t="s">
        <v>628</v>
      </c>
      <c r="H16" s="241"/>
      <c r="I16" s="242" t="s">
        <v>617</v>
      </c>
      <c r="J16" s="242"/>
      <c r="K16" s="243" t="s">
        <v>618</v>
      </c>
      <c r="L16" s="243"/>
      <c r="M16" s="129" t="s">
        <v>675</v>
      </c>
      <c r="N16" s="130"/>
      <c r="O16" s="130"/>
      <c r="P16" s="108" t="s">
        <v>676</v>
      </c>
      <c r="Q16" s="108" t="s">
        <v>677</v>
      </c>
      <c r="R16" s="110"/>
      <c r="S16" s="169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0"/>
      <c r="AG16" s="170"/>
      <c r="AH16" s="170"/>
      <c r="AI16" s="170"/>
      <c r="AJ16" s="171"/>
    </row>
    <row r="17" spans="1:52" ht="15" customHeight="1" x14ac:dyDescent="0.3">
      <c r="A17" s="133" t="s">
        <v>613</v>
      </c>
      <c r="B17" s="133"/>
      <c r="C17" s="136" t="s">
        <v>634</v>
      </c>
      <c r="D17" s="137"/>
      <c r="E17" s="138"/>
      <c r="F17" s="127" t="s">
        <v>562</v>
      </c>
      <c r="G17" s="244" t="s">
        <v>561</v>
      </c>
      <c r="H17" s="244"/>
      <c r="I17" s="180" t="s">
        <v>636</v>
      </c>
      <c r="J17" s="180"/>
      <c r="K17" s="237">
        <v>109.3</v>
      </c>
      <c r="L17" s="237"/>
      <c r="M17" s="134"/>
      <c r="N17" s="135"/>
      <c r="O17" s="135"/>
      <c r="P17" s="117"/>
      <c r="Q17" s="117"/>
      <c r="R17" s="111"/>
      <c r="S17" s="169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0"/>
      <c r="AG17" s="170"/>
      <c r="AH17" s="170"/>
      <c r="AI17" s="170"/>
      <c r="AJ17" s="171"/>
      <c r="AY17" s="125"/>
      <c r="AZ17" s="125"/>
    </row>
    <row r="18" spans="1:52" ht="15" customHeight="1" x14ac:dyDescent="0.3">
      <c r="A18" s="133" t="s">
        <v>614</v>
      </c>
      <c r="B18" s="133"/>
      <c r="C18" s="136" t="s">
        <v>640</v>
      </c>
      <c r="D18" s="137"/>
      <c r="E18" s="138"/>
      <c r="F18" s="231" t="s">
        <v>622</v>
      </c>
      <c r="G18" s="232"/>
      <c r="H18" s="233"/>
      <c r="I18" s="185" t="s">
        <v>650</v>
      </c>
      <c r="J18" s="185"/>
      <c r="K18" s="230">
        <v>111.7</v>
      </c>
      <c r="L18" s="230"/>
      <c r="M18" s="129"/>
      <c r="N18" s="130"/>
      <c r="O18" s="130"/>
      <c r="P18" s="108"/>
      <c r="Q18" s="108"/>
      <c r="R18" s="110"/>
      <c r="S18" s="169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0"/>
      <c r="AG18" s="170"/>
      <c r="AH18" s="170"/>
      <c r="AI18" s="170"/>
      <c r="AJ18" s="171"/>
      <c r="AY18" s="126"/>
      <c r="AZ18" s="126"/>
    </row>
    <row r="19" spans="1:52" ht="15" customHeight="1" x14ac:dyDescent="0.3">
      <c r="A19" s="133" t="s">
        <v>615</v>
      </c>
      <c r="B19" s="133"/>
      <c r="C19" s="136" t="s">
        <v>635</v>
      </c>
      <c r="D19" s="137"/>
      <c r="E19" s="138"/>
      <c r="F19" s="139" t="s">
        <v>637</v>
      </c>
      <c r="G19" s="139"/>
      <c r="H19" s="139"/>
      <c r="I19" s="141"/>
      <c r="J19" s="141"/>
      <c r="K19" s="247"/>
      <c r="L19" s="247"/>
      <c r="M19" s="220" t="s">
        <v>565</v>
      </c>
      <c r="N19" s="221"/>
      <c r="O19" s="221"/>
      <c r="P19" s="221"/>
      <c r="Q19" s="221"/>
      <c r="R19" s="222"/>
      <c r="S19" s="169"/>
      <c r="T19" s="170"/>
      <c r="U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0"/>
      <c r="AG19" s="170"/>
      <c r="AH19" s="170"/>
      <c r="AI19" s="170"/>
      <c r="AJ19" s="171"/>
      <c r="AY19" s="125"/>
      <c r="AZ19" s="125"/>
    </row>
    <row r="20" spans="1:52" ht="15" customHeight="1" thickBot="1" x14ac:dyDescent="0.35">
      <c r="A20" s="143" t="s">
        <v>616</v>
      </c>
      <c r="B20" s="143"/>
      <c r="C20" s="144" t="s">
        <v>283</v>
      </c>
      <c r="D20" s="145"/>
      <c r="E20" s="146"/>
      <c r="F20" s="140"/>
      <c r="G20" s="140"/>
      <c r="H20" s="140"/>
      <c r="I20" s="147"/>
      <c r="J20" s="147"/>
      <c r="K20" s="248"/>
      <c r="L20" s="248"/>
      <c r="M20" s="175" t="s">
        <v>17</v>
      </c>
      <c r="N20" s="176"/>
      <c r="O20" s="176"/>
      <c r="P20" s="115" t="s">
        <v>328</v>
      </c>
      <c r="Q20" s="152" t="s">
        <v>330</v>
      </c>
      <c r="R20" s="153"/>
      <c r="S20" s="169"/>
      <c r="T20" s="170"/>
      <c r="U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0"/>
      <c r="AG20" s="170"/>
      <c r="AH20" s="170"/>
      <c r="AI20" s="170"/>
      <c r="AJ20" s="171"/>
      <c r="AY20" s="126"/>
      <c r="AZ20" s="126"/>
    </row>
    <row r="21" spans="1:52" ht="15" customHeight="1" thickTop="1" x14ac:dyDescent="0.3">
      <c r="A21" s="131" t="s">
        <v>619</v>
      </c>
      <c r="B21" s="131"/>
      <c r="C21" s="131"/>
      <c r="D21" s="131"/>
      <c r="E21" s="131" t="s">
        <v>327</v>
      </c>
      <c r="F21" s="131"/>
      <c r="G21" s="131"/>
      <c r="H21" s="131"/>
      <c r="I21" s="131" t="s">
        <v>626</v>
      </c>
      <c r="J21" s="131"/>
      <c r="K21" s="131"/>
      <c r="L21" s="131"/>
      <c r="M21" s="129" t="s">
        <v>563</v>
      </c>
      <c r="N21" s="130"/>
      <c r="O21" s="130"/>
      <c r="P21" s="108" t="s">
        <v>564</v>
      </c>
      <c r="Q21" s="154">
        <v>112.7</v>
      </c>
      <c r="R21" s="155"/>
      <c r="S21" s="169"/>
      <c r="T21" s="170"/>
      <c r="U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0"/>
      <c r="AG21" s="170"/>
      <c r="AH21" s="170"/>
      <c r="AI21" s="170"/>
      <c r="AJ21" s="171"/>
    </row>
    <row r="22" spans="1:52" ht="15" customHeight="1" x14ac:dyDescent="0.3">
      <c r="A22" s="234" t="s">
        <v>660</v>
      </c>
      <c r="B22" s="234"/>
      <c r="C22" s="234"/>
      <c r="D22" s="234"/>
      <c r="E22" s="234" t="s">
        <v>641</v>
      </c>
      <c r="F22" s="235"/>
      <c r="G22" s="234"/>
      <c r="H22" s="234"/>
      <c r="I22" s="234" t="s">
        <v>642</v>
      </c>
      <c r="J22" s="234"/>
      <c r="K22" s="234"/>
      <c r="L22" s="234"/>
      <c r="M22" s="223" t="s">
        <v>566</v>
      </c>
      <c r="N22" s="224"/>
      <c r="O22" s="224"/>
      <c r="P22" s="117" t="s">
        <v>567</v>
      </c>
      <c r="Q22" s="156">
        <v>113.9</v>
      </c>
      <c r="R22" s="157"/>
      <c r="S22" s="169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1"/>
    </row>
    <row r="23" spans="1:52" ht="15" customHeight="1" x14ac:dyDescent="0.3">
      <c r="A23" s="152"/>
      <c r="B23" s="238"/>
      <c r="C23" s="239" t="s">
        <v>627</v>
      </c>
      <c r="D23" s="239"/>
      <c r="E23" s="240"/>
      <c r="F23" s="116" t="s">
        <v>629</v>
      </c>
      <c r="G23" s="241" t="s">
        <v>628</v>
      </c>
      <c r="H23" s="241"/>
      <c r="I23" s="242" t="s">
        <v>617</v>
      </c>
      <c r="J23" s="242"/>
      <c r="K23" s="243" t="s">
        <v>618</v>
      </c>
      <c r="L23" s="243"/>
      <c r="M23" s="129" t="s">
        <v>568</v>
      </c>
      <c r="N23" s="130"/>
      <c r="O23" s="130"/>
      <c r="P23" s="108" t="s">
        <v>569</v>
      </c>
      <c r="Q23" s="158">
        <v>116.7</v>
      </c>
      <c r="R23" s="159"/>
      <c r="S23" s="169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1"/>
    </row>
    <row r="24" spans="1:52" ht="15" customHeight="1" x14ac:dyDescent="0.3">
      <c r="A24" s="133" t="s">
        <v>613</v>
      </c>
      <c r="B24" s="133"/>
      <c r="C24" s="136">
        <v>129.1</v>
      </c>
      <c r="D24" s="137"/>
      <c r="E24" s="138"/>
      <c r="F24" s="127" t="s">
        <v>564</v>
      </c>
      <c r="G24" s="236">
        <v>112.7</v>
      </c>
      <c r="H24" s="236"/>
      <c r="I24" s="180" t="s">
        <v>636</v>
      </c>
      <c r="J24" s="180"/>
      <c r="K24" s="237">
        <v>108.7</v>
      </c>
      <c r="L24" s="237"/>
      <c r="M24" s="134" t="s">
        <v>570</v>
      </c>
      <c r="N24" s="135"/>
      <c r="O24" s="135"/>
      <c r="P24" s="117" t="s">
        <v>571</v>
      </c>
      <c r="Q24" s="156">
        <v>112.05</v>
      </c>
      <c r="R24" s="157">
        <v>112.05</v>
      </c>
      <c r="S24" s="169"/>
      <c r="T24" s="170"/>
      <c r="U24" s="170"/>
      <c r="V24" s="170"/>
      <c r="W24" s="170"/>
      <c r="X24" s="170"/>
      <c r="Y24" s="170"/>
      <c r="Z24" s="170"/>
      <c r="AA24" s="170"/>
      <c r="AB24" s="170"/>
      <c r="AC24" s="170"/>
      <c r="AD24" s="170"/>
      <c r="AE24" s="170"/>
      <c r="AF24" s="170"/>
      <c r="AG24" s="170"/>
      <c r="AH24" s="170"/>
      <c r="AI24" s="170"/>
      <c r="AJ24" s="171"/>
    </row>
    <row r="25" spans="1:52" ht="15" customHeight="1" x14ac:dyDescent="0.3">
      <c r="A25" s="133" t="s">
        <v>614</v>
      </c>
      <c r="B25" s="133"/>
      <c r="C25" s="136" t="s">
        <v>639</v>
      </c>
      <c r="D25" s="137"/>
      <c r="E25" s="138"/>
      <c r="F25" s="231" t="s">
        <v>622</v>
      </c>
      <c r="G25" s="232"/>
      <c r="H25" s="233"/>
      <c r="I25" s="185" t="s">
        <v>650</v>
      </c>
      <c r="J25" s="185"/>
      <c r="K25" s="230" t="s">
        <v>283</v>
      </c>
      <c r="L25" s="230"/>
      <c r="M25" s="129" t="s">
        <v>572</v>
      </c>
      <c r="N25" s="130"/>
      <c r="O25" s="130"/>
      <c r="P25" s="108" t="s">
        <v>573</v>
      </c>
      <c r="Q25" s="158">
        <v>114.5</v>
      </c>
      <c r="R25" s="159">
        <v>114.5</v>
      </c>
      <c r="S25" s="169"/>
      <c r="T25" s="170"/>
      <c r="U25" s="170"/>
      <c r="V25" s="170"/>
      <c r="W25" s="170"/>
      <c r="X25" s="170"/>
      <c r="Y25" s="170"/>
      <c r="Z25" s="170"/>
      <c r="AA25" s="170"/>
      <c r="AB25" s="170"/>
      <c r="AC25" s="170"/>
      <c r="AD25" s="170"/>
      <c r="AE25" s="170"/>
      <c r="AF25" s="170"/>
      <c r="AG25" s="170"/>
      <c r="AH25" s="170"/>
      <c r="AI25" s="170"/>
      <c r="AJ25" s="171"/>
    </row>
    <row r="26" spans="1:52" ht="15" customHeight="1" x14ac:dyDescent="0.3">
      <c r="A26" s="133" t="s">
        <v>615</v>
      </c>
      <c r="B26" s="133"/>
      <c r="C26" s="136">
        <v>126.5</v>
      </c>
      <c r="D26" s="137"/>
      <c r="E26" s="138"/>
      <c r="F26" s="139" t="s">
        <v>638</v>
      </c>
      <c r="G26" s="139"/>
      <c r="H26" s="139"/>
      <c r="I26" s="141"/>
      <c r="J26" s="141"/>
      <c r="K26" s="142"/>
      <c r="L26" s="142"/>
      <c r="M26" s="134" t="s">
        <v>575</v>
      </c>
      <c r="N26" s="135"/>
      <c r="O26" s="135"/>
      <c r="P26" s="117" t="s">
        <v>576</v>
      </c>
      <c r="Q26" s="156">
        <v>114.8</v>
      </c>
      <c r="R26" s="157"/>
      <c r="S26" s="169"/>
      <c r="T26" s="170"/>
      <c r="U26" s="170"/>
      <c r="V26" s="170"/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1"/>
    </row>
    <row r="27" spans="1:52" ht="15" customHeight="1" thickBot="1" x14ac:dyDescent="0.35">
      <c r="A27" s="143" t="s">
        <v>616</v>
      </c>
      <c r="B27" s="143"/>
      <c r="C27" s="144" t="s">
        <v>283</v>
      </c>
      <c r="D27" s="145"/>
      <c r="E27" s="146"/>
      <c r="F27" s="140"/>
      <c r="G27" s="140"/>
      <c r="H27" s="140"/>
      <c r="I27" s="147"/>
      <c r="J27" s="147"/>
      <c r="K27" s="148"/>
      <c r="L27" s="148"/>
      <c r="M27" s="129" t="s">
        <v>579</v>
      </c>
      <c r="N27" s="130"/>
      <c r="O27" s="130"/>
      <c r="P27" s="108" t="s">
        <v>580</v>
      </c>
      <c r="Q27" s="158">
        <v>117</v>
      </c>
      <c r="R27" s="159"/>
      <c r="S27" s="169"/>
      <c r="T27" s="170"/>
      <c r="U27" s="170"/>
      <c r="V27" s="170"/>
      <c r="W27" s="170"/>
      <c r="X27" s="170"/>
      <c r="Y27" s="170"/>
      <c r="Z27" s="170"/>
      <c r="AA27" s="170"/>
      <c r="AB27" s="170"/>
      <c r="AC27" s="170"/>
      <c r="AD27" s="170"/>
      <c r="AE27" s="170"/>
      <c r="AF27" s="170"/>
      <c r="AG27" s="170"/>
      <c r="AH27" s="170"/>
      <c r="AI27" s="170"/>
      <c r="AJ27" s="171"/>
    </row>
    <row r="28" spans="1:52" ht="15" customHeight="1" thickTop="1" x14ac:dyDescent="0.3">
      <c r="A28" s="131" t="s">
        <v>619</v>
      </c>
      <c r="B28" s="131"/>
      <c r="C28" s="131"/>
      <c r="D28" s="131"/>
      <c r="E28" s="131" t="s">
        <v>327</v>
      </c>
      <c r="F28" s="131"/>
      <c r="G28" s="131"/>
      <c r="H28" s="131"/>
      <c r="I28" s="131" t="s">
        <v>626</v>
      </c>
      <c r="J28" s="131"/>
      <c r="K28" s="131"/>
      <c r="L28" s="131"/>
      <c r="M28" s="134" t="s">
        <v>586</v>
      </c>
      <c r="N28" s="135"/>
      <c r="O28" s="135"/>
      <c r="P28" s="117" t="s">
        <v>587</v>
      </c>
      <c r="Q28" s="156">
        <v>116.2</v>
      </c>
      <c r="R28" s="157"/>
      <c r="S28" s="169"/>
      <c r="T28" s="170"/>
      <c r="U28" s="170"/>
      <c r="V28" s="170"/>
      <c r="W28" s="170"/>
      <c r="X28" s="170"/>
      <c r="Y28" s="170"/>
      <c r="Z28" s="170"/>
      <c r="AA28" s="170"/>
      <c r="AB28" s="170"/>
      <c r="AC28" s="170"/>
      <c r="AD28" s="170"/>
      <c r="AE28" s="170"/>
      <c r="AF28" s="170"/>
      <c r="AG28" s="170"/>
      <c r="AH28" s="170"/>
      <c r="AI28" s="170"/>
      <c r="AJ28" s="171"/>
    </row>
    <row r="29" spans="1:52" ht="15" customHeight="1" x14ac:dyDescent="0.3">
      <c r="A29" s="234" t="s">
        <v>631</v>
      </c>
      <c r="B29" s="234"/>
      <c r="C29" s="234"/>
      <c r="D29" s="234"/>
      <c r="E29" s="234" t="s">
        <v>647</v>
      </c>
      <c r="F29" s="235"/>
      <c r="G29" s="234"/>
      <c r="H29" s="234"/>
      <c r="I29" s="234" t="s">
        <v>648</v>
      </c>
      <c r="J29" s="234"/>
      <c r="K29" s="234"/>
      <c r="L29" s="234"/>
      <c r="M29" s="129" t="s">
        <v>588</v>
      </c>
      <c r="N29" s="130"/>
      <c r="O29" s="130"/>
      <c r="P29" s="108" t="s">
        <v>589</v>
      </c>
      <c r="Q29" s="158">
        <v>117.7</v>
      </c>
      <c r="R29" s="159"/>
      <c r="S29" s="169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1"/>
    </row>
    <row r="30" spans="1:52" ht="15" customHeight="1" x14ac:dyDescent="0.3">
      <c r="A30" s="152"/>
      <c r="B30" s="238"/>
      <c r="C30" s="239" t="s">
        <v>627</v>
      </c>
      <c r="D30" s="239"/>
      <c r="E30" s="240"/>
      <c r="F30" s="116" t="s">
        <v>629</v>
      </c>
      <c r="G30" s="241" t="s">
        <v>628</v>
      </c>
      <c r="H30" s="241"/>
      <c r="I30" s="242" t="s">
        <v>617</v>
      </c>
      <c r="J30" s="242"/>
      <c r="K30" s="243" t="s">
        <v>618</v>
      </c>
      <c r="L30" s="243"/>
      <c r="M30" s="134" t="s">
        <v>592</v>
      </c>
      <c r="N30" s="135"/>
      <c r="O30" s="135"/>
      <c r="P30" s="117" t="s">
        <v>594</v>
      </c>
      <c r="Q30" s="156">
        <v>112.6</v>
      </c>
      <c r="R30" s="157"/>
      <c r="S30" s="169"/>
      <c r="T30" s="170"/>
      <c r="U30" s="170"/>
      <c r="V30" s="170"/>
      <c r="W30" s="170"/>
      <c r="X30" s="170"/>
      <c r="Y30" s="170"/>
      <c r="Z30" s="170"/>
      <c r="AA30" s="170"/>
      <c r="AB30" s="170"/>
      <c r="AC30" s="170"/>
      <c r="AD30" s="170"/>
      <c r="AE30" s="170"/>
      <c r="AF30" s="170"/>
      <c r="AG30" s="170"/>
      <c r="AH30" s="170"/>
      <c r="AI30" s="170"/>
      <c r="AJ30" s="171"/>
    </row>
    <row r="31" spans="1:52" ht="15" customHeight="1" x14ac:dyDescent="0.3">
      <c r="A31" s="133" t="s">
        <v>613</v>
      </c>
      <c r="B31" s="133"/>
      <c r="C31" s="136" t="s">
        <v>283</v>
      </c>
      <c r="D31" s="137"/>
      <c r="E31" s="138"/>
      <c r="F31" s="127" t="s">
        <v>571</v>
      </c>
      <c r="G31" s="244">
        <v>112.05</v>
      </c>
      <c r="H31" s="244"/>
      <c r="I31" s="180" t="s">
        <v>651</v>
      </c>
      <c r="J31" s="180"/>
      <c r="K31" s="237">
        <v>108.9</v>
      </c>
      <c r="L31" s="237"/>
      <c r="M31" s="129" t="s">
        <v>591</v>
      </c>
      <c r="N31" s="130"/>
      <c r="O31" s="130"/>
      <c r="P31" s="108" t="s">
        <v>595</v>
      </c>
      <c r="Q31" s="158">
        <v>113.9</v>
      </c>
      <c r="R31" s="159"/>
      <c r="S31" s="169"/>
      <c r="T31" s="170"/>
      <c r="U31" s="170"/>
      <c r="V31" s="170"/>
      <c r="W31" s="170"/>
      <c r="X31" s="170"/>
      <c r="Y31" s="170"/>
      <c r="Z31" s="170"/>
      <c r="AA31" s="170"/>
      <c r="AB31" s="170"/>
      <c r="AC31" s="170"/>
      <c r="AD31" s="170"/>
      <c r="AE31" s="170"/>
      <c r="AF31" s="170"/>
      <c r="AG31" s="170"/>
      <c r="AH31" s="170"/>
      <c r="AI31" s="170"/>
      <c r="AJ31" s="171"/>
    </row>
    <row r="32" spans="1:52" ht="15" customHeight="1" x14ac:dyDescent="0.3">
      <c r="A32" s="133" t="s">
        <v>614</v>
      </c>
      <c r="B32" s="133"/>
      <c r="C32" s="136" t="s">
        <v>649</v>
      </c>
      <c r="D32" s="137"/>
      <c r="E32" s="138"/>
      <c r="F32" s="231" t="s">
        <v>622</v>
      </c>
      <c r="G32" s="232"/>
      <c r="H32" s="233"/>
      <c r="I32" s="185">
        <v>22</v>
      </c>
      <c r="J32" s="185"/>
      <c r="K32" s="230">
        <v>108.15</v>
      </c>
      <c r="L32" s="230"/>
      <c r="M32" s="134" t="s">
        <v>600</v>
      </c>
      <c r="N32" s="135"/>
      <c r="O32" s="135"/>
      <c r="P32" s="117" t="s">
        <v>603</v>
      </c>
      <c r="Q32" s="156">
        <v>116</v>
      </c>
      <c r="R32" s="157"/>
      <c r="S32" s="169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1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</row>
    <row r="33" spans="1:49" ht="15" customHeight="1" x14ac:dyDescent="0.3">
      <c r="A33" s="133" t="s">
        <v>615</v>
      </c>
      <c r="B33" s="133"/>
      <c r="C33" s="136">
        <v>128.52000000000001</v>
      </c>
      <c r="D33" s="137"/>
      <c r="E33" s="138"/>
      <c r="F33" s="139" t="s">
        <v>652</v>
      </c>
      <c r="G33" s="139"/>
      <c r="H33" s="139"/>
      <c r="I33" s="141"/>
      <c r="J33" s="141"/>
      <c r="K33" s="142"/>
      <c r="L33" s="142"/>
      <c r="M33" s="129" t="s">
        <v>605</v>
      </c>
      <c r="N33" s="130"/>
      <c r="O33" s="130"/>
      <c r="P33" s="108" t="s">
        <v>606</v>
      </c>
      <c r="Q33" s="158">
        <v>115.3</v>
      </c>
      <c r="R33" s="159"/>
      <c r="S33" s="169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1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</row>
    <row r="34" spans="1:49" ht="15" customHeight="1" thickBot="1" x14ac:dyDescent="0.35">
      <c r="A34" s="143" t="s">
        <v>616</v>
      </c>
      <c r="B34" s="143"/>
      <c r="C34" s="144" t="s">
        <v>283</v>
      </c>
      <c r="D34" s="145"/>
      <c r="E34" s="146"/>
      <c r="F34" s="140"/>
      <c r="G34" s="140"/>
      <c r="H34" s="140"/>
      <c r="I34" s="147"/>
      <c r="J34" s="147"/>
      <c r="K34" s="148"/>
      <c r="L34" s="148"/>
      <c r="M34" s="134" t="s">
        <v>609</v>
      </c>
      <c r="N34" s="135"/>
      <c r="O34" s="135"/>
      <c r="P34" s="117" t="s">
        <v>610</v>
      </c>
      <c r="Q34" s="156">
        <v>112.4</v>
      </c>
      <c r="R34" s="157"/>
      <c r="S34" s="169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1"/>
    </row>
    <row r="35" spans="1:49" ht="15" customHeight="1" thickTop="1" x14ac:dyDescent="0.3">
      <c r="A35" s="131" t="s">
        <v>619</v>
      </c>
      <c r="B35" s="131"/>
      <c r="C35" s="131"/>
      <c r="D35" s="131"/>
      <c r="E35" s="131" t="s">
        <v>327</v>
      </c>
      <c r="F35" s="131"/>
      <c r="G35" s="131"/>
      <c r="H35" s="131"/>
      <c r="I35" s="131" t="s">
        <v>626</v>
      </c>
      <c r="J35" s="131"/>
      <c r="K35" s="131"/>
      <c r="L35" s="131"/>
      <c r="M35" s="129"/>
      <c r="N35" s="130"/>
      <c r="O35" s="130"/>
      <c r="P35" s="121"/>
      <c r="Q35" s="158"/>
      <c r="R35" s="159"/>
      <c r="S35" s="169"/>
      <c r="T35" s="170"/>
      <c r="U35" s="170"/>
      <c r="V35" s="170"/>
      <c r="W35" s="170"/>
      <c r="X35" s="170"/>
      <c r="Y35" s="170"/>
      <c r="Z35" s="170"/>
      <c r="AA35" s="170"/>
      <c r="AB35" s="170"/>
      <c r="AC35" s="170"/>
      <c r="AD35" s="170"/>
      <c r="AE35" s="170"/>
      <c r="AF35" s="170"/>
      <c r="AG35" s="170"/>
      <c r="AH35" s="170"/>
      <c r="AI35" s="170"/>
      <c r="AJ35" s="171"/>
    </row>
    <row r="36" spans="1:49" ht="15" customHeight="1" x14ac:dyDescent="0.3">
      <c r="A36" s="234" t="s">
        <v>632</v>
      </c>
      <c r="B36" s="234"/>
      <c r="C36" s="234"/>
      <c r="D36" s="234"/>
      <c r="E36" s="234" t="s">
        <v>645</v>
      </c>
      <c r="F36" s="235"/>
      <c r="G36" s="234"/>
      <c r="H36" s="234"/>
      <c r="I36" s="234" t="s">
        <v>646</v>
      </c>
      <c r="J36" s="234"/>
      <c r="K36" s="234"/>
      <c r="L36" s="234"/>
      <c r="M36" s="134"/>
      <c r="N36" s="135"/>
      <c r="O36" s="135"/>
      <c r="P36" s="119"/>
      <c r="Q36" s="156"/>
      <c r="R36" s="157"/>
      <c r="S36" s="169"/>
      <c r="T36" s="170"/>
      <c r="U36" s="170"/>
      <c r="V36" s="170"/>
      <c r="W36" s="170"/>
      <c r="X36" s="170"/>
      <c r="Y36" s="170"/>
      <c r="Z36" s="170"/>
      <c r="AA36" s="170"/>
      <c r="AB36" s="170"/>
      <c r="AC36" s="170"/>
      <c r="AD36" s="170"/>
      <c r="AE36" s="170"/>
      <c r="AF36" s="170"/>
      <c r="AG36" s="170"/>
      <c r="AH36" s="170"/>
      <c r="AI36" s="170"/>
      <c r="AJ36" s="171"/>
    </row>
    <row r="37" spans="1:49" ht="15" customHeight="1" x14ac:dyDescent="0.3">
      <c r="A37" s="152"/>
      <c r="B37" s="238"/>
      <c r="C37" s="239" t="s">
        <v>627</v>
      </c>
      <c r="D37" s="239"/>
      <c r="E37" s="240"/>
      <c r="F37" s="116" t="s">
        <v>629</v>
      </c>
      <c r="G37" s="241" t="s">
        <v>628</v>
      </c>
      <c r="H37" s="241"/>
      <c r="I37" s="242" t="s">
        <v>617</v>
      </c>
      <c r="J37" s="242"/>
      <c r="K37" s="243" t="s">
        <v>618</v>
      </c>
      <c r="L37" s="243"/>
      <c r="M37" s="220" t="s">
        <v>331</v>
      </c>
      <c r="N37" s="221"/>
      <c r="O37" s="221"/>
      <c r="P37" s="221"/>
      <c r="Q37" s="221"/>
      <c r="R37" s="222"/>
      <c r="S37" s="169"/>
      <c r="T37" s="170"/>
      <c r="U37" s="170"/>
      <c r="V37" s="170"/>
      <c r="W37" s="170"/>
      <c r="X37" s="170"/>
      <c r="Y37" s="170"/>
      <c r="Z37" s="170"/>
      <c r="AA37" s="170"/>
      <c r="AB37" s="170"/>
      <c r="AC37" s="170"/>
      <c r="AD37" s="170"/>
      <c r="AE37" s="170"/>
      <c r="AF37" s="170"/>
      <c r="AG37" s="170"/>
      <c r="AH37" s="170"/>
      <c r="AI37" s="170"/>
      <c r="AJ37" s="171"/>
    </row>
    <row r="38" spans="1:49" ht="15" customHeight="1" x14ac:dyDescent="0.3">
      <c r="A38" s="133" t="s">
        <v>613</v>
      </c>
      <c r="B38" s="133"/>
      <c r="C38" s="136">
        <v>121.9</v>
      </c>
      <c r="D38" s="137"/>
      <c r="E38" s="138"/>
      <c r="F38" s="127" t="s">
        <v>594</v>
      </c>
      <c r="G38" s="236">
        <v>112.6</v>
      </c>
      <c r="H38" s="236"/>
      <c r="I38" s="180" t="s">
        <v>654</v>
      </c>
      <c r="J38" s="180"/>
      <c r="K38" s="237">
        <v>110.7</v>
      </c>
      <c r="L38" s="237"/>
      <c r="M38" s="175" t="s">
        <v>17</v>
      </c>
      <c r="N38" s="176"/>
      <c r="O38" s="176"/>
      <c r="P38" s="115" t="s">
        <v>328</v>
      </c>
      <c r="Q38" s="176" t="s">
        <v>330</v>
      </c>
      <c r="R38" s="176"/>
      <c r="S38" s="169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1"/>
    </row>
    <row r="39" spans="1:49" ht="15" customHeight="1" x14ac:dyDescent="0.3">
      <c r="A39" s="133" t="s">
        <v>614</v>
      </c>
      <c r="B39" s="133"/>
      <c r="C39" s="136" t="s">
        <v>653</v>
      </c>
      <c r="D39" s="137"/>
      <c r="E39" s="138"/>
      <c r="F39" s="231" t="s">
        <v>622</v>
      </c>
      <c r="G39" s="232"/>
      <c r="H39" s="233"/>
      <c r="I39" s="185" t="s">
        <v>655</v>
      </c>
      <c r="J39" s="185"/>
      <c r="K39" s="230">
        <v>109.5</v>
      </c>
      <c r="L39" s="230"/>
      <c r="M39" s="225" t="s">
        <v>563</v>
      </c>
      <c r="N39" s="226"/>
      <c r="O39" s="226"/>
      <c r="P39" s="118" t="s">
        <v>564</v>
      </c>
      <c r="Q39" s="227">
        <v>395</v>
      </c>
      <c r="R39" s="227"/>
      <c r="S39" s="169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1"/>
    </row>
    <row r="40" spans="1:49" ht="15" customHeight="1" x14ac:dyDescent="0.3">
      <c r="A40" s="133" t="s">
        <v>615</v>
      </c>
      <c r="B40" s="133"/>
      <c r="C40" s="136">
        <v>120.3</v>
      </c>
      <c r="D40" s="137"/>
      <c r="E40" s="138"/>
      <c r="F40" s="245" t="s">
        <v>657</v>
      </c>
      <c r="G40" s="139"/>
      <c r="H40" s="139"/>
      <c r="I40" s="141" t="s">
        <v>656</v>
      </c>
      <c r="J40" s="141"/>
      <c r="K40" s="142">
        <v>110.1</v>
      </c>
      <c r="L40" s="142"/>
      <c r="M40" s="223" t="s">
        <v>566</v>
      </c>
      <c r="N40" s="224"/>
      <c r="O40" s="224"/>
      <c r="P40" s="117" t="s">
        <v>567</v>
      </c>
      <c r="Q40" s="128">
        <v>374</v>
      </c>
      <c r="R40" s="128"/>
      <c r="S40" s="169"/>
      <c r="T40" s="170"/>
      <c r="U40" s="170"/>
      <c r="V40" s="170"/>
      <c r="W40" s="170"/>
      <c r="X40" s="170"/>
      <c r="Y40" s="170"/>
      <c r="Z40" s="170"/>
      <c r="AA40" s="170"/>
      <c r="AB40" s="170"/>
      <c r="AC40" s="170"/>
      <c r="AD40" s="170"/>
      <c r="AE40" s="170"/>
      <c r="AF40" s="170"/>
      <c r="AG40" s="170"/>
      <c r="AH40" s="170"/>
      <c r="AI40" s="170"/>
      <c r="AJ40" s="171"/>
    </row>
    <row r="41" spans="1:49" ht="15" customHeight="1" thickBot="1" x14ac:dyDescent="0.35">
      <c r="A41" s="143" t="s">
        <v>616</v>
      </c>
      <c r="B41" s="143"/>
      <c r="C41" s="144" t="s">
        <v>283</v>
      </c>
      <c r="D41" s="145"/>
      <c r="E41" s="146"/>
      <c r="F41" s="140"/>
      <c r="G41" s="140"/>
      <c r="H41" s="140"/>
      <c r="I41" s="147"/>
      <c r="J41" s="147"/>
      <c r="K41" s="148"/>
      <c r="L41" s="148"/>
      <c r="M41" s="149" t="s">
        <v>570</v>
      </c>
      <c r="N41" s="150"/>
      <c r="O41" s="150"/>
      <c r="P41" s="120" t="s">
        <v>571</v>
      </c>
      <c r="Q41" s="151">
        <v>336</v>
      </c>
      <c r="R41" s="151"/>
      <c r="S41" s="169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1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</row>
    <row r="42" spans="1:49" ht="15" customHeight="1" thickTop="1" x14ac:dyDescent="0.3">
      <c r="A42" s="131" t="s">
        <v>619</v>
      </c>
      <c r="B42" s="131"/>
      <c r="C42" s="131"/>
      <c r="D42" s="131"/>
      <c r="E42" s="131" t="s">
        <v>327</v>
      </c>
      <c r="F42" s="131"/>
      <c r="G42" s="131"/>
      <c r="H42" s="131"/>
      <c r="I42" s="131" t="s">
        <v>626</v>
      </c>
      <c r="J42" s="131"/>
      <c r="K42" s="131"/>
      <c r="L42" s="131"/>
      <c r="M42" s="134" t="s">
        <v>575</v>
      </c>
      <c r="N42" s="135"/>
      <c r="O42" s="135"/>
      <c r="P42" s="117" t="s">
        <v>576</v>
      </c>
      <c r="Q42" s="128">
        <v>414</v>
      </c>
      <c r="R42" s="128"/>
      <c r="S42" s="169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1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</row>
    <row r="43" spans="1:49" ht="15" customHeight="1" x14ac:dyDescent="0.3">
      <c r="A43" s="244" t="s">
        <v>633</v>
      </c>
      <c r="B43" s="244"/>
      <c r="C43" s="244"/>
      <c r="D43" s="244"/>
      <c r="E43" s="234" t="s">
        <v>643</v>
      </c>
      <c r="F43" s="235"/>
      <c r="G43" s="234"/>
      <c r="H43" s="234"/>
      <c r="I43" s="234" t="s">
        <v>644</v>
      </c>
      <c r="J43" s="234"/>
      <c r="K43" s="234"/>
      <c r="L43" s="234"/>
      <c r="M43" s="149" t="s">
        <v>577</v>
      </c>
      <c r="N43" s="150"/>
      <c r="O43" s="150"/>
      <c r="P43" s="120" t="s">
        <v>578</v>
      </c>
      <c r="Q43" s="151">
        <v>304</v>
      </c>
      <c r="R43" s="151"/>
      <c r="S43" s="169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1"/>
    </row>
    <row r="44" spans="1:49" ht="15" customHeight="1" x14ac:dyDescent="0.3">
      <c r="A44" s="152"/>
      <c r="B44" s="238"/>
      <c r="C44" s="239" t="s">
        <v>627</v>
      </c>
      <c r="D44" s="239"/>
      <c r="E44" s="240"/>
      <c r="F44" s="116" t="s">
        <v>629</v>
      </c>
      <c r="G44" s="241" t="s">
        <v>628</v>
      </c>
      <c r="H44" s="241"/>
      <c r="I44" s="242" t="s">
        <v>617</v>
      </c>
      <c r="J44" s="242"/>
      <c r="K44" s="243" t="s">
        <v>618</v>
      </c>
      <c r="L44" s="243"/>
      <c r="M44" s="134" t="s">
        <v>579</v>
      </c>
      <c r="N44" s="135"/>
      <c r="O44" s="135"/>
      <c r="P44" s="117" t="s">
        <v>580</v>
      </c>
      <c r="Q44" s="128">
        <v>295</v>
      </c>
      <c r="R44" s="128"/>
      <c r="S44" s="169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1"/>
    </row>
    <row r="45" spans="1:49" ht="15" customHeight="1" x14ac:dyDescent="0.3">
      <c r="A45" s="133" t="s">
        <v>613</v>
      </c>
      <c r="B45" s="133"/>
      <c r="C45" s="136" t="s">
        <v>283</v>
      </c>
      <c r="D45" s="137"/>
      <c r="E45" s="138"/>
      <c r="F45" s="127" t="s">
        <v>283</v>
      </c>
      <c r="G45" s="244" t="s">
        <v>283</v>
      </c>
      <c r="H45" s="244"/>
      <c r="I45" s="180"/>
      <c r="J45" s="180"/>
      <c r="K45" s="246"/>
      <c r="L45" s="246"/>
      <c r="M45" s="149" t="s">
        <v>582</v>
      </c>
      <c r="N45" s="150"/>
      <c r="O45" s="150"/>
      <c r="P45" s="120" t="s">
        <v>581</v>
      </c>
      <c r="Q45" s="151">
        <v>450</v>
      </c>
      <c r="R45" s="151"/>
      <c r="S45" s="169"/>
      <c r="T45" s="170"/>
      <c r="U45" s="170"/>
      <c r="V45" s="170"/>
      <c r="W45" s="170"/>
      <c r="X45" s="170"/>
      <c r="Y45" s="170"/>
      <c r="Z45" s="170"/>
      <c r="AA45" s="170"/>
      <c r="AB45" s="170"/>
      <c r="AC45" s="170"/>
      <c r="AD45" s="170"/>
      <c r="AE45" s="170"/>
      <c r="AF45" s="170"/>
      <c r="AG45" s="170"/>
      <c r="AH45" s="170"/>
      <c r="AI45" s="170"/>
      <c r="AJ45" s="171"/>
    </row>
    <row r="46" spans="1:49" ht="15" customHeight="1" x14ac:dyDescent="0.3">
      <c r="A46" s="133" t="s">
        <v>614</v>
      </c>
      <c r="B46" s="133"/>
      <c r="C46" s="136" t="s">
        <v>658</v>
      </c>
      <c r="D46" s="137"/>
      <c r="E46" s="138"/>
      <c r="F46" s="231" t="s">
        <v>622</v>
      </c>
      <c r="G46" s="232"/>
      <c r="H46" s="233"/>
      <c r="I46" s="185"/>
      <c r="J46" s="185"/>
      <c r="K46" s="205"/>
      <c r="L46" s="205"/>
      <c r="M46" s="134" t="s">
        <v>583</v>
      </c>
      <c r="N46" s="135"/>
      <c r="O46" s="135"/>
      <c r="P46" s="117" t="s">
        <v>584</v>
      </c>
      <c r="Q46" s="128">
        <v>363</v>
      </c>
      <c r="R46" s="128"/>
      <c r="S46" s="169"/>
      <c r="T46" s="170"/>
      <c r="U46" s="170"/>
      <c r="V46" s="170"/>
      <c r="W46" s="170"/>
      <c r="X46" s="170"/>
      <c r="Y46" s="170"/>
      <c r="Z46" s="170"/>
      <c r="AA46" s="170"/>
      <c r="AB46" s="170"/>
      <c r="AC46" s="170"/>
      <c r="AD46" s="170"/>
      <c r="AE46" s="170"/>
      <c r="AF46" s="170"/>
      <c r="AG46" s="170"/>
      <c r="AH46" s="170"/>
      <c r="AI46" s="170"/>
      <c r="AJ46" s="171"/>
    </row>
    <row r="47" spans="1:49" ht="15" customHeight="1" x14ac:dyDescent="0.3">
      <c r="A47" s="133" t="s">
        <v>615</v>
      </c>
      <c r="B47" s="133"/>
      <c r="C47" s="136" t="s">
        <v>283</v>
      </c>
      <c r="D47" s="137"/>
      <c r="E47" s="138"/>
      <c r="F47" s="245" t="s">
        <v>659</v>
      </c>
      <c r="G47" s="139"/>
      <c r="H47" s="139"/>
      <c r="I47" s="141"/>
      <c r="J47" s="141"/>
      <c r="K47" s="247"/>
      <c r="L47" s="247"/>
      <c r="M47" s="149" t="s">
        <v>583</v>
      </c>
      <c r="N47" s="150"/>
      <c r="O47" s="150"/>
      <c r="P47" s="120" t="s">
        <v>585</v>
      </c>
      <c r="Q47" s="151">
        <v>337</v>
      </c>
      <c r="R47" s="151"/>
      <c r="S47" s="169"/>
      <c r="T47" s="170"/>
      <c r="U47" s="170"/>
      <c r="V47" s="170"/>
      <c r="W47" s="170"/>
      <c r="X47" s="170"/>
      <c r="Y47" s="170"/>
      <c r="Z47" s="170"/>
      <c r="AA47" s="170"/>
      <c r="AB47" s="170"/>
      <c r="AC47" s="170"/>
      <c r="AD47" s="170"/>
      <c r="AE47" s="170"/>
      <c r="AF47" s="170"/>
      <c r="AG47" s="170"/>
      <c r="AH47" s="170"/>
      <c r="AI47" s="170"/>
      <c r="AJ47" s="171"/>
    </row>
    <row r="48" spans="1:49" ht="15" customHeight="1" thickBot="1" x14ac:dyDescent="0.35">
      <c r="A48" s="143" t="s">
        <v>616</v>
      </c>
      <c r="B48" s="143"/>
      <c r="C48" s="144" t="s">
        <v>283</v>
      </c>
      <c r="D48" s="145"/>
      <c r="E48" s="146"/>
      <c r="F48" s="140"/>
      <c r="G48" s="140"/>
      <c r="H48" s="140"/>
      <c r="I48" s="147"/>
      <c r="J48" s="147"/>
      <c r="K48" s="248"/>
      <c r="L48" s="248"/>
      <c r="M48" s="134" t="s">
        <v>588</v>
      </c>
      <c r="N48" s="135"/>
      <c r="O48" s="135"/>
      <c r="P48" s="117" t="s">
        <v>589</v>
      </c>
      <c r="Q48" s="128">
        <v>372.5</v>
      </c>
      <c r="R48" s="128"/>
      <c r="S48" s="169"/>
      <c r="T48" s="170"/>
      <c r="U48" s="170"/>
      <c r="V48" s="170"/>
      <c r="W48" s="170"/>
      <c r="X48" s="170"/>
      <c r="Y48" s="170"/>
      <c r="Z48" s="170"/>
      <c r="AA48" s="170"/>
      <c r="AB48" s="170"/>
      <c r="AC48" s="170"/>
      <c r="AD48" s="170"/>
      <c r="AE48" s="170"/>
      <c r="AF48" s="170"/>
      <c r="AG48" s="170"/>
      <c r="AH48" s="170"/>
      <c r="AI48" s="170"/>
      <c r="AJ48" s="171"/>
    </row>
    <row r="49" spans="1:49" ht="15" customHeight="1" thickTop="1" x14ac:dyDescent="0.3">
      <c r="A49" s="131" t="s">
        <v>619</v>
      </c>
      <c r="B49" s="131"/>
      <c r="C49" s="131"/>
      <c r="D49" s="131"/>
      <c r="E49" s="131" t="s">
        <v>327</v>
      </c>
      <c r="F49" s="131"/>
      <c r="G49" s="131"/>
      <c r="H49" s="131"/>
      <c r="I49" s="131" t="s">
        <v>626</v>
      </c>
      <c r="J49" s="131"/>
      <c r="K49" s="131"/>
      <c r="L49" s="131"/>
      <c r="M49" s="149" t="s">
        <v>590</v>
      </c>
      <c r="N49" s="150"/>
      <c r="O49" s="150"/>
      <c r="P49" s="120" t="s">
        <v>593</v>
      </c>
      <c r="Q49" s="151">
        <v>351</v>
      </c>
      <c r="R49" s="151"/>
      <c r="S49" s="169"/>
      <c r="T49" s="170"/>
      <c r="U49" s="170"/>
      <c r="V49" s="170"/>
      <c r="W49" s="170"/>
      <c r="X49" s="170"/>
      <c r="Y49" s="170"/>
      <c r="Z49" s="170"/>
      <c r="AA49" s="170"/>
      <c r="AB49" s="170"/>
      <c r="AC49" s="170"/>
      <c r="AD49" s="170"/>
      <c r="AE49" s="170"/>
      <c r="AF49" s="170"/>
      <c r="AG49" s="170"/>
      <c r="AH49" s="170"/>
      <c r="AI49" s="170"/>
      <c r="AJ49" s="171"/>
    </row>
    <row r="50" spans="1:49" ht="15" customHeight="1" x14ac:dyDescent="0.3">
      <c r="A50" s="244"/>
      <c r="B50" s="244"/>
      <c r="C50" s="244"/>
      <c r="D50" s="244"/>
      <c r="E50" s="234"/>
      <c r="F50" s="235"/>
      <c r="G50" s="234"/>
      <c r="H50" s="234"/>
      <c r="I50" s="234"/>
      <c r="J50" s="234"/>
      <c r="K50" s="234"/>
      <c r="L50" s="234"/>
      <c r="M50" s="134" t="s">
        <v>596</v>
      </c>
      <c r="N50" s="135"/>
      <c r="O50" s="135"/>
      <c r="P50" s="117" t="s">
        <v>597</v>
      </c>
      <c r="Q50" s="128">
        <v>114</v>
      </c>
      <c r="R50" s="128"/>
      <c r="S50" s="169"/>
      <c r="T50" s="170"/>
      <c r="U50" s="170"/>
      <c r="V50" s="170"/>
      <c r="W50" s="170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1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</row>
    <row r="51" spans="1:49" ht="15" customHeight="1" x14ac:dyDescent="0.3">
      <c r="A51" s="152"/>
      <c r="B51" s="238"/>
      <c r="C51" s="239" t="s">
        <v>627</v>
      </c>
      <c r="D51" s="239"/>
      <c r="E51" s="240"/>
      <c r="F51" s="116" t="s">
        <v>629</v>
      </c>
      <c r="G51" s="241" t="s">
        <v>628</v>
      </c>
      <c r="H51" s="241"/>
      <c r="I51" s="242" t="s">
        <v>617</v>
      </c>
      <c r="J51" s="242"/>
      <c r="K51" s="243" t="s">
        <v>618</v>
      </c>
      <c r="L51" s="243"/>
      <c r="M51" s="149" t="s">
        <v>598</v>
      </c>
      <c r="N51" s="150"/>
      <c r="O51" s="150"/>
      <c r="P51" s="120" t="s">
        <v>599</v>
      </c>
      <c r="Q51" s="151">
        <v>358</v>
      </c>
      <c r="R51" s="151"/>
      <c r="S51" s="169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1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</row>
    <row r="52" spans="1:49" ht="15" customHeight="1" x14ac:dyDescent="0.3">
      <c r="A52" s="133" t="s">
        <v>613</v>
      </c>
      <c r="B52" s="133"/>
      <c r="C52" s="136"/>
      <c r="D52" s="137"/>
      <c r="E52" s="138"/>
      <c r="F52" s="127"/>
      <c r="G52" s="244"/>
      <c r="H52" s="244"/>
      <c r="I52" s="180"/>
      <c r="J52" s="180"/>
      <c r="K52" s="246"/>
      <c r="L52" s="246"/>
      <c r="M52" s="134" t="s">
        <v>600</v>
      </c>
      <c r="N52" s="135"/>
      <c r="O52" s="135"/>
      <c r="P52" s="117" t="s">
        <v>601</v>
      </c>
      <c r="Q52" s="128">
        <v>342</v>
      </c>
      <c r="R52" s="128"/>
      <c r="S52" s="169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1"/>
    </row>
    <row r="53" spans="1:49" ht="15" customHeight="1" x14ac:dyDescent="0.3">
      <c r="A53" s="133" t="s">
        <v>614</v>
      </c>
      <c r="B53" s="133"/>
      <c r="C53" s="136"/>
      <c r="D53" s="137"/>
      <c r="E53" s="138"/>
      <c r="F53" s="231" t="s">
        <v>622</v>
      </c>
      <c r="G53" s="232"/>
      <c r="H53" s="233"/>
      <c r="I53" s="185"/>
      <c r="J53" s="185"/>
      <c r="K53" s="205"/>
      <c r="L53" s="205"/>
      <c r="M53" s="149" t="s">
        <v>604</v>
      </c>
      <c r="N53" s="150"/>
      <c r="O53" s="150"/>
      <c r="P53" s="120" t="s">
        <v>602</v>
      </c>
      <c r="Q53" s="151">
        <v>264</v>
      </c>
      <c r="R53" s="151"/>
      <c r="S53" s="169"/>
      <c r="T53" s="170"/>
      <c r="U53" s="170"/>
      <c r="V53" s="170"/>
      <c r="W53" s="170"/>
      <c r="X53" s="170"/>
      <c r="Y53" s="170"/>
      <c r="Z53" s="170"/>
      <c r="AA53" s="170"/>
      <c r="AB53" s="170"/>
      <c r="AC53" s="170"/>
      <c r="AD53" s="170"/>
      <c r="AE53" s="170"/>
      <c r="AF53" s="170"/>
      <c r="AG53" s="170"/>
      <c r="AH53" s="170"/>
      <c r="AI53" s="170"/>
      <c r="AJ53" s="171"/>
    </row>
    <row r="54" spans="1:49" ht="15" customHeight="1" x14ac:dyDescent="0.3">
      <c r="A54" s="133" t="s">
        <v>615</v>
      </c>
      <c r="B54" s="133"/>
      <c r="C54" s="136"/>
      <c r="D54" s="137"/>
      <c r="E54" s="138"/>
      <c r="F54" s="245"/>
      <c r="G54" s="139"/>
      <c r="H54" s="139"/>
      <c r="I54" s="141"/>
      <c r="J54" s="141"/>
      <c r="K54" s="247"/>
      <c r="L54" s="247"/>
      <c r="M54" s="134" t="s">
        <v>607</v>
      </c>
      <c r="N54" s="135"/>
      <c r="O54" s="135"/>
      <c r="P54" s="117" t="s">
        <v>608</v>
      </c>
      <c r="Q54" s="128">
        <v>368</v>
      </c>
      <c r="R54" s="128"/>
      <c r="S54" s="169"/>
      <c r="T54" s="170"/>
      <c r="U54" s="170"/>
      <c r="V54" s="170"/>
      <c r="W54" s="170"/>
      <c r="X54" s="170"/>
      <c r="Y54" s="170"/>
      <c r="Z54" s="170"/>
      <c r="AA54" s="170"/>
      <c r="AB54" s="170"/>
      <c r="AC54" s="170"/>
      <c r="AD54" s="170"/>
      <c r="AE54" s="170"/>
      <c r="AF54" s="170"/>
      <c r="AG54" s="170"/>
      <c r="AH54" s="170"/>
      <c r="AI54" s="170"/>
      <c r="AJ54" s="171"/>
    </row>
    <row r="55" spans="1:49" ht="15.95" customHeight="1" thickBot="1" x14ac:dyDescent="0.35">
      <c r="A55" s="143" t="s">
        <v>616</v>
      </c>
      <c r="B55" s="143"/>
      <c r="C55" s="144"/>
      <c r="D55" s="145"/>
      <c r="E55" s="146"/>
      <c r="F55" s="140"/>
      <c r="G55" s="140"/>
      <c r="H55" s="140"/>
      <c r="I55" s="147"/>
      <c r="J55" s="147"/>
      <c r="K55" s="248"/>
      <c r="L55" s="248"/>
      <c r="M55" s="218"/>
      <c r="N55" s="219"/>
      <c r="O55" s="219"/>
      <c r="P55" s="122"/>
      <c r="Q55" s="132"/>
      <c r="R55" s="132"/>
      <c r="S55" s="172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173"/>
      <c r="AE55" s="173"/>
      <c r="AF55" s="173"/>
      <c r="AG55" s="173"/>
      <c r="AH55" s="173"/>
      <c r="AI55" s="173"/>
      <c r="AJ55" s="174"/>
    </row>
    <row r="56" spans="1:49" ht="15.95" customHeight="1" thickTop="1" x14ac:dyDescent="0.3"/>
    <row r="57" spans="1:49" ht="15.95" customHeight="1" x14ac:dyDescent="0.3"/>
    <row r="64" spans="1:49" ht="15" customHeight="1" x14ac:dyDescent="0.3">
      <c r="A64" s="125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</row>
    <row r="65" spans="1:34" ht="15" customHeight="1" x14ac:dyDescent="0.3">
      <c r="A65" s="125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</row>
    <row r="66" spans="1:34" ht="15" customHeight="1" x14ac:dyDescent="0.3">
      <c r="A66" s="125"/>
      <c r="B66" s="125"/>
      <c r="C66" s="125"/>
      <c r="D66" s="125"/>
      <c r="E66" s="125"/>
      <c r="F66" s="125"/>
      <c r="G66" s="125"/>
      <c r="H66" s="125"/>
      <c r="I66" s="125"/>
      <c r="J66" s="125"/>
      <c r="K66" s="125"/>
      <c r="L66" s="125"/>
    </row>
    <row r="67" spans="1:34" ht="15" customHeight="1" x14ac:dyDescent="0.3">
      <c r="A67" s="125"/>
      <c r="B67" s="125"/>
      <c r="C67" s="125"/>
      <c r="D67" s="125"/>
      <c r="E67" s="125"/>
      <c r="F67" s="125"/>
      <c r="G67" s="125"/>
      <c r="H67" s="125"/>
      <c r="I67" s="125"/>
      <c r="J67" s="125"/>
      <c r="K67" s="125"/>
      <c r="L67" s="125"/>
    </row>
    <row r="70" spans="1:34" ht="15" customHeight="1" x14ac:dyDescent="0.3">
      <c r="AF70" s="123"/>
      <c r="AH70" s="123"/>
    </row>
    <row r="71" spans="1:34" ht="15" customHeight="1" x14ac:dyDescent="0.3">
      <c r="AH71" s="123"/>
    </row>
    <row r="72" spans="1:34" ht="15" customHeight="1" x14ac:dyDescent="0.3">
      <c r="AH72" s="123"/>
    </row>
    <row r="73" spans="1:34" ht="15" customHeight="1" x14ac:dyDescent="0.3">
      <c r="AH73" s="123"/>
    </row>
    <row r="74" spans="1:34" ht="15" customHeight="1" x14ac:dyDescent="0.3">
      <c r="AH74" s="123"/>
    </row>
    <row r="75" spans="1:34" ht="15" customHeight="1" x14ac:dyDescent="0.3">
      <c r="AH75" s="123"/>
    </row>
    <row r="76" spans="1:34" ht="15" customHeight="1" x14ac:dyDescent="0.3">
      <c r="AH76" s="123"/>
    </row>
    <row r="77" spans="1:34" ht="15" customHeight="1" x14ac:dyDescent="0.3">
      <c r="AH77" s="123"/>
    </row>
    <row r="80" spans="1:34" ht="15" customHeight="1" x14ac:dyDescent="0.3">
      <c r="I80" s="54" t="s">
        <v>623</v>
      </c>
    </row>
  </sheetData>
  <sheetProtection formatCells="0" formatColumns="0" formatRows="0" insertColumns="0" insertRows="0" insertHyperlinks="0" deleteColumns="0" deleteRows="0" sort="0"/>
  <dataConsolidate/>
  <mergeCells count="328">
    <mergeCell ref="A12:B12"/>
    <mergeCell ref="C12:E12"/>
    <mergeCell ref="F12:G12"/>
    <mergeCell ref="H12:I12"/>
    <mergeCell ref="J12:K12"/>
    <mergeCell ref="L12:R12"/>
    <mergeCell ref="A54:B54"/>
    <mergeCell ref="C54:E54"/>
    <mergeCell ref="F54:H55"/>
    <mergeCell ref="I54:J54"/>
    <mergeCell ref="K54:L54"/>
    <mergeCell ref="A55:B55"/>
    <mergeCell ref="C55:E55"/>
    <mergeCell ref="I55:J55"/>
    <mergeCell ref="K55:L55"/>
    <mergeCell ref="C52:E52"/>
    <mergeCell ref="G52:H52"/>
    <mergeCell ref="I52:J52"/>
    <mergeCell ref="K52:L52"/>
    <mergeCell ref="A53:B53"/>
    <mergeCell ref="C53:E53"/>
    <mergeCell ref="F53:H53"/>
    <mergeCell ref="I53:J53"/>
    <mergeCell ref="K53:L53"/>
    <mergeCell ref="A31:B31"/>
    <mergeCell ref="C31:E31"/>
    <mergeCell ref="G31:H31"/>
    <mergeCell ref="I31:J31"/>
    <mergeCell ref="K31:L31"/>
    <mergeCell ref="A32:B32"/>
    <mergeCell ref="C32:E32"/>
    <mergeCell ref="F32:H32"/>
    <mergeCell ref="I32:J32"/>
    <mergeCell ref="K32:L32"/>
    <mergeCell ref="A28:D28"/>
    <mergeCell ref="E28:H28"/>
    <mergeCell ref="I28:L28"/>
    <mergeCell ref="A29:D29"/>
    <mergeCell ref="E29:H29"/>
    <mergeCell ref="I29:L29"/>
    <mergeCell ref="A30:B30"/>
    <mergeCell ref="C30:E30"/>
    <mergeCell ref="G30:H30"/>
    <mergeCell ref="I30:J30"/>
    <mergeCell ref="K30:L30"/>
    <mergeCell ref="A21:D21"/>
    <mergeCell ref="E21:H21"/>
    <mergeCell ref="I21:L21"/>
    <mergeCell ref="A23:B23"/>
    <mergeCell ref="C23:E23"/>
    <mergeCell ref="G23:H23"/>
    <mergeCell ref="I23:J23"/>
    <mergeCell ref="K23:L23"/>
    <mergeCell ref="A24:B24"/>
    <mergeCell ref="C24:E24"/>
    <mergeCell ref="A18:B18"/>
    <mergeCell ref="C18:E18"/>
    <mergeCell ref="F18:H18"/>
    <mergeCell ref="I18:J18"/>
    <mergeCell ref="K18:L18"/>
    <mergeCell ref="A19:B19"/>
    <mergeCell ref="C19:E19"/>
    <mergeCell ref="F19:H20"/>
    <mergeCell ref="I19:J19"/>
    <mergeCell ref="K19:L19"/>
    <mergeCell ref="A20:B20"/>
    <mergeCell ref="C20:E20"/>
    <mergeCell ref="I20:J20"/>
    <mergeCell ref="K20:L20"/>
    <mergeCell ref="E15:H15"/>
    <mergeCell ref="I15:L15"/>
    <mergeCell ref="A16:B16"/>
    <mergeCell ref="C16:E16"/>
    <mergeCell ref="G16:H16"/>
    <mergeCell ref="I16:J16"/>
    <mergeCell ref="K16:L16"/>
    <mergeCell ref="A17:B17"/>
    <mergeCell ref="C17:E17"/>
    <mergeCell ref="G17:H17"/>
    <mergeCell ref="I17:J17"/>
    <mergeCell ref="K17:L17"/>
    <mergeCell ref="A14:D14"/>
    <mergeCell ref="E14:H14"/>
    <mergeCell ref="I14:L14"/>
    <mergeCell ref="A27:B27"/>
    <mergeCell ref="F26:H27"/>
    <mergeCell ref="I26:J26"/>
    <mergeCell ref="K26:L26"/>
    <mergeCell ref="C27:E27"/>
    <mergeCell ref="I27:J27"/>
    <mergeCell ref="K27:L27"/>
    <mergeCell ref="A25:B25"/>
    <mergeCell ref="I25:J25"/>
    <mergeCell ref="K25:L25"/>
    <mergeCell ref="A26:B26"/>
    <mergeCell ref="C25:E25"/>
    <mergeCell ref="F25:H25"/>
    <mergeCell ref="C26:E26"/>
    <mergeCell ref="A22:D22"/>
    <mergeCell ref="E22:H22"/>
    <mergeCell ref="I22:L22"/>
    <mergeCell ref="G24:H24"/>
    <mergeCell ref="I24:J24"/>
    <mergeCell ref="K24:L24"/>
    <mergeCell ref="A15:D15"/>
    <mergeCell ref="A46:B46"/>
    <mergeCell ref="A47:B47"/>
    <mergeCell ref="C46:E46"/>
    <mergeCell ref="F46:H46"/>
    <mergeCell ref="I46:J46"/>
    <mergeCell ref="K46:L46"/>
    <mergeCell ref="C47:E47"/>
    <mergeCell ref="F47:H48"/>
    <mergeCell ref="I47:J47"/>
    <mergeCell ref="K47:L47"/>
    <mergeCell ref="A48:B48"/>
    <mergeCell ref="C48:E48"/>
    <mergeCell ref="I48:J48"/>
    <mergeCell ref="K48:L48"/>
    <mergeCell ref="A44:B44"/>
    <mergeCell ref="G44:H44"/>
    <mergeCell ref="I44:J44"/>
    <mergeCell ref="K44:L44"/>
    <mergeCell ref="A45:B45"/>
    <mergeCell ref="G45:H45"/>
    <mergeCell ref="C44:E44"/>
    <mergeCell ref="C45:E45"/>
    <mergeCell ref="I45:J45"/>
    <mergeCell ref="K45:L45"/>
    <mergeCell ref="A50:D50"/>
    <mergeCell ref="E50:H50"/>
    <mergeCell ref="I50:L50"/>
    <mergeCell ref="A51:B51"/>
    <mergeCell ref="C51:E51"/>
    <mergeCell ref="G51:H51"/>
    <mergeCell ref="I51:J51"/>
    <mergeCell ref="K51:L51"/>
    <mergeCell ref="A41:B41"/>
    <mergeCell ref="F40:H41"/>
    <mergeCell ref="I40:J40"/>
    <mergeCell ref="K40:L40"/>
    <mergeCell ref="C41:E41"/>
    <mergeCell ref="I41:J41"/>
    <mergeCell ref="K41:L41"/>
    <mergeCell ref="A42:D42"/>
    <mergeCell ref="E42:H42"/>
    <mergeCell ref="I42:L42"/>
    <mergeCell ref="A43:D43"/>
    <mergeCell ref="E43:H43"/>
    <mergeCell ref="I43:L43"/>
    <mergeCell ref="A49:D49"/>
    <mergeCell ref="E49:H49"/>
    <mergeCell ref="I49:L49"/>
    <mergeCell ref="A39:B39"/>
    <mergeCell ref="I39:J39"/>
    <mergeCell ref="K39:L39"/>
    <mergeCell ref="A40:B40"/>
    <mergeCell ref="C39:E39"/>
    <mergeCell ref="F39:H39"/>
    <mergeCell ref="C40:E40"/>
    <mergeCell ref="A36:D36"/>
    <mergeCell ref="E36:H36"/>
    <mergeCell ref="I36:L36"/>
    <mergeCell ref="G38:H38"/>
    <mergeCell ref="I38:J38"/>
    <mergeCell ref="K38:L38"/>
    <mergeCell ref="A37:B37"/>
    <mergeCell ref="C37:E37"/>
    <mergeCell ref="G37:H37"/>
    <mergeCell ref="I37:J37"/>
    <mergeCell ref="K37:L37"/>
    <mergeCell ref="A38:B38"/>
    <mergeCell ref="C38:E38"/>
    <mergeCell ref="A13:L13"/>
    <mergeCell ref="M20:O20"/>
    <mergeCell ref="M35:O35"/>
    <mergeCell ref="M36:O36"/>
    <mergeCell ref="M55:O55"/>
    <mergeCell ref="M13:R13"/>
    <mergeCell ref="M21:O21"/>
    <mergeCell ref="M22:O22"/>
    <mergeCell ref="M23:O23"/>
    <mergeCell ref="M37:R37"/>
    <mergeCell ref="M38:O38"/>
    <mergeCell ref="Q38:R38"/>
    <mergeCell ref="M39:O39"/>
    <mergeCell ref="Q39:R39"/>
    <mergeCell ref="M40:O40"/>
    <mergeCell ref="Q40:R40"/>
    <mergeCell ref="M41:O41"/>
    <mergeCell ref="Q41:R41"/>
    <mergeCell ref="M19:R19"/>
    <mergeCell ref="M15:O15"/>
    <mergeCell ref="M16:O16"/>
    <mergeCell ref="M17:O17"/>
    <mergeCell ref="Q35:R35"/>
    <mergeCell ref="Q36:R36"/>
    <mergeCell ref="C7:E7"/>
    <mergeCell ref="F7:G7"/>
    <mergeCell ref="H7:I7"/>
    <mergeCell ref="J7:K7"/>
    <mergeCell ref="L7:R7"/>
    <mergeCell ref="A8:B8"/>
    <mergeCell ref="C8:E8"/>
    <mergeCell ref="F8:G8"/>
    <mergeCell ref="H8:I8"/>
    <mergeCell ref="J8:K8"/>
    <mergeCell ref="L8:R8"/>
    <mergeCell ref="M1:R1"/>
    <mergeCell ref="J3:K3"/>
    <mergeCell ref="J5:K5"/>
    <mergeCell ref="A6:B6"/>
    <mergeCell ref="J6:K6"/>
    <mergeCell ref="A9:B9"/>
    <mergeCell ref="J9:K9"/>
    <mergeCell ref="H5:I5"/>
    <mergeCell ref="L5:R5"/>
    <mergeCell ref="H6:I6"/>
    <mergeCell ref="L6:R6"/>
    <mergeCell ref="H9:I9"/>
    <mergeCell ref="L9:R9"/>
    <mergeCell ref="A2:R2"/>
    <mergeCell ref="A5:B5"/>
    <mergeCell ref="C5:E5"/>
    <mergeCell ref="F5:G5"/>
    <mergeCell ref="C6:E6"/>
    <mergeCell ref="F6:G6"/>
    <mergeCell ref="C9:E9"/>
    <mergeCell ref="F9:G9"/>
    <mergeCell ref="F4:G4"/>
    <mergeCell ref="A1:F1"/>
    <mergeCell ref="G1:L1"/>
    <mergeCell ref="Q48:R48"/>
    <mergeCell ref="C4:E4"/>
    <mergeCell ref="A4:B4"/>
    <mergeCell ref="F3:G3"/>
    <mergeCell ref="C3:E3"/>
    <mergeCell ref="A3:B3"/>
    <mergeCell ref="H4:I4"/>
    <mergeCell ref="H3:I3"/>
    <mergeCell ref="L3:R3"/>
    <mergeCell ref="L4:R4"/>
    <mergeCell ref="J4:K4"/>
    <mergeCell ref="H11:I11"/>
    <mergeCell ref="L11:R11"/>
    <mergeCell ref="A10:B10"/>
    <mergeCell ref="J10:K10"/>
    <mergeCell ref="A11:B11"/>
    <mergeCell ref="J11:K11"/>
    <mergeCell ref="C10:E10"/>
    <mergeCell ref="F10:G10"/>
    <mergeCell ref="C11:E11"/>
    <mergeCell ref="F11:G11"/>
    <mergeCell ref="H10:I10"/>
    <mergeCell ref="L10:R10"/>
    <mergeCell ref="A7:B7"/>
    <mergeCell ref="M26:O26"/>
    <mergeCell ref="Q52:R52"/>
    <mergeCell ref="Q53:R53"/>
    <mergeCell ref="Q54:R54"/>
    <mergeCell ref="M42:O42"/>
    <mergeCell ref="M43:O43"/>
    <mergeCell ref="M44:O44"/>
    <mergeCell ref="Y1:AD1"/>
    <mergeCell ref="AE1:AJ1"/>
    <mergeCell ref="S2:AJ2"/>
    <mergeCell ref="S1:X1"/>
    <mergeCell ref="S3:AJ55"/>
    <mergeCell ref="M14:O14"/>
    <mergeCell ref="M45:O45"/>
    <mergeCell ref="M46:O46"/>
    <mergeCell ref="M47:O47"/>
    <mergeCell ref="M48:O48"/>
    <mergeCell ref="M49:O49"/>
    <mergeCell ref="M50:O50"/>
    <mergeCell ref="Q43:R43"/>
    <mergeCell ref="Q44:R44"/>
    <mergeCell ref="Q45:R45"/>
    <mergeCell ref="Q46:R46"/>
    <mergeCell ref="Q47:R47"/>
    <mergeCell ref="M54:O54"/>
    <mergeCell ref="Q49:R49"/>
    <mergeCell ref="Q50:R50"/>
    <mergeCell ref="Q51:R51"/>
    <mergeCell ref="M18:O18"/>
    <mergeCell ref="M33:O33"/>
    <mergeCell ref="M34:O34"/>
    <mergeCell ref="Q20:R20"/>
    <mergeCell ref="Q21:R21"/>
    <mergeCell ref="Q22:R22"/>
    <mergeCell ref="Q23:R23"/>
    <mergeCell ref="Q24:R24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M24:O24"/>
    <mergeCell ref="M25:O25"/>
    <mergeCell ref="Q42:R42"/>
    <mergeCell ref="M27:O27"/>
    <mergeCell ref="A35:D35"/>
    <mergeCell ref="E35:H35"/>
    <mergeCell ref="I35:L35"/>
    <mergeCell ref="Q55:R55"/>
    <mergeCell ref="A52:B52"/>
    <mergeCell ref="M28:O28"/>
    <mergeCell ref="M29:O29"/>
    <mergeCell ref="M30:O30"/>
    <mergeCell ref="A33:B33"/>
    <mergeCell ref="C33:E33"/>
    <mergeCell ref="F33:H34"/>
    <mergeCell ref="I33:J33"/>
    <mergeCell ref="K33:L33"/>
    <mergeCell ref="A34:B34"/>
    <mergeCell ref="C34:E34"/>
    <mergeCell ref="I34:J34"/>
    <mergeCell ref="K34:L34"/>
    <mergeCell ref="M31:O31"/>
    <mergeCell ref="M32:O32"/>
    <mergeCell ref="M51:O51"/>
    <mergeCell ref="M52:O52"/>
    <mergeCell ref="M53:O53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P154"/>
  <sheetViews>
    <sheetView zoomScale="70" zoomScaleNormal="70" workbookViewId="0">
      <selection activeCell="B6" sqref="B6:D6"/>
    </sheetView>
  </sheetViews>
  <sheetFormatPr defaultRowHeight="15" x14ac:dyDescent="0.25"/>
  <cols>
    <col min="1" max="1" width="8.7109375" style="6"/>
  </cols>
  <sheetData>
    <row r="3" spans="1:172" ht="18" customHeight="1" x14ac:dyDescent="0.25">
      <c r="A3" s="6">
        <v>3</v>
      </c>
      <c r="B3" s="271" t="s">
        <v>238</v>
      </c>
      <c r="C3" s="272"/>
      <c r="D3" s="272"/>
      <c r="E3" s="272"/>
      <c r="F3" s="272"/>
      <c r="G3" s="272"/>
      <c r="H3" s="272"/>
      <c r="I3" s="272"/>
      <c r="J3" s="272"/>
      <c r="K3" s="272"/>
      <c r="L3" s="272"/>
      <c r="M3" s="272"/>
      <c r="N3" s="272"/>
      <c r="O3" s="272"/>
      <c r="P3" s="272"/>
      <c r="Q3" s="272"/>
      <c r="R3" s="272"/>
      <c r="S3" s="273"/>
      <c r="U3" s="278" t="s">
        <v>385</v>
      </c>
      <c r="V3" s="279"/>
      <c r="W3" s="279"/>
      <c r="X3" s="279"/>
      <c r="Y3" s="279"/>
      <c r="Z3" s="279"/>
      <c r="AA3" s="279"/>
      <c r="AB3" s="279"/>
      <c r="AC3" s="279"/>
      <c r="AD3" s="279"/>
      <c r="AE3" s="279"/>
      <c r="AF3" s="279"/>
      <c r="AG3" s="279"/>
      <c r="AH3" s="279"/>
      <c r="AI3" s="279"/>
      <c r="AJ3" s="279"/>
      <c r="AK3" s="279"/>
      <c r="AL3" s="280"/>
      <c r="AO3" s="278" t="s">
        <v>241</v>
      </c>
      <c r="AP3" s="279"/>
      <c r="AQ3" s="279"/>
      <c r="AR3" s="279"/>
      <c r="AS3" s="279"/>
      <c r="AT3" s="279"/>
      <c r="AU3" s="279"/>
      <c r="AV3" s="279"/>
      <c r="AW3" s="279"/>
      <c r="AX3" s="279"/>
      <c r="AY3" s="279"/>
      <c r="AZ3" s="279"/>
      <c r="BA3" s="279"/>
      <c r="BB3" s="279"/>
      <c r="BC3" s="279"/>
      <c r="BD3" s="279"/>
      <c r="BE3" s="279"/>
      <c r="BF3" s="280"/>
      <c r="BH3" s="278" t="s">
        <v>243</v>
      </c>
      <c r="BI3" s="279"/>
      <c r="BJ3" s="279"/>
      <c r="BK3" s="279"/>
      <c r="BL3" s="279"/>
      <c r="BM3" s="279"/>
      <c r="BN3" s="279"/>
      <c r="BO3" s="279"/>
      <c r="BP3" s="279"/>
      <c r="BQ3" s="279"/>
      <c r="BR3" s="279"/>
      <c r="BS3" s="279"/>
      <c r="BT3" s="279"/>
      <c r="BU3" s="279"/>
      <c r="BV3" s="279"/>
      <c r="BW3" s="279"/>
      <c r="BX3" s="279"/>
      <c r="BY3" s="280"/>
      <c r="CA3" s="278" t="s">
        <v>239</v>
      </c>
      <c r="CB3" s="279"/>
      <c r="CC3" s="279"/>
      <c r="CD3" s="279"/>
      <c r="CE3" s="279"/>
      <c r="CF3" s="279"/>
      <c r="CG3" s="279"/>
      <c r="CH3" s="279"/>
      <c r="CI3" s="279"/>
      <c r="CJ3" s="279"/>
      <c r="CK3" s="279"/>
      <c r="CL3" s="279"/>
      <c r="CM3" s="279"/>
      <c r="CN3" s="279"/>
      <c r="CO3" s="279"/>
      <c r="CP3" s="279"/>
      <c r="CQ3" s="279"/>
      <c r="CR3" s="280"/>
      <c r="CT3" s="278" t="s">
        <v>240</v>
      </c>
      <c r="CU3" s="279"/>
      <c r="CV3" s="279"/>
      <c r="CW3" s="279"/>
      <c r="CX3" s="279"/>
      <c r="CY3" s="279"/>
      <c r="CZ3" s="279"/>
      <c r="DA3" s="279"/>
      <c r="DB3" s="279"/>
      <c r="DC3" s="279"/>
      <c r="DD3" s="279"/>
      <c r="DE3" s="279"/>
      <c r="DF3" s="279"/>
      <c r="DG3" s="279"/>
      <c r="DH3" s="279"/>
      <c r="DI3" s="279"/>
      <c r="DJ3" s="279"/>
      <c r="DK3" s="280"/>
      <c r="DM3" s="278" t="s">
        <v>242</v>
      </c>
      <c r="DN3" s="279"/>
      <c r="DO3" s="279"/>
      <c r="DP3" s="279"/>
      <c r="DQ3" s="279"/>
      <c r="DR3" s="279"/>
      <c r="DS3" s="279"/>
      <c r="DT3" s="279"/>
      <c r="DU3" s="279"/>
      <c r="DV3" s="279"/>
      <c r="DW3" s="279"/>
      <c r="DX3" s="279"/>
      <c r="DY3" s="279"/>
      <c r="DZ3" s="279"/>
      <c r="EA3" s="279"/>
      <c r="EB3" s="279"/>
      <c r="EC3" s="279"/>
      <c r="ED3" s="280"/>
      <c r="EF3" s="278" t="s">
        <v>332</v>
      </c>
      <c r="EG3" s="279"/>
      <c r="EH3" s="279"/>
      <c r="EI3" s="279"/>
      <c r="EJ3" s="279"/>
      <c r="EK3" s="279"/>
      <c r="EL3" s="279"/>
      <c r="EM3" s="279"/>
      <c r="EN3" s="279"/>
      <c r="EO3" s="279"/>
      <c r="EP3" s="279"/>
      <c r="EQ3" s="279"/>
      <c r="ER3" s="279"/>
      <c r="ES3" s="279"/>
      <c r="ET3" s="279"/>
      <c r="EU3" s="279"/>
      <c r="EV3" s="279"/>
      <c r="EW3" s="280"/>
      <c r="EY3" s="278" t="s">
        <v>383</v>
      </c>
      <c r="EZ3" s="279"/>
      <c r="FA3" s="279"/>
      <c r="FB3" s="279"/>
      <c r="FC3" s="279"/>
      <c r="FD3" s="279"/>
      <c r="FE3" s="279"/>
      <c r="FF3" s="279"/>
      <c r="FG3" s="279"/>
      <c r="FH3" s="279"/>
      <c r="FI3" s="279"/>
      <c r="FJ3" s="279"/>
      <c r="FK3" s="279"/>
      <c r="FL3" s="279"/>
      <c r="FM3" s="279"/>
      <c r="FN3" s="279"/>
      <c r="FO3" s="279"/>
      <c r="FP3" s="280"/>
    </row>
    <row r="4" spans="1:172" ht="18.75" thickBot="1" x14ac:dyDescent="0.35">
      <c r="A4" s="6">
        <v>4</v>
      </c>
      <c r="B4" s="274" t="s">
        <v>252</v>
      </c>
      <c r="C4" s="274"/>
      <c r="D4" s="274"/>
      <c r="E4" s="275" t="s">
        <v>250</v>
      </c>
      <c r="F4" s="275"/>
      <c r="G4" s="275"/>
      <c r="H4" s="274" t="s">
        <v>232</v>
      </c>
      <c r="I4" s="274"/>
      <c r="J4" s="275" t="s">
        <v>249</v>
      </c>
      <c r="K4" s="275"/>
      <c r="L4" s="274" t="s">
        <v>271</v>
      </c>
      <c r="M4" s="274"/>
      <c r="N4" s="275" t="s">
        <v>251</v>
      </c>
      <c r="O4" s="275"/>
      <c r="P4" s="274" t="s">
        <v>272</v>
      </c>
      <c r="Q4" s="274"/>
      <c r="R4" s="276"/>
      <c r="S4" s="276"/>
      <c r="U4" s="252" t="s">
        <v>252</v>
      </c>
      <c r="V4" s="252"/>
      <c r="W4" s="252"/>
      <c r="X4" s="281" t="s">
        <v>250</v>
      </c>
      <c r="Y4" s="281"/>
      <c r="Z4" s="281"/>
      <c r="AA4" s="252" t="s">
        <v>232</v>
      </c>
      <c r="AB4" s="252"/>
      <c r="AC4" s="281" t="s">
        <v>249</v>
      </c>
      <c r="AD4" s="281"/>
      <c r="AE4" s="252" t="s">
        <v>271</v>
      </c>
      <c r="AF4" s="252"/>
      <c r="AG4" s="281" t="s">
        <v>251</v>
      </c>
      <c r="AH4" s="281"/>
      <c r="AI4" s="252" t="s">
        <v>272</v>
      </c>
      <c r="AJ4" s="252"/>
      <c r="AK4" s="267"/>
      <c r="AL4" s="267"/>
      <c r="AO4" s="252" t="s">
        <v>252</v>
      </c>
      <c r="AP4" s="252"/>
      <c r="AQ4" s="252"/>
      <c r="AR4" s="281" t="s">
        <v>250</v>
      </c>
      <c r="AS4" s="281"/>
      <c r="AT4" s="281"/>
      <c r="AU4" s="252" t="s">
        <v>232</v>
      </c>
      <c r="AV4" s="252"/>
      <c r="AW4" s="281" t="s">
        <v>249</v>
      </c>
      <c r="AX4" s="281"/>
      <c r="AY4" s="252" t="s">
        <v>271</v>
      </c>
      <c r="AZ4" s="252"/>
      <c r="BA4" s="281" t="s">
        <v>268</v>
      </c>
      <c r="BB4" s="281"/>
      <c r="BC4" s="252" t="s">
        <v>272</v>
      </c>
      <c r="BD4" s="252"/>
      <c r="BE4" s="267"/>
      <c r="BF4" s="267"/>
      <c r="BH4" s="252" t="s">
        <v>252</v>
      </c>
      <c r="BI4" s="252"/>
      <c r="BJ4" s="252"/>
      <c r="BK4" s="281" t="s">
        <v>250</v>
      </c>
      <c r="BL4" s="281"/>
      <c r="BM4" s="281"/>
      <c r="BN4" s="252" t="s">
        <v>232</v>
      </c>
      <c r="BO4" s="252"/>
      <c r="BP4" s="281" t="s">
        <v>249</v>
      </c>
      <c r="BQ4" s="281"/>
      <c r="BR4" s="252" t="s">
        <v>271</v>
      </c>
      <c r="BS4" s="252"/>
      <c r="BT4" s="281" t="s">
        <v>273</v>
      </c>
      <c r="BU4" s="281"/>
      <c r="BV4" s="252" t="s">
        <v>272</v>
      </c>
      <c r="BW4" s="252"/>
      <c r="BX4" s="281" t="s">
        <v>274</v>
      </c>
      <c r="BY4" s="281"/>
      <c r="CA4" s="274" t="s">
        <v>252</v>
      </c>
      <c r="CB4" s="274"/>
      <c r="CC4" s="274"/>
      <c r="CD4" s="275" t="s">
        <v>250</v>
      </c>
      <c r="CE4" s="275"/>
      <c r="CF4" s="275"/>
      <c r="CG4" s="274" t="s">
        <v>232</v>
      </c>
      <c r="CH4" s="274"/>
      <c r="CI4" s="275" t="s">
        <v>255</v>
      </c>
      <c r="CJ4" s="275"/>
      <c r="CK4" s="274" t="s">
        <v>271</v>
      </c>
      <c r="CL4" s="274"/>
      <c r="CM4" s="275" t="s">
        <v>251</v>
      </c>
      <c r="CN4" s="275"/>
      <c r="CO4" s="274" t="s">
        <v>272</v>
      </c>
      <c r="CP4" s="274"/>
      <c r="CQ4" s="275" t="s">
        <v>270</v>
      </c>
      <c r="CR4" s="275"/>
      <c r="CT4" s="252" t="s">
        <v>252</v>
      </c>
      <c r="CU4" s="252"/>
      <c r="CV4" s="252"/>
      <c r="CW4" s="281" t="s">
        <v>250</v>
      </c>
      <c r="CX4" s="281"/>
      <c r="CY4" s="281"/>
      <c r="CZ4" s="252" t="s">
        <v>232</v>
      </c>
      <c r="DA4" s="252"/>
      <c r="DB4" s="281" t="s">
        <v>255</v>
      </c>
      <c r="DC4" s="281"/>
      <c r="DD4" s="252" t="s">
        <v>271</v>
      </c>
      <c r="DE4" s="252"/>
      <c r="DF4" s="281" t="s">
        <v>251</v>
      </c>
      <c r="DG4" s="281"/>
      <c r="DH4" s="252" t="s">
        <v>272</v>
      </c>
      <c r="DI4" s="252"/>
      <c r="DJ4" s="281" t="s">
        <v>270</v>
      </c>
      <c r="DK4" s="281"/>
      <c r="DM4" s="252" t="s">
        <v>252</v>
      </c>
      <c r="DN4" s="252"/>
      <c r="DO4" s="252"/>
      <c r="DP4" s="281" t="s">
        <v>250</v>
      </c>
      <c r="DQ4" s="281"/>
      <c r="DR4" s="281"/>
      <c r="DS4" s="252" t="s">
        <v>232</v>
      </c>
      <c r="DT4" s="252"/>
      <c r="DU4" s="281" t="s">
        <v>255</v>
      </c>
      <c r="DV4" s="281"/>
      <c r="DW4" s="252" t="s">
        <v>271</v>
      </c>
      <c r="DX4" s="252"/>
      <c r="DY4" s="281" t="s">
        <v>251</v>
      </c>
      <c r="DZ4" s="281"/>
      <c r="EA4" s="252" t="s">
        <v>272</v>
      </c>
      <c r="EB4" s="252"/>
      <c r="EC4" s="281" t="s">
        <v>270</v>
      </c>
      <c r="ED4" s="281"/>
      <c r="EF4" s="252" t="s">
        <v>252</v>
      </c>
      <c r="EG4" s="252"/>
      <c r="EH4" s="252"/>
      <c r="EI4" s="281" t="s">
        <v>250</v>
      </c>
      <c r="EJ4" s="281"/>
      <c r="EK4" s="281"/>
      <c r="EL4" s="252" t="s">
        <v>232</v>
      </c>
      <c r="EM4" s="252"/>
      <c r="EN4" s="281" t="s">
        <v>249</v>
      </c>
      <c r="EO4" s="281"/>
      <c r="EP4" s="252" t="s">
        <v>271</v>
      </c>
      <c r="EQ4" s="252"/>
      <c r="ER4" s="281" t="s">
        <v>333</v>
      </c>
      <c r="ES4" s="281"/>
      <c r="ET4" s="252" t="s">
        <v>272</v>
      </c>
      <c r="EU4" s="252"/>
      <c r="EV4" s="281"/>
      <c r="EW4" s="281"/>
      <c r="EY4" s="252" t="s">
        <v>252</v>
      </c>
      <c r="EZ4" s="252"/>
      <c r="FA4" s="252"/>
      <c r="FB4" s="281" t="s">
        <v>250</v>
      </c>
      <c r="FC4" s="281"/>
      <c r="FD4" s="281"/>
      <c r="FE4" s="252" t="s">
        <v>232</v>
      </c>
      <c r="FF4" s="252"/>
      <c r="FG4" s="281" t="s">
        <v>249</v>
      </c>
      <c r="FH4" s="281"/>
      <c r="FI4" s="252" t="s">
        <v>271</v>
      </c>
      <c r="FJ4" s="252"/>
      <c r="FK4" s="281" t="s">
        <v>333</v>
      </c>
      <c r="FL4" s="281"/>
      <c r="FM4" s="252" t="s">
        <v>272</v>
      </c>
      <c r="FN4" s="252"/>
      <c r="FO4" s="281"/>
      <c r="FP4" s="281"/>
    </row>
    <row r="5" spans="1:172" ht="18.75" thickTop="1" x14ac:dyDescent="0.25">
      <c r="A5" s="6">
        <v>5</v>
      </c>
      <c r="B5" s="249" t="s">
        <v>245</v>
      </c>
      <c r="C5" s="250"/>
      <c r="D5" s="251"/>
      <c r="E5" s="260" t="s">
        <v>247</v>
      </c>
      <c r="F5" s="261"/>
      <c r="G5" s="282"/>
      <c r="H5" s="114" t="s">
        <v>559</v>
      </c>
      <c r="I5" s="285"/>
      <c r="J5" s="286"/>
      <c r="K5" s="259" t="s">
        <v>245</v>
      </c>
      <c r="L5" s="259"/>
      <c r="M5" s="259"/>
      <c r="N5" s="260" t="s">
        <v>253</v>
      </c>
      <c r="O5" s="261"/>
      <c r="P5" s="282"/>
      <c r="Q5" s="114" t="s">
        <v>559</v>
      </c>
      <c r="R5" s="283"/>
      <c r="S5" s="284"/>
      <c r="U5" s="249" t="s">
        <v>245</v>
      </c>
      <c r="V5" s="250"/>
      <c r="W5" s="251"/>
      <c r="X5" s="277" t="s">
        <v>386</v>
      </c>
      <c r="Y5" s="277"/>
      <c r="Z5" s="277"/>
      <c r="AA5" s="277"/>
      <c r="AB5" s="277"/>
      <c r="AC5" s="277"/>
      <c r="AD5" s="259" t="s">
        <v>245</v>
      </c>
      <c r="AE5" s="259"/>
      <c r="AF5" s="259"/>
      <c r="AG5" s="260" t="s">
        <v>387</v>
      </c>
      <c r="AH5" s="261"/>
      <c r="AI5" s="261"/>
      <c r="AJ5" s="261"/>
      <c r="AK5" s="261"/>
      <c r="AL5" s="262"/>
      <c r="AO5" s="249" t="s">
        <v>245</v>
      </c>
      <c r="AP5" s="250"/>
      <c r="AQ5" s="251"/>
      <c r="AR5" s="277" t="s">
        <v>313</v>
      </c>
      <c r="AS5" s="277"/>
      <c r="AT5" s="277"/>
      <c r="AU5" s="277"/>
      <c r="AV5" s="277"/>
      <c r="AW5" s="277"/>
      <c r="AX5" s="259" t="s">
        <v>245</v>
      </c>
      <c r="AY5" s="259"/>
      <c r="AZ5" s="259"/>
      <c r="BA5" s="260" t="s">
        <v>336</v>
      </c>
      <c r="BB5" s="261"/>
      <c r="BC5" s="261"/>
      <c r="BD5" s="261"/>
      <c r="BE5" s="261"/>
      <c r="BF5" s="262"/>
      <c r="BH5" s="249" t="s">
        <v>245</v>
      </c>
      <c r="BI5" s="250"/>
      <c r="BJ5" s="251"/>
      <c r="BK5" s="277" t="s">
        <v>275</v>
      </c>
      <c r="BL5" s="277"/>
      <c r="BM5" s="277"/>
      <c r="BN5" s="277"/>
      <c r="BO5" s="277"/>
      <c r="BP5" s="277"/>
      <c r="BQ5" s="259" t="s">
        <v>245</v>
      </c>
      <c r="BR5" s="259"/>
      <c r="BS5" s="259"/>
      <c r="BT5" s="260" t="s">
        <v>369</v>
      </c>
      <c r="BU5" s="261"/>
      <c r="BV5" s="261"/>
      <c r="BW5" s="261"/>
      <c r="BX5" s="261"/>
      <c r="BY5" s="262"/>
      <c r="CA5" s="249" t="s">
        <v>245</v>
      </c>
      <c r="CB5" s="250"/>
      <c r="CC5" s="251"/>
      <c r="CD5" s="277" t="s">
        <v>258</v>
      </c>
      <c r="CE5" s="277"/>
      <c r="CF5" s="277"/>
      <c r="CG5" s="277"/>
      <c r="CH5" s="277"/>
      <c r="CI5" s="277"/>
      <c r="CJ5" s="259" t="s">
        <v>245</v>
      </c>
      <c r="CK5" s="259"/>
      <c r="CL5" s="259"/>
      <c r="CM5" s="260" t="s">
        <v>259</v>
      </c>
      <c r="CN5" s="261"/>
      <c r="CO5" s="261"/>
      <c r="CP5" s="261"/>
      <c r="CQ5" s="261"/>
      <c r="CR5" s="262"/>
      <c r="CT5" s="249" t="s">
        <v>245</v>
      </c>
      <c r="CU5" s="250"/>
      <c r="CV5" s="251"/>
      <c r="CW5" s="277" t="s">
        <v>263</v>
      </c>
      <c r="CX5" s="277"/>
      <c r="CY5" s="277"/>
      <c r="CZ5" s="277"/>
      <c r="DA5" s="277"/>
      <c r="DB5" s="277"/>
      <c r="DC5" s="259" t="s">
        <v>245</v>
      </c>
      <c r="DD5" s="259"/>
      <c r="DE5" s="259"/>
      <c r="DF5" s="260" t="s">
        <v>264</v>
      </c>
      <c r="DG5" s="261"/>
      <c r="DH5" s="261"/>
      <c r="DI5" s="261"/>
      <c r="DJ5" s="261"/>
      <c r="DK5" s="262"/>
      <c r="DM5" s="249" t="s">
        <v>245</v>
      </c>
      <c r="DN5" s="250"/>
      <c r="DO5" s="251"/>
      <c r="DP5" s="277" t="s">
        <v>244</v>
      </c>
      <c r="DQ5" s="277"/>
      <c r="DR5" s="277"/>
      <c r="DS5" s="277"/>
      <c r="DT5" s="277"/>
      <c r="DU5" s="277"/>
      <c r="DV5" s="259" t="s">
        <v>245</v>
      </c>
      <c r="DW5" s="259"/>
      <c r="DX5" s="259"/>
      <c r="DY5" s="260" t="s">
        <v>373</v>
      </c>
      <c r="DZ5" s="261"/>
      <c r="EA5" s="261"/>
      <c r="EB5" s="261"/>
      <c r="EC5" s="261"/>
      <c r="ED5" s="262"/>
      <c r="EF5" s="249" t="s">
        <v>245</v>
      </c>
      <c r="EG5" s="250"/>
      <c r="EH5" s="251"/>
      <c r="EI5" s="277" t="s">
        <v>334</v>
      </c>
      <c r="EJ5" s="277"/>
      <c r="EK5" s="277"/>
      <c r="EL5" s="277"/>
      <c r="EM5" s="277"/>
      <c r="EN5" s="277"/>
      <c r="EO5" s="259" t="s">
        <v>245</v>
      </c>
      <c r="EP5" s="259"/>
      <c r="EQ5" s="259"/>
      <c r="ER5" s="260" t="s">
        <v>335</v>
      </c>
      <c r="ES5" s="261"/>
      <c r="ET5" s="261"/>
      <c r="EU5" s="261"/>
      <c r="EV5" s="261"/>
      <c r="EW5" s="262"/>
      <c r="EY5" s="249" t="s">
        <v>245</v>
      </c>
      <c r="EZ5" s="250"/>
      <c r="FA5" s="251"/>
      <c r="FB5" s="277" t="s">
        <v>335</v>
      </c>
      <c r="FC5" s="277"/>
      <c r="FD5" s="277"/>
      <c r="FE5" s="277"/>
      <c r="FF5" s="277"/>
      <c r="FG5" s="277"/>
      <c r="FH5" s="259"/>
      <c r="FI5" s="259"/>
      <c r="FJ5" s="259"/>
      <c r="FK5" s="260"/>
      <c r="FL5" s="261"/>
      <c r="FM5" s="261"/>
      <c r="FN5" s="261"/>
      <c r="FO5" s="261"/>
      <c r="FP5" s="262"/>
    </row>
    <row r="6" spans="1:172" ht="18" customHeight="1" x14ac:dyDescent="0.25">
      <c r="A6" s="6">
        <v>6</v>
      </c>
      <c r="B6" s="268" t="s">
        <v>246</v>
      </c>
      <c r="C6" s="263"/>
      <c r="D6" s="263"/>
      <c r="E6" s="269" t="s">
        <v>248</v>
      </c>
      <c r="F6" s="269"/>
      <c r="G6" s="269"/>
      <c r="H6" s="269"/>
      <c r="I6" s="270"/>
      <c r="J6" s="270"/>
      <c r="K6" s="263" t="s">
        <v>246</v>
      </c>
      <c r="L6" s="263"/>
      <c r="M6" s="263"/>
      <c r="N6" s="264" t="s">
        <v>254</v>
      </c>
      <c r="O6" s="265"/>
      <c r="P6" s="265"/>
      <c r="Q6" s="265"/>
      <c r="R6" s="265"/>
      <c r="S6" s="266"/>
      <c r="U6" s="268" t="s">
        <v>246</v>
      </c>
      <c r="V6" s="263"/>
      <c r="W6" s="263"/>
      <c r="X6" s="269" t="s">
        <v>389</v>
      </c>
      <c r="Y6" s="269"/>
      <c r="Z6" s="269"/>
      <c r="AA6" s="269"/>
      <c r="AB6" s="269"/>
      <c r="AC6" s="269"/>
      <c r="AD6" s="263" t="s">
        <v>246</v>
      </c>
      <c r="AE6" s="263"/>
      <c r="AF6" s="263"/>
      <c r="AG6" s="264" t="s">
        <v>392</v>
      </c>
      <c r="AH6" s="265"/>
      <c r="AI6" s="265"/>
      <c r="AJ6" s="265"/>
      <c r="AK6" s="265"/>
      <c r="AL6" s="266"/>
      <c r="AO6" s="268" t="s">
        <v>246</v>
      </c>
      <c r="AP6" s="263"/>
      <c r="AQ6" s="263"/>
      <c r="AR6" s="269" t="s">
        <v>269</v>
      </c>
      <c r="AS6" s="269"/>
      <c r="AT6" s="269"/>
      <c r="AU6" s="269"/>
      <c r="AV6" s="269"/>
      <c r="AW6" s="269"/>
      <c r="AX6" s="263" t="s">
        <v>246</v>
      </c>
      <c r="AY6" s="263"/>
      <c r="AZ6" s="263"/>
      <c r="BA6" s="264"/>
      <c r="BB6" s="265"/>
      <c r="BC6" s="265"/>
      <c r="BD6" s="265"/>
      <c r="BE6" s="265"/>
      <c r="BF6" s="266"/>
      <c r="BH6" s="268" t="s">
        <v>246</v>
      </c>
      <c r="BI6" s="263"/>
      <c r="BJ6" s="263"/>
      <c r="BK6" s="269" t="s">
        <v>280</v>
      </c>
      <c r="BL6" s="269"/>
      <c r="BM6" s="269"/>
      <c r="BN6" s="269"/>
      <c r="BO6" s="269"/>
      <c r="BP6" s="269"/>
      <c r="BQ6" s="263" t="s">
        <v>246</v>
      </c>
      <c r="BR6" s="263"/>
      <c r="BS6" s="263"/>
      <c r="BT6" s="264"/>
      <c r="BU6" s="265"/>
      <c r="BV6" s="265"/>
      <c r="BW6" s="265"/>
      <c r="BX6" s="265"/>
      <c r="BY6" s="266"/>
      <c r="CA6" s="268" t="s">
        <v>246</v>
      </c>
      <c r="CB6" s="263"/>
      <c r="CC6" s="263"/>
      <c r="CD6" s="269" t="s">
        <v>260</v>
      </c>
      <c r="CE6" s="269"/>
      <c r="CF6" s="269"/>
      <c r="CG6" s="269"/>
      <c r="CH6" s="269"/>
      <c r="CI6" s="269"/>
      <c r="CJ6" s="263" t="s">
        <v>246</v>
      </c>
      <c r="CK6" s="263"/>
      <c r="CL6" s="263"/>
      <c r="CM6" s="264" t="s">
        <v>261</v>
      </c>
      <c r="CN6" s="265"/>
      <c r="CO6" s="265"/>
      <c r="CP6" s="265"/>
      <c r="CQ6" s="265"/>
      <c r="CR6" s="266"/>
      <c r="CT6" s="268" t="s">
        <v>246</v>
      </c>
      <c r="CU6" s="263"/>
      <c r="CV6" s="263"/>
      <c r="CW6" s="269"/>
      <c r="CX6" s="269"/>
      <c r="CY6" s="269"/>
      <c r="CZ6" s="269"/>
      <c r="DA6" s="269"/>
      <c r="DB6" s="269"/>
      <c r="DC6" s="263" t="s">
        <v>246</v>
      </c>
      <c r="DD6" s="263"/>
      <c r="DE6" s="263"/>
      <c r="DF6" s="264"/>
      <c r="DG6" s="265"/>
      <c r="DH6" s="265"/>
      <c r="DI6" s="265"/>
      <c r="DJ6" s="265"/>
      <c r="DK6" s="266"/>
      <c r="DM6" s="268" t="s">
        <v>246</v>
      </c>
      <c r="DN6" s="263"/>
      <c r="DO6" s="263"/>
      <c r="DP6" s="269" t="s">
        <v>280</v>
      </c>
      <c r="DQ6" s="269"/>
      <c r="DR6" s="269"/>
      <c r="DS6" s="269"/>
      <c r="DT6" s="269"/>
      <c r="DU6" s="269"/>
      <c r="DV6" s="263" t="s">
        <v>246</v>
      </c>
      <c r="DW6" s="263"/>
      <c r="DX6" s="263"/>
      <c r="DY6" s="264"/>
      <c r="DZ6" s="265"/>
      <c r="EA6" s="265"/>
      <c r="EB6" s="265"/>
      <c r="EC6" s="265"/>
      <c r="ED6" s="266"/>
      <c r="EF6" s="268" t="s">
        <v>246</v>
      </c>
      <c r="EG6" s="263"/>
      <c r="EH6" s="263"/>
      <c r="EI6" s="269"/>
      <c r="EJ6" s="269"/>
      <c r="EK6" s="269"/>
      <c r="EL6" s="269"/>
      <c r="EM6" s="269"/>
      <c r="EN6" s="269"/>
      <c r="EO6" s="263" t="s">
        <v>246</v>
      </c>
      <c r="EP6" s="263"/>
      <c r="EQ6" s="263"/>
      <c r="ER6" s="264"/>
      <c r="ES6" s="265"/>
      <c r="ET6" s="265"/>
      <c r="EU6" s="265"/>
      <c r="EV6" s="265"/>
      <c r="EW6" s="266"/>
      <c r="EY6" s="268" t="s">
        <v>246</v>
      </c>
      <c r="EZ6" s="263"/>
      <c r="FA6" s="263"/>
      <c r="FB6" s="269"/>
      <c r="FC6" s="269"/>
      <c r="FD6" s="269"/>
      <c r="FE6" s="269"/>
      <c r="FF6" s="269"/>
      <c r="FG6" s="269"/>
      <c r="FH6" s="263"/>
      <c r="FI6" s="263"/>
      <c r="FJ6" s="263"/>
      <c r="FK6" s="264"/>
      <c r="FL6" s="265"/>
      <c r="FM6" s="265"/>
      <c r="FN6" s="265"/>
      <c r="FO6" s="265"/>
      <c r="FP6" s="266"/>
    </row>
    <row r="7" spans="1:172" ht="18" customHeight="1" thickBot="1" x14ac:dyDescent="0.3">
      <c r="A7" s="6">
        <v>7</v>
      </c>
      <c r="B7" s="253" t="s">
        <v>262</v>
      </c>
      <c r="C7" s="254"/>
      <c r="D7" s="254"/>
      <c r="E7" s="255" t="s">
        <v>288</v>
      </c>
      <c r="F7" s="255"/>
      <c r="G7" s="255"/>
      <c r="H7" s="255" t="s">
        <v>289</v>
      </c>
      <c r="I7" s="255"/>
      <c r="J7" s="255"/>
      <c r="K7" s="254" t="s">
        <v>262</v>
      </c>
      <c r="L7" s="254"/>
      <c r="M7" s="254"/>
      <c r="N7" s="256" t="s">
        <v>286</v>
      </c>
      <c r="O7" s="257"/>
      <c r="P7" s="257"/>
      <c r="Q7" s="257" t="s">
        <v>287</v>
      </c>
      <c r="R7" s="257"/>
      <c r="S7" s="258"/>
      <c r="U7" s="253" t="s">
        <v>262</v>
      </c>
      <c r="V7" s="254"/>
      <c r="W7" s="254"/>
      <c r="X7" s="255" t="s">
        <v>390</v>
      </c>
      <c r="Y7" s="255"/>
      <c r="Z7" s="255"/>
      <c r="AA7" s="255" t="s">
        <v>391</v>
      </c>
      <c r="AB7" s="255"/>
      <c r="AC7" s="255"/>
      <c r="AD7" s="254" t="s">
        <v>262</v>
      </c>
      <c r="AE7" s="254"/>
      <c r="AF7" s="254"/>
      <c r="AG7" s="256" t="s">
        <v>393</v>
      </c>
      <c r="AH7" s="257"/>
      <c r="AI7" s="257"/>
      <c r="AJ7" s="257" t="s">
        <v>394</v>
      </c>
      <c r="AK7" s="257"/>
      <c r="AL7" s="258"/>
      <c r="AO7" s="253" t="s">
        <v>262</v>
      </c>
      <c r="AP7" s="254"/>
      <c r="AQ7" s="254"/>
      <c r="AR7" s="255" t="s">
        <v>291</v>
      </c>
      <c r="AS7" s="255"/>
      <c r="AT7" s="255"/>
      <c r="AU7" s="255" t="s">
        <v>292</v>
      </c>
      <c r="AV7" s="255"/>
      <c r="AW7" s="255"/>
      <c r="AX7" s="254" t="s">
        <v>262</v>
      </c>
      <c r="AY7" s="254"/>
      <c r="AZ7" s="254"/>
      <c r="BA7" s="256"/>
      <c r="BB7" s="257"/>
      <c r="BC7" s="257"/>
      <c r="BD7" s="257"/>
      <c r="BE7" s="257"/>
      <c r="BF7" s="258"/>
      <c r="BH7" s="253" t="s">
        <v>262</v>
      </c>
      <c r="BI7" s="254"/>
      <c r="BJ7" s="254"/>
      <c r="BK7" s="255" t="s">
        <v>293</v>
      </c>
      <c r="BL7" s="255"/>
      <c r="BM7" s="255"/>
      <c r="BN7" s="255" t="s">
        <v>297</v>
      </c>
      <c r="BO7" s="255"/>
      <c r="BP7" s="255"/>
      <c r="BQ7" s="254" t="s">
        <v>262</v>
      </c>
      <c r="BR7" s="254"/>
      <c r="BS7" s="254"/>
      <c r="BT7" s="256"/>
      <c r="BU7" s="257"/>
      <c r="BV7" s="257"/>
      <c r="BW7" s="257"/>
      <c r="BX7" s="257"/>
      <c r="BY7" s="258"/>
      <c r="CA7" s="253" t="s">
        <v>262</v>
      </c>
      <c r="CB7" s="254"/>
      <c r="CC7" s="254"/>
      <c r="CD7" s="255" t="s">
        <v>301</v>
      </c>
      <c r="CE7" s="255"/>
      <c r="CF7" s="255"/>
      <c r="CG7" s="255" t="s">
        <v>304</v>
      </c>
      <c r="CH7" s="255"/>
      <c r="CI7" s="255"/>
      <c r="CJ7" s="254" t="s">
        <v>262</v>
      </c>
      <c r="CK7" s="254"/>
      <c r="CL7" s="254"/>
      <c r="CM7" s="256" t="s">
        <v>302</v>
      </c>
      <c r="CN7" s="257"/>
      <c r="CO7" s="257"/>
      <c r="CP7" s="257" t="s">
        <v>305</v>
      </c>
      <c r="CQ7" s="257"/>
      <c r="CR7" s="258"/>
      <c r="CT7" s="253" t="s">
        <v>262</v>
      </c>
      <c r="CU7" s="254"/>
      <c r="CV7" s="254"/>
      <c r="CW7" s="255"/>
      <c r="CX7" s="255"/>
      <c r="CY7" s="255"/>
      <c r="CZ7" s="255"/>
      <c r="DA7" s="255"/>
      <c r="DB7" s="255"/>
      <c r="DC7" s="254" t="s">
        <v>262</v>
      </c>
      <c r="DD7" s="254"/>
      <c r="DE7" s="254"/>
      <c r="DF7" s="256"/>
      <c r="DG7" s="257"/>
      <c r="DH7" s="257"/>
      <c r="DI7" s="257"/>
      <c r="DJ7" s="257"/>
      <c r="DK7" s="258"/>
      <c r="DM7" s="253" t="s">
        <v>262</v>
      </c>
      <c r="DN7" s="254"/>
      <c r="DO7" s="254"/>
      <c r="DP7" s="255" t="s">
        <v>307</v>
      </c>
      <c r="DQ7" s="255"/>
      <c r="DR7" s="255"/>
      <c r="DS7" s="255" t="s">
        <v>308</v>
      </c>
      <c r="DT7" s="255"/>
      <c r="DU7" s="255"/>
      <c r="DV7" s="254" t="s">
        <v>262</v>
      </c>
      <c r="DW7" s="254"/>
      <c r="DX7" s="254"/>
      <c r="DY7" s="256"/>
      <c r="DZ7" s="257"/>
      <c r="EA7" s="257"/>
      <c r="EB7" s="257"/>
      <c r="EC7" s="257"/>
      <c r="ED7" s="258"/>
      <c r="EF7" s="253" t="s">
        <v>262</v>
      </c>
      <c r="EG7" s="254"/>
      <c r="EH7" s="254"/>
      <c r="EI7" s="255"/>
      <c r="EJ7" s="255"/>
      <c r="EK7" s="255"/>
      <c r="EL7" s="255"/>
      <c r="EM7" s="255"/>
      <c r="EN7" s="255"/>
      <c r="EO7" s="254" t="s">
        <v>262</v>
      </c>
      <c r="EP7" s="254"/>
      <c r="EQ7" s="254"/>
      <c r="ER7" s="256"/>
      <c r="ES7" s="257"/>
      <c r="ET7" s="257"/>
      <c r="EU7" s="257"/>
      <c r="EV7" s="257"/>
      <c r="EW7" s="258"/>
      <c r="EY7" s="253" t="s">
        <v>262</v>
      </c>
      <c r="EZ7" s="254"/>
      <c r="FA7" s="254"/>
      <c r="FB7" s="255"/>
      <c r="FC7" s="255"/>
      <c r="FD7" s="255"/>
      <c r="FE7" s="255"/>
      <c r="FF7" s="255"/>
      <c r="FG7" s="255"/>
      <c r="FH7" s="254"/>
      <c r="FI7" s="254"/>
      <c r="FJ7" s="254"/>
      <c r="FK7" s="256"/>
      <c r="FL7" s="257"/>
      <c r="FM7" s="257"/>
      <c r="FN7" s="257"/>
      <c r="FO7" s="257"/>
      <c r="FP7" s="258"/>
    </row>
    <row r="8" spans="1:172" ht="18" customHeight="1" thickTop="1" x14ac:dyDescent="0.25">
      <c r="A8" s="6">
        <v>8</v>
      </c>
      <c r="B8" s="271" t="s">
        <v>385</v>
      </c>
      <c r="C8" s="272"/>
      <c r="D8" s="272"/>
      <c r="E8" s="272"/>
      <c r="F8" s="272"/>
      <c r="G8" s="272"/>
      <c r="H8" s="272"/>
      <c r="I8" s="272"/>
      <c r="J8" s="272"/>
      <c r="K8" s="272"/>
      <c r="L8" s="272"/>
      <c r="M8" s="272"/>
      <c r="N8" s="272"/>
      <c r="O8" s="272"/>
      <c r="P8" s="272"/>
      <c r="Q8" s="272"/>
      <c r="R8" s="272"/>
      <c r="S8" s="273"/>
      <c r="U8" s="249" t="s">
        <v>245</v>
      </c>
      <c r="V8" s="250"/>
      <c r="W8" s="251"/>
      <c r="X8" s="277" t="s">
        <v>388</v>
      </c>
      <c r="Y8" s="277"/>
      <c r="Z8" s="277"/>
      <c r="AA8" s="277"/>
      <c r="AB8" s="277"/>
      <c r="AC8" s="277"/>
      <c r="AD8" s="259"/>
      <c r="AE8" s="259"/>
      <c r="AF8" s="259"/>
      <c r="AG8" s="260"/>
      <c r="AH8" s="261"/>
      <c r="AI8" s="261"/>
      <c r="AJ8" s="261"/>
      <c r="AK8" s="261"/>
      <c r="AL8" s="262"/>
      <c r="AO8" s="249" t="s">
        <v>245</v>
      </c>
      <c r="AP8" s="250"/>
      <c r="AQ8" s="251"/>
      <c r="AR8" s="277" t="s">
        <v>337</v>
      </c>
      <c r="AS8" s="277"/>
      <c r="AT8" s="277"/>
      <c r="AU8" s="277"/>
      <c r="AV8" s="277"/>
      <c r="AW8" s="277"/>
      <c r="AX8" s="259" t="s">
        <v>245</v>
      </c>
      <c r="AY8" s="259"/>
      <c r="AZ8" s="259"/>
      <c r="BA8" s="260" t="s">
        <v>314</v>
      </c>
      <c r="BB8" s="261"/>
      <c r="BC8" s="261"/>
      <c r="BD8" s="261"/>
      <c r="BE8" s="261"/>
      <c r="BF8" s="262"/>
      <c r="BH8" s="249" t="s">
        <v>245</v>
      </c>
      <c r="BI8" s="250"/>
      <c r="BJ8" s="251"/>
      <c r="BK8" s="277" t="s">
        <v>370</v>
      </c>
      <c r="BL8" s="277"/>
      <c r="BM8" s="277"/>
      <c r="BN8" s="277"/>
      <c r="BO8" s="277"/>
      <c r="BP8" s="277"/>
      <c r="BQ8" s="259" t="s">
        <v>245</v>
      </c>
      <c r="BR8" s="259"/>
      <c r="BS8" s="259"/>
      <c r="BT8" s="260" t="s">
        <v>371</v>
      </c>
      <c r="BU8" s="261"/>
      <c r="BV8" s="261"/>
      <c r="BW8" s="261"/>
      <c r="BX8" s="261"/>
      <c r="BY8" s="262"/>
      <c r="CA8" s="249" t="s">
        <v>245</v>
      </c>
      <c r="CB8" s="250"/>
      <c r="CC8" s="251"/>
      <c r="CD8" s="277" t="s">
        <v>256</v>
      </c>
      <c r="CE8" s="277"/>
      <c r="CF8" s="277"/>
      <c r="CG8" s="277"/>
      <c r="CH8" s="277"/>
      <c r="CI8" s="277"/>
      <c r="CJ8" s="259" t="s">
        <v>245</v>
      </c>
      <c r="CK8" s="259"/>
      <c r="CL8" s="259"/>
      <c r="CM8" s="260"/>
      <c r="CN8" s="261"/>
      <c r="CO8" s="261"/>
      <c r="CP8" s="261"/>
      <c r="CQ8" s="261"/>
      <c r="CR8" s="262"/>
      <c r="CT8" s="249" t="s">
        <v>245</v>
      </c>
      <c r="CU8" s="250"/>
      <c r="CV8" s="251"/>
      <c r="CW8" s="277" t="s">
        <v>265</v>
      </c>
      <c r="CX8" s="277"/>
      <c r="CY8" s="277"/>
      <c r="CZ8" s="277"/>
      <c r="DA8" s="277"/>
      <c r="DB8" s="277"/>
      <c r="DC8" s="259" t="s">
        <v>245</v>
      </c>
      <c r="DD8" s="259"/>
      <c r="DE8" s="259"/>
      <c r="DF8" s="260" t="s">
        <v>266</v>
      </c>
      <c r="DG8" s="261"/>
      <c r="DH8" s="261"/>
      <c r="DI8" s="261"/>
      <c r="DJ8" s="261"/>
      <c r="DK8" s="262"/>
      <c r="DM8" s="249" t="s">
        <v>245</v>
      </c>
      <c r="DN8" s="250"/>
      <c r="DO8" s="251"/>
      <c r="DP8" s="277" t="s">
        <v>374</v>
      </c>
      <c r="DQ8" s="277"/>
      <c r="DR8" s="277"/>
      <c r="DS8" s="277"/>
      <c r="DT8" s="277"/>
      <c r="DU8" s="277"/>
      <c r="DV8" s="259" t="s">
        <v>245</v>
      </c>
      <c r="DW8" s="259"/>
      <c r="DX8" s="259"/>
      <c r="DY8" s="260" t="s">
        <v>375</v>
      </c>
      <c r="DZ8" s="261"/>
      <c r="EA8" s="261"/>
      <c r="EB8" s="261"/>
      <c r="EC8" s="261"/>
      <c r="ED8" s="262"/>
      <c r="EF8" s="249" t="s">
        <v>245</v>
      </c>
      <c r="EG8" s="250"/>
      <c r="EH8" s="251"/>
      <c r="EI8" s="277" t="s">
        <v>376</v>
      </c>
      <c r="EJ8" s="277"/>
      <c r="EK8" s="277"/>
      <c r="EL8" s="277"/>
      <c r="EM8" s="277"/>
      <c r="EN8" s="277"/>
      <c r="EO8" s="259" t="s">
        <v>245</v>
      </c>
      <c r="EP8" s="259"/>
      <c r="EQ8" s="259"/>
      <c r="ER8" s="260" t="s">
        <v>377</v>
      </c>
      <c r="ES8" s="261"/>
      <c r="ET8" s="261"/>
      <c r="EU8" s="261"/>
      <c r="EV8" s="261"/>
      <c r="EW8" s="262"/>
    </row>
    <row r="9" spans="1:172" ht="18" customHeight="1" thickBot="1" x14ac:dyDescent="0.35">
      <c r="A9" s="6">
        <v>9</v>
      </c>
      <c r="B9" s="252" t="s">
        <v>252</v>
      </c>
      <c r="C9" s="252"/>
      <c r="D9" s="252"/>
      <c r="E9" s="281" t="s">
        <v>250</v>
      </c>
      <c r="F9" s="281"/>
      <c r="G9" s="281"/>
      <c r="H9" s="252" t="s">
        <v>232</v>
      </c>
      <c r="I9" s="252"/>
      <c r="J9" s="281" t="s">
        <v>249</v>
      </c>
      <c r="K9" s="281"/>
      <c r="L9" s="252" t="s">
        <v>271</v>
      </c>
      <c r="M9" s="252"/>
      <c r="N9" s="281" t="s">
        <v>251</v>
      </c>
      <c r="O9" s="281"/>
      <c r="P9" s="252" t="s">
        <v>272</v>
      </c>
      <c r="Q9" s="252"/>
      <c r="R9" s="267"/>
      <c r="S9" s="267"/>
      <c r="U9" s="268" t="s">
        <v>246</v>
      </c>
      <c r="V9" s="263"/>
      <c r="W9" s="263"/>
      <c r="X9" s="269" t="s">
        <v>392</v>
      </c>
      <c r="Y9" s="269"/>
      <c r="Z9" s="269"/>
      <c r="AA9" s="269"/>
      <c r="AB9" s="269"/>
      <c r="AC9" s="269"/>
      <c r="AD9" s="263"/>
      <c r="AE9" s="263"/>
      <c r="AF9" s="263"/>
      <c r="AG9" s="264"/>
      <c r="AH9" s="265"/>
      <c r="AI9" s="265"/>
      <c r="AJ9" s="265"/>
      <c r="AK9" s="265"/>
      <c r="AL9" s="266"/>
      <c r="AO9" s="268" t="s">
        <v>246</v>
      </c>
      <c r="AP9" s="263"/>
      <c r="AQ9" s="263"/>
      <c r="AR9" s="269"/>
      <c r="AS9" s="269"/>
      <c r="AT9" s="269"/>
      <c r="AU9" s="269"/>
      <c r="AV9" s="269"/>
      <c r="AW9" s="269"/>
      <c r="AX9" s="263" t="s">
        <v>246</v>
      </c>
      <c r="AY9" s="263"/>
      <c r="AZ9" s="263"/>
      <c r="BA9" s="264" t="s">
        <v>315</v>
      </c>
      <c r="BB9" s="265"/>
      <c r="BC9" s="265"/>
      <c r="BD9" s="265"/>
      <c r="BE9" s="265"/>
      <c r="BF9" s="266"/>
      <c r="BH9" s="268" t="s">
        <v>246</v>
      </c>
      <c r="BI9" s="263"/>
      <c r="BJ9" s="263"/>
      <c r="BK9" s="269"/>
      <c r="BL9" s="269"/>
      <c r="BM9" s="269"/>
      <c r="BN9" s="269"/>
      <c r="BO9" s="269"/>
      <c r="BP9" s="269"/>
      <c r="BQ9" s="263" t="s">
        <v>246</v>
      </c>
      <c r="BR9" s="263"/>
      <c r="BS9" s="263"/>
      <c r="BT9" s="264"/>
      <c r="BU9" s="265"/>
      <c r="BV9" s="265"/>
      <c r="BW9" s="265"/>
      <c r="BX9" s="265"/>
      <c r="BY9" s="266"/>
      <c r="CA9" s="268" t="s">
        <v>246</v>
      </c>
      <c r="CB9" s="263"/>
      <c r="CC9" s="263"/>
      <c r="CD9" s="269" t="s">
        <v>257</v>
      </c>
      <c r="CE9" s="269"/>
      <c r="CF9" s="269"/>
      <c r="CG9" s="269"/>
      <c r="CH9" s="269"/>
      <c r="CI9" s="269"/>
      <c r="CJ9" s="263" t="s">
        <v>246</v>
      </c>
      <c r="CK9" s="263"/>
      <c r="CL9" s="263"/>
      <c r="CM9" s="264"/>
      <c r="CN9" s="265"/>
      <c r="CO9" s="265"/>
      <c r="CP9" s="265"/>
      <c r="CQ9" s="265"/>
      <c r="CR9" s="266"/>
      <c r="CT9" s="268" t="s">
        <v>246</v>
      </c>
      <c r="CU9" s="263"/>
      <c r="CV9" s="263"/>
      <c r="CW9" s="269"/>
      <c r="CX9" s="269"/>
      <c r="CY9" s="269"/>
      <c r="CZ9" s="269"/>
      <c r="DA9" s="269"/>
      <c r="DB9" s="269"/>
      <c r="DC9" s="263" t="s">
        <v>246</v>
      </c>
      <c r="DD9" s="263"/>
      <c r="DE9" s="263"/>
      <c r="DF9" s="264"/>
      <c r="DG9" s="265"/>
      <c r="DH9" s="265"/>
      <c r="DI9" s="265"/>
      <c r="DJ9" s="265"/>
      <c r="DK9" s="266"/>
      <c r="DM9" s="268" t="s">
        <v>246</v>
      </c>
      <c r="DN9" s="263"/>
      <c r="DO9" s="263"/>
      <c r="DP9" s="269"/>
      <c r="DQ9" s="269"/>
      <c r="DR9" s="269"/>
      <c r="DS9" s="269"/>
      <c r="DT9" s="269"/>
      <c r="DU9" s="269"/>
      <c r="DV9" s="263" t="s">
        <v>246</v>
      </c>
      <c r="DW9" s="263"/>
      <c r="DX9" s="263"/>
      <c r="DY9" s="264"/>
      <c r="DZ9" s="265"/>
      <c r="EA9" s="265"/>
      <c r="EB9" s="265"/>
      <c r="EC9" s="265"/>
      <c r="ED9" s="266"/>
      <c r="EF9" s="268" t="s">
        <v>246</v>
      </c>
      <c r="EG9" s="263"/>
      <c r="EH9" s="263"/>
      <c r="EI9" s="269"/>
      <c r="EJ9" s="269"/>
      <c r="EK9" s="269"/>
      <c r="EL9" s="269"/>
      <c r="EM9" s="269"/>
      <c r="EN9" s="269"/>
      <c r="EO9" s="263" t="s">
        <v>246</v>
      </c>
      <c r="EP9" s="263"/>
      <c r="EQ9" s="263"/>
      <c r="ER9" s="264"/>
      <c r="ES9" s="265"/>
      <c r="ET9" s="265"/>
      <c r="EU9" s="265"/>
      <c r="EV9" s="265"/>
      <c r="EW9" s="266"/>
    </row>
    <row r="10" spans="1:172" ht="18" customHeight="1" thickTop="1" thickBot="1" x14ac:dyDescent="0.3">
      <c r="A10" s="6">
        <v>10</v>
      </c>
      <c r="B10" s="249" t="s">
        <v>245</v>
      </c>
      <c r="C10" s="250"/>
      <c r="D10" s="251"/>
      <c r="E10" s="260" t="s">
        <v>386</v>
      </c>
      <c r="F10" s="261"/>
      <c r="G10" s="282"/>
      <c r="H10" s="114" t="s">
        <v>559</v>
      </c>
      <c r="I10" s="285"/>
      <c r="J10" s="286"/>
      <c r="K10" s="259" t="s">
        <v>245</v>
      </c>
      <c r="L10" s="259"/>
      <c r="M10" s="259"/>
      <c r="N10" s="260" t="s">
        <v>387</v>
      </c>
      <c r="O10" s="261"/>
      <c r="P10" s="282"/>
      <c r="Q10" s="114" t="s">
        <v>559</v>
      </c>
      <c r="R10" s="283"/>
      <c r="S10" s="284"/>
      <c r="U10" s="253" t="s">
        <v>262</v>
      </c>
      <c r="V10" s="254"/>
      <c r="W10" s="254"/>
      <c r="X10" s="255" t="s">
        <v>395</v>
      </c>
      <c r="Y10" s="255"/>
      <c r="Z10" s="255"/>
      <c r="AA10" s="255" t="s">
        <v>396</v>
      </c>
      <c r="AB10" s="255"/>
      <c r="AC10" s="255"/>
      <c r="AD10" s="254"/>
      <c r="AE10" s="254"/>
      <c r="AF10" s="254"/>
      <c r="AG10" s="256"/>
      <c r="AH10" s="257"/>
      <c r="AI10" s="257"/>
      <c r="AJ10" s="257"/>
      <c r="AK10" s="257"/>
      <c r="AL10" s="258"/>
      <c r="AO10" s="253" t="s">
        <v>262</v>
      </c>
      <c r="AP10" s="254"/>
      <c r="AQ10" s="254"/>
      <c r="AR10" s="255"/>
      <c r="AS10" s="255"/>
      <c r="AT10" s="255"/>
      <c r="AU10" s="255"/>
      <c r="AV10" s="255"/>
      <c r="AW10" s="255"/>
      <c r="AX10" s="254" t="s">
        <v>262</v>
      </c>
      <c r="AY10" s="254"/>
      <c r="AZ10" s="254"/>
      <c r="BA10" s="256" t="s">
        <v>316</v>
      </c>
      <c r="BB10" s="257"/>
      <c r="BC10" s="257"/>
      <c r="BD10" s="257" t="s">
        <v>317</v>
      </c>
      <c r="BE10" s="257"/>
      <c r="BF10" s="258"/>
      <c r="BH10" s="253" t="s">
        <v>262</v>
      </c>
      <c r="BI10" s="254"/>
      <c r="BJ10" s="254"/>
      <c r="BK10" s="255"/>
      <c r="BL10" s="255"/>
      <c r="BM10" s="255"/>
      <c r="BN10" s="255"/>
      <c r="BO10" s="255"/>
      <c r="BP10" s="255"/>
      <c r="BQ10" s="254" t="s">
        <v>262</v>
      </c>
      <c r="BR10" s="254"/>
      <c r="BS10" s="254"/>
      <c r="BT10" s="256"/>
      <c r="BU10" s="257"/>
      <c r="BV10" s="257"/>
      <c r="BW10" s="257"/>
      <c r="BX10" s="257"/>
      <c r="BY10" s="258"/>
      <c r="CA10" s="253" t="s">
        <v>262</v>
      </c>
      <c r="CB10" s="254"/>
      <c r="CC10" s="254"/>
      <c r="CD10" s="255" t="s">
        <v>303</v>
      </c>
      <c r="CE10" s="255"/>
      <c r="CF10" s="255"/>
      <c r="CG10" s="255" t="s">
        <v>306</v>
      </c>
      <c r="CH10" s="255"/>
      <c r="CI10" s="255"/>
      <c r="CJ10" s="254" t="s">
        <v>262</v>
      </c>
      <c r="CK10" s="254"/>
      <c r="CL10" s="254"/>
      <c r="CM10" s="256"/>
      <c r="CN10" s="257"/>
      <c r="CO10" s="257"/>
      <c r="CP10" s="257"/>
      <c r="CQ10" s="257"/>
      <c r="CR10" s="258"/>
      <c r="CT10" s="253" t="s">
        <v>262</v>
      </c>
      <c r="CU10" s="254"/>
      <c r="CV10" s="254"/>
      <c r="CW10" s="255"/>
      <c r="CX10" s="255"/>
      <c r="CY10" s="255"/>
      <c r="CZ10" s="255"/>
      <c r="DA10" s="255"/>
      <c r="DB10" s="255"/>
      <c r="DC10" s="254" t="s">
        <v>262</v>
      </c>
      <c r="DD10" s="254"/>
      <c r="DE10" s="254"/>
      <c r="DF10" s="256"/>
      <c r="DG10" s="257"/>
      <c r="DH10" s="257"/>
      <c r="DI10" s="257"/>
      <c r="DJ10" s="257"/>
      <c r="DK10" s="258"/>
      <c r="DM10" s="253" t="s">
        <v>262</v>
      </c>
      <c r="DN10" s="254"/>
      <c r="DO10" s="254"/>
      <c r="DP10" s="255"/>
      <c r="DQ10" s="255"/>
      <c r="DR10" s="255"/>
      <c r="DS10" s="255"/>
      <c r="DT10" s="255"/>
      <c r="DU10" s="255"/>
      <c r="DV10" s="254" t="s">
        <v>262</v>
      </c>
      <c r="DW10" s="254"/>
      <c r="DX10" s="254"/>
      <c r="DY10" s="256"/>
      <c r="DZ10" s="257"/>
      <c r="EA10" s="257"/>
      <c r="EB10" s="257"/>
      <c r="EC10" s="257"/>
      <c r="ED10" s="258"/>
      <c r="EF10" s="253" t="s">
        <v>262</v>
      </c>
      <c r="EG10" s="254"/>
      <c r="EH10" s="254"/>
      <c r="EI10" s="255"/>
      <c r="EJ10" s="255"/>
      <c r="EK10" s="255"/>
      <c r="EL10" s="255"/>
      <c r="EM10" s="255"/>
      <c r="EN10" s="255"/>
      <c r="EO10" s="254" t="s">
        <v>262</v>
      </c>
      <c r="EP10" s="254"/>
      <c r="EQ10" s="254"/>
      <c r="ER10" s="256"/>
      <c r="ES10" s="257"/>
      <c r="ET10" s="257"/>
      <c r="EU10" s="257"/>
      <c r="EV10" s="257"/>
      <c r="EW10" s="258"/>
    </row>
    <row r="11" spans="1:172" ht="18" customHeight="1" thickTop="1" x14ac:dyDescent="0.25">
      <c r="A11" s="6">
        <v>11</v>
      </c>
      <c r="B11" s="268" t="s">
        <v>246</v>
      </c>
      <c r="C11" s="263"/>
      <c r="D11" s="263"/>
      <c r="E11" s="269" t="s">
        <v>389</v>
      </c>
      <c r="F11" s="269"/>
      <c r="G11" s="269"/>
      <c r="H11" s="269"/>
      <c r="I11" s="269"/>
      <c r="J11" s="269"/>
      <c r="K11" s="263" t="s">
        <v>246</v>
      </c>
      <c r="L11" s="263"/>
      <c r="M11" s="263"/>
      <c r="N11" s="264" t="s">
        <v>392</v>
      </c>
      <c r="O11" s="265"/>
      <c r="P11" s="265"/>
      <c r="Q11" s="265"/>
      <c r="R11" s="265"/>
      <c r="S11" s="266"/>
      <c r="AO11" s="249" t="s">
        <v>245</v>
      </c>
      <c r="AP11" s="250"/>
      <c r="AQ11" s="251"/>
      <c r="AR11" s="277" t="s">
        <v>318</v>
      </c>
      <c r="AS11" s="277"/>
      <c r="AT11" s="277"/>
      <c r="AU11" s="277"/>
      <c r="AV11" s="277"/>
      <c r="AW11" s="277"/>
      <c r="AX11" s="259" t="s">
        <v>245</v>
      </c>
      <c r="AY11" s="259"/>
      <c r="AZ11" s="259"/>
      <c r="BA11" s="260" t="s">
        <v>323</v>
      </c>
      <c r="BB11" s="261"/>
      <c r="BC11" s="261"/>
      <c r="BD11" s="261"/>
      <c r="BE11" s="261"/>
      <c r="BF11" s="262"/>
      <c r="BH11" s="249" t="s">
        <v>245</v>
      </c>
      <c r="BI11" s="250"/>
      <c r="BJ11" s="251"/>
      <c r="BK11" s="277" t="s">
        <v>276</v>
      </c>
      <c r="BL11" s="277"/>
      <c r="BM11" s="277"/>
      <c r="BN11" s="277"/>
      <c r="BO11" s="277"/>
      <c r="BP11" s="277"/>
      <c r="BQ11" s="259" t="s">
        <v>245</v>
      </c>
      <c r="BR11" s="259"/>
      <c r="BS11" s="259"/>
      <c r="BT11" s="260" t="s">
        <v>277</v>
      </c>
      <c r="BU11" s="261"/>
      <c r="BV11" s="261"/>
      <c r="BW11" s="261"/>
      <c r="BX11" s="261"/>
      <c r="BY11" s="262"/>
      <c r="CT11" s="249" t="s">
        <v>245</v>
      </c>
      <c r="CU11" s="250"/>
      <c r="CV11" s="251"/>
      <c r="CW11" s="277" t="s">
        <v>267</v>
      </c>
      <c r="CX11" s="277"/>
      <c r="CY11" s="277"/>
      <c r="CZ11" s="277"/>
      <c r="DA11" s="277"/>
      <c r="DB11" s="277"/>
      <c r="DC11" s="259"/>
      <c r="DD11" s="259"/>
      <c r="DE11" s="259"/>
      <c r="DF11" s="260"/>
      <c r="DG11" s="261"/>
      <c r="DH11" s="261"/>
      <c r="DI11" s="261"/>
      <c r="DJ11" s="261"/>
      <c r="DK11" s="262"/>
      <c r="EF11" s="249" t="s">
        <v>245</v>
      </c>
      <c r="EG11" s="250"/>
      <c r="EH11" s="251"/>
      <c r="EI11" s="277" t="s">
        <v>378</v>
      </c>
      <c r="EJ11" s="277"/>
      <c r="EK11" s="277"/>
      <c r="EL11" s="277"/>
      <c r="EM11" s="277"/>
      <c r="EN11" s="277"/>
      <c r="EO11" s="259" t="s">
        <v>245</v>
      </c>
      <c r="EP11" s="259"/>
      <c r="EQ11" s="259"/>
      <c r="ER11" s="260" t="s">
        <v>379</v>
      </c>
      <c r="ES11" s="261"/>
      <c r="ET11" s="261"/>
      <c r="EU11" s="261"/>
      <c r="EV11" s="261"/>
      <c r="EW11" s="262"/>
    </row>
    <row r="12" spans="1:172" ht="18" customHeight="1" thickBot="1" x14ac:dyDescent="0.3">
      <c r="A12" s="6">
        <v>12</v>
      </c>
      <c r="B12" s="253" t="s">
        <v>262</v>
      </c>
      <c r="C12" s="254"/>
      <c r="D12" s="254"/>
      <c r="E12" s="255" t="s">
        <v>390</v>
      </c>
      <c r="F12" s="255"/>
      <c r="G12" s="255"/>
      <c r="H12" s="255" t="s">
        <v>391</v>
      </c>
      <c r="I12" s="255"/>
      <c r="J12" s="255"/>
      <c r="K12" s="254" t="s">
        <v>262</v>
      </c>
      <c r="L12" s="254"/>
      <c r="M12" s="254"/>
      <c r="N12" s="256" t="s">
        <v>393</v>
      </c>
      <c r="O12" s="257"/>
      <c r="P12" s="257"/>
      <c r="Q12" s="257" t="s">
        <v>394</v>
      </c>
      <c r="R12" s="257"/>
      <c r="S12" s="258"/>
      <c r="AO12" s="268" t="s">
        <v>246</v>
      </c>
      <c r="AP12" s="263"/>
      <c r="AQ12" s="263"/>
      <c r="AR12" s="269" t="s">
        <v>319</v>
      </c>
      <c r="AS12" s="269"/>
      <c r="AT12" s="269"/>
      <c r="AU12" s="269"/>
      <c r="AV12" s="269"/>
      <c r="AW12" s="269"/>
      <c r="AX12" s="263" t="s">
        <v>246</v>
      </c>
      <c r="AY12" s="263"/>
      <c r="AZ12" s="263"/>
      <c r="BA12" s="264" t="s">
        <v>322</v>
      </c>
      <c r="BB12" s="265"/>
      <c r="BC12" s="265"/>
      <c r="BD12" s="265"/>
      <c r="BE12" s="265"/>
      <c r="BF12" s="266"/>
      <c r="BH12" s="268" t="s">
        <v>246</v>
      </c>
      <c r="BI12" s="263"/>
      <c r="BJ12" s="263"/>
      <c r="BK12" s="269" t="s">
        <v>279</v>
      </c>
      <c r="BL12" s="269"/>
      <c r="BM12" s="269"/>
      <c r="BN12" s="269"/>
      <c r="BO12" s="269"/>
      <c r="BP12" s="269"/>
      <c r="BQ12" s="263" t="s">
        <v>246</v>
      </c>
      <c r="BR12" s="263"/>
      <c r="BS12" s="263"/>
      <c r="BT12" s="264" t="s">
        <v>281</v>
      </c>
      <c r="BU12" s="265"/>
      <c r="BV12" s="265"/>
      <c r="BW12" s="265"/>
      <c r="BX12" s="265"/>
      <c r="BY12" s="266"/>
      <c r="CT12" s="268" t="s">
        <v>246</v>
      </c>
      <c r="CU12" s="263"/>
      <c r="CV12" s="263"/>
      <c r="CW12" s="269"/>
      <c r="CX12" s="269"/>
      <c r="CY12" s="269"/>
      <c r="CZ12" s="269"/>
      <c r="DA12" s="269"/>
      <c r="DB12" s="269"/>
      <c r="DC12" s="263"/>
      <c r="DD12" s="263"/>
      <c r="DE12" s="263"/>
      <c r="DF12" s="264"/>
      <c r="DG12" s="265"/>
      <c r="DH12" s="265"/>
      <c r="DI12" s="265"/>
      <c r="DJ12" s="265"/>
      <c r="DK12" s="266"/>
      <c r="EF12" s="268" t="s">
        <v>246</v>
      </c>
      <c r="EG12" s="263"/>
      <c r="EH12" s="263"/>
      <c r="EI12" s="269"/>
      <c r="EJ12" s="269"/>
      <c r="EK12" s="269"/>
      <c r="EL12" s="269"/>
      <c r="EM12" s="269"/>
      <c r="EN12" s="269"/>
      <c r="EO12" s="263" t="s">
        <v>246</v>
      </c>
      <c r="EP12" s="263"/>
      <c r="EQ12" s="263"/>
      <c r="ER12" s="264"/>
      <c r="ES12" s="265"/>
      <c r="ET12" s="265"/>
      <c r="EU12" s="265"/>
      <c r="EV12" s="265"/>
      <c r="EW12" s="266"/>
    </row>
    <row r="13" spans="1:172" ht="18.600000000000001" customHeight="1" thickTop="1" thickBot="1" x14ac:dyDescent="0.3">
      <c r="A13" s="6">
        <v>13</v>
      </c>
      <c r="B13" s="249" t="s">
        <v>245</v>
      </c>
      <c r="C13" s="250"/>
      <c r="D13" s="251"/>
      <c r="E13" s="260" t="s">
        <v>388</v>
      </c>
      <c r="F13" s="261"/>
      <c r="G13" s="282"/>
      <c r="H13" s="114" t="s">
        <v>559</v>
      </c>
      <c r="I13" s="285"/>
      <c r="J13" s="286"/>
      <c r="K13" s="259"/>
      <c r="L13" s="259"/>
      <c r="M13" s="259"/>
      <c r="N13" s="260"/>
      <c r="O13" s="261"/>
      <c r="P13" s="261"/>
      <c r="Q13" s="261"/>
      <c r="R13" s="261"/>
      <c r="S13" s="262"/>
      <c r="AO13" s="253" t="s">
        <v>262</v>
      </c>
      <c r="AP13" s="254"/>
      <c r="AQ13" s="254"/>
      <c r="AR13" s="255" t="s">
        <v>320</v>
      </c>
      <c r="AS13" s="255"/>
      <c r="AT13" s="255"/>
      <c r="AU13" s="255" t="s">
        <v>321</v>
      </c>
      <c r="AV13" s="255"/>
      <c r="AW13" s="255"/>
      <c r="AX13" s="254" t="s">
        <v>262</v>
      </c>
      <c r="AY13" s="254"/>
      <c r="AZ13" s="254"/>
      <c r="BA13" s="256" t="s">
        <v>324</v>
      </c>
      <c r="BB13" s="257"/>
      <c r="BC13" s="257"/>
      <c r="BD13" s="257" t="s">
        <v>325</v>
      </c>
      <c r="BE13" s="257"/>
      <c r="BF13" s="258"/>
      <c r="BH13" s="253" t="s">
        <v>262</v>
      </c>
      <c r="BI13" s="254"/>
      <c r="BJ13" s="254"/>
      <c r="BK13" s="255" t="s">
        <v>294</v>
      </c>
      <c r="BL13" s="255"/>
      <c r="BM13" s="255"/>
      <c r="BN13" s="255" t="s">
        <v>298</v>
      </c>
      <c r="BO13" s="255"/>
      <c r="BP13" s="255"/>
      <c r="BQ13" s="254" t="s">
        <v>262</v>
      </c>
      <c r="BR13" s="254"/>
      <c r="BS13" s="254"/>
      <c r="BT13" s="256" t="s">
        <v>295</v>
      </c>
      <c r="BU13" s="257"/>
      <c r="BV13" s="257"/>
      <c r="BW13" s="257" t="s">
        <v>299</v>
      </c>
      <c r="BX13" s="257"/>
      <c r="BY13" s="258"/>
      <c r="CT13" s="253" t="s">
        <v>262</v>
      </c>
      <c r="CU13" s="254"/>
      <c r="CV13" s="254"/>
      <c r="CW13" s="255"/>
      <c r="CX13" s="255"/>
      <c r="CY13" s="255"/>
      <c r="CZ13" s="255"/>
      <c r="DA13" s="255"/>
      <c r="DB13" s="255"/>
      <c r="DC13" s="254"/>
      <c r="DD13" s="254"/>
      <c r="DE13" s="254"/>
      <c r="DF13" s="256"/>
      <c r="DG13" s="257"/>
      <c r="DH13" s="257"/>
      <c r="DI13" s="257"/>
      <c r="DJ13" s="257"/>
      <c r="DK13" s="258"/>
      <c r="EF13" s="253" t="s">
        <v>262</v>
      </c>
      <c r="EG13" s="254"/>
      <c r="EH13" s="254"/>
      <c r="EI13" s="255"/>
      <c r="EJ13" s="255"/>
      <c r="EK13" s="255"/>
      <c r="EL13" s="255"/>
      <c r="EM13" s="255"/>
      <c r="EN13" s="255"/>
      <c r="EO13" s="254" t="s">
        <v>262</v>
      </c>
      <c r="EP13" s="254"/>
      <c r="EQ13" s="254"/>
      <c r="ER13" s="256"/>
      <c r="ES13" s="257"/>
      <c r="ET13" s="257"/>
      <c r="EU13" s="257"/>
      <c r="EV13" s="257"/>
      <c r="EW13" s="258"/>
    </row>
    <row r="14" spans="1:172" ht="18" customHeight="1" thickTop="1" x14ac:dyDescent="0.25">
      <c r="A14" s="6">
        <v>14</v>
      </c>
      <c r="B14" s="268" t="s">
        <v>246</v>
      </c>
      <c r="C14" s="263"/>
      <c r="D14" s="263"/>
      <c r="E14" s="269" t="s">
        <v>392</v>
      </c>
      <c r="F14" s="269"/>
      <c r="G14" s="269"/>
      <c r="H14" s="269"/>
      <c r="I14" s="269"/>
      <c r="J14" s="269"/>
      <c r="K14" s="263"/>
      <c r="L14" s="263"/>
      <c r="M14" s="263"/>
      <c r="N14" s="264"/>
      <c r="O14" s="265"/>
      <c r="P14" s="265"/>
      <c r="Q14" s="265"/>
      <c r="R14" s="265"/>
      <c r="S14" s="266"/>
      <c r="AO14" s="249" t="s">
        <v>245</v>
      </c>
      <c r="AP14" s="250"/>
      <c r="AQ14" s="251"/>
      <c r="AR14" s="277" t="s">
        <v>338</v>
      </c>
      <c r="AS14" s="277"/>
      <c r="AT14" s="277"/>
      <c r="AU14" s="277"/>
      <c r="AV14" s="277"/>
      <c r="AW14" s="277"/>
      <c r="AX14" s="259" t="s">
        <v>245</v>
      </c>
      <c r="AY14" s="259"/>
      <c r="AZ14" s="259"/>
      <c r="BA14" s="260" t="s">
        <v>339</v>
      </c>
      <c r="BB14" s="261"/>
      <c r="BC14" s="261"/>
      <c r="BD14" s="261"/>
      <c r="BE14" s="261"/>
      <c r="BF14" s="262"/>
      <c r="BH14" s="249" t="s">
        <v>245</v>
      </c>
      <c r="BI14" s="250"/>
      <c r="BJ14" s="251"/>
      <c r="BK14" s="277" t="s">
        <v>278</v>
      </c>
      <c r="BL14" s="277"/>
      <c r="BM14" s="277"/>
      <c r="BN14" s="277"/>
      <c r="BO14" s="277"/>
      <c r="BP14" s="277"/>
      <c r="BQ14" s="259" t="s">
        <v>245</v>
      </c>
      <c r="BR14" s="259"/>
      <c r="BS14" s="259"/>
      <c r="BT14" s="260" t="s">
        <v>372</v>
      </c>
      <c r="BU14" s="261"/>
      <c r="BV14" s="261"/>
      <c r="BW14" s="261"/>
      <c r="BX14" s="261"/>
      <c r="BY14" s="262"/>
      <c r="EF14" s="249" t="s">
        <v>245</v>
      </c>
      <c r="EG14" s="250"/>
      <c r="EH14" s="251"/>
      <c r="EI14" s="277" t="s">
        <v>380</v>
      </c>
      <c r="EJ14" s="277"/>
      <c r="EK14" s="277"/>
      <c r="EL14" s="277"/>
      <c r="EM14" s="277"/>
      <c r="EN14" s="277"/>
      <c r="EO14" s="259" t="s">
        <v>245</v>
      </c>
      <c r="EP14" s="259"/>
      <c r="EQ14" s="259"/>
      <c r="ER14" s="260" t="s">
        <v>381</v>
      </c>
      <c r="ES14" s="261"/>
      <c r="ET14" s="261"/>
      <c r="EU14" s="261"/>
      <c r="EV14" s="261"/>
      <c r="EW14" s="262"/>
    </row>
    <row r="15" spans="1:172" ht="18" customHeight="1" thickBot="1" x14ac:dyDescent="0.3">
      <c r="A15" s="6">
        <v>15</v>
      </c>
      <c r="B15" s="253" t="s">
        <v>262</v>
      </c>
      <c r="C15" s="254"/>
      <c r="D15" s="254"/>
      <c r="E15" s="255" t="s">
        <v>395</v>
      </c>
      <c r="F15" s="255"/>
      <c r="G15" s="255"/>
      <c r="H15" s="255" t="s">
        <v>396</v>
      </c>
      <c r="I15" s="255"/>
      <c r="J15" s="255"/>
      <c r="K15" s="254"/>
      <c r="L15" s="254"/>
      <c r="M15" s="254"/>
      <c r="N15" s="256"/>
      <c r="O15" s="257"/>
      <c r="P15" s="257"/>
      <c r="Q15" s="257"/>
      <c r="R15" s="257"/>
      <c r="S15" s="258"/>
      <c r="AO15" s="268" t="s">
        <v>246</v>
      </c>
      <c r="AP15" s="263"/>
      <c r="AQ15" s="263"/>
      <c r="AR15" s="269"/>
      <c r="AS15" s="269"/>
      <c r="AT15" s="269"/>
      <c r="AU15" s="269"/>
      <c r="AV15" s="269"/>
      <c r="AW15" s="269"/>
      <c r="AX15" s="263" t="s">
        <v>246</v>
      </c>
      <c r="AY15" s="263"/>
      <c r="AZ15" s="263"/>
      <c r="BA15" s="264"/>
      <c r="BB15" s="265"/>
      <c r="BC15" s="265"/>
      <c r="BD15" s="265"/>
      <c r="BE15" s="265"/>
      <c r="BF15" s="266"/>
      <c r="BH15" s="268" t="s">
        <v>246</v>
      </c>
      <c r="BI15" s="263"/>
      <c r="BJ15" s="263"/>
      <c r="BK15" s="269" t="s">
        <v>282</v>
      </c>
      <c r="BL15" s="269"/>
      <c r="BM15" s="269"/>
      <c r="BN15" s="269"/>
      <c r="BO15" s="269"/>
      <c r="BP15" s="269"/>
      <c r="BQ15" s="263" t="s">
        <v>246</v>
      </c>
      <c r="BR15" s="263"/>
      <c r="BS15" s="263"/>
      <c r="BT15" s="264"/>
      <c r="BU15" s="265"/>
      <c r="BV15" s="265"/>
      <c r="BW15" s="265"/>
      <c r="BX15" s="265"/>
      <c r="BY15" s="266"/>
      <c r="EF15" s="268" t="s">
        <v>246</v>
      </c>
      <c r="EG15" s="263"/>
      <c r="EH15" s="263"/>
      <c r="EI15" s="269"/>
      <c r="EJ15" s="269"/>
      <c r="EK15" s="269"/>
      <c r="EL15" s="269"/>
      <c r="EM15" s="269"/>
      <c r="EN15" s="269"/>
      <c r="EO15" s="263" t="s">
        <v>246</v>
      </c>
      <c r="EP15" s="263"/>
      <c r="EQ15" s="263"/>
      <c r="ER15" s="264"/>
      <c r="ES15" s="265"/>
      <c r="ET15" s="265"/>
      <c r="EU15" s="265"/>
      <c r="EV15" s="265"/>
      <c r="EW15" s="266"/>
    </row>
    <row r="16" spans="1:172" ht="18.600000000000001" customHeight="1" thickTop="1" thickBot="1" x14ac:dyDescent="0.3">
      <c r="A16" s="6">
        <v>16</v>
      </c>
      <c r="B16" s="287" t="s">
        <v>241</v>
      </c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8"/>
      <c r="N16" s="288"/>
      <c r="O16" s="288"/>
      <c r="P16" s="288"/>
      <c r="Q16" s="288"/>
      <c r="R16" s="288"/>
      <c r="S16" s="289"/>
      <c r="AO16" s="253" t="s">
        <v>262</v>
      </c>
      <c r="AP16" s="254"/>
      <c r="AQ16" s="254"/>
      <c r="AR16" s="255"/>
      <c r="AS16" s="255"/>
      <c r="AT16" s="255"/>
      <c r="AU16" s="255"/>
      <c r="AV16" s="255"/>
      <c r="AW16" s="255"/>
      <c r="AX16" s="254" t="s">
        <v>262</v>
      </c>
      <c r="AY16" s="254"/>
      <c r="AZ16" s="254"/>
      <c r="BA16" s="256"/>
      <c r="BB16" s="257"/>
      <c r="BC16" s="257"/>
      <c r="BD16" s="257"/>
      <c r="BE16" s="257"/>
      <c r="BF16" s="258"/>
      <c r="BH16" s="253" t="s">
        <v>262</v>
      </c>
      <c r="BI16" s="254"/>
      <c r="BJ16" s="254"/>
      <c r="BK16" s="255" t="s">
        <v>296</v>
      </c>
      <c r="BL16" s="255"/>
      <c r="BM16" s="255"/>
      <c r="BN16" s="255" t="s">
        <v>300</v>
      </c>
      <c r="BO16" s="255"/>
      <c r="BP16" s="255"/>
      <c r="BQ16" s="254" t="s">
        <v>262</v>
      </c>
      <c r="BR16" s="254"/>
      <c r="BS16" s="254"/>
      <c r="BT16" s="256"/>
      <c r="BU16" s="257"/>
      <c r="BV16" s="257"/>
      <c r="BW16" s="257"/>
      <c r="BX16" s="257"/>
      <c r="BY16" s="258"/>
      <c r="EF16" s="253" t="s">
        <v>262</v>
      </c>
      <c r="EG16" s="254"/>
      <c r="EH16" s="254"/>
      <c r="EI16" s="255"/>
      <c r="EJ16" s="255"/>
      <c r="EK16" s="255"/>
      <c r="EL16" s="255"/>
      <c r="EM16" s="255"/>
      <c r="EN16" s="255"/>
      <c r="EO16" s="254" t="s">
        <v>262</v>
      </c>
      <c r="EP16" s="254"/>
      <c r="EQ16" s="254"/>
      <c r="ER16" s="256"/>
      <c r="ES16" s="257"/>
      <c r="ET16" s="257"/>
      <c r="EU16" s="257"/>
      <c r="EV16" s="257"/>
      <c r="EW16" s="258"/>
    </row>
    <row r="17" spans="1:153" ht="18" customHeight="1" thickTop="1" thickBot="1" x14ac:dyDescent="0.35">
      <c r="A17" s="6">
        <v>17</v>
      </c>
      <c r="B17" s="252" t="s">
        <v>252</v>
      </c>
      <c r="C17" s="252"/>
      <c r="D17" s="252"/>
      <c r="E17" s="281" t="s">
        <v>250</v>
      </c>
      <c r="F17" s="281"/>
      <c r="G17" s="281"/>
      <c r="H17" s="252" t="s">
        <v>232</v>
      </c>
      <c r="I17" s="252"/>
      <c r="J17" s="281" t="s">
        <v>249</v>
      </c>
      <c r="K17" s="281"/>
      <c r="L17" s="252" t="s">
        <v>271</v>
      </c>
      <c r="M17" s="252"/>
      <c r="N17" s="281" t="s">
        <v>268</v>
      </c>
      <c r="O17" s="281"/>
      <c r="P17" s="252" t="s">
        <v>272</v>
      </c>
      <c r="Q17" s="252"/>
      <c r="R17" s="267"/>
      <c r="S17" s="267"/>
      <c r="AO17" s="249" t="s">
        <v>245</v>
      </c>
      <c r="AP17" s="250"/>
      <c r="AQ17" s="251"/>
      <c r="AR17" s="277" t="s">
        <v>284</v>
      </c>
      <c r="AS17" s="277"/>
      <c r="AT17" s="277"/>
      <c r="AU17" s="277"/>
      <c r="AV17" s="277"/>
      <c r="AW17" s="277"/>
      <c r="AX17" s="259" t="s">
        <v>245</v>
      </c>
      <c r="AY17" s="259"/>
      <c r="AZ17" s="259"/>
      <c r="BA17" s="260" t="s">
        <v>340</v>
      </c>
      <c r="BB17" s="261"/>
      <c r="BC17" s="261"/>
      <c r="BD17" s="261"/>
      <c r="BE17" s="261"/>
      <c r="BF17" s="262"/>
      <c r="EF17" s="249" t="s">
        <v>245</v>
      </c>
      <c r="EG17" s="250"/>
      <c r="EH17" s="251"/>
      <c r="EI17" s="277" t="s">
        <v>382</v>
      </c>
      <c r="EJ17" s="277"/>
      <c r="EK17" s="277"/>
      <c r="EL17" s="277"/>
      <c r="EM17" s="277"/>
      <c r="EN17" s="277"/>
      <c r="EO17" s="259"/>
      <c r="EP17" s="259"/>
      <c r="EQ17" s="259"/>
      <c r="ER17" s="260"/>
      <c r="ES17" s="261"/>
      <c r="ET17" s="261"/>
      <c r="EU17" s="261"/>
      <c r="EV17" s="261"/>
      <c r="EW17" s="262"/>
    </row>
    <row r="18" spans="1:153" ht="18" customHeight="1" thickTop="1" x14ac:dyDescent="0.25">
      <c r="A18" s="6">
        <v>18</v>
      </c>
      <c r="B18" s="249" t="s">
        <v>245</v>
      </c>
      <c r="C18" s="250"/>
      <c r="D18" s="251"/>
      <c r="E18" s="260" t="s">
        <v>313</v>
      </c>
      <c r="F18" s="261"/>
      <c r="G18" s="282"/>
      <c r="H18" s="114" t="s">
        <v>559</v>
      </c>
      <c r="I18" s="285"/>
      <c r="J18" s="286"/>
      <c r="K18" s="259" t="s">
        <v>245</v>
      </c>
      <c r="L18" s="259"/>
      <c r="M18" s="259"/>
      <c r="N18" s="260" t="s">
        <v>336</v>
      </c>
      <c r="O18" s="261"/>
      <c r="P18" s="282"/>
      <c r="Q18" s="114" t="s">
        <v>559</v>
      </c>
      <c r="R18" s="283"/>
      <c r="S18" s="284"/>
      <c r="AO18" s="268" t="s">
        <v>246</v>
      </c>
      <c r="AP18" s="263"/>
      <c r="AQ18" s="263"/>
      <c r="AR18" s="269" t="s">
        <v>285</v>
      </c>
      <c r="AS18" s="269"/>
      <c r="AT18" s="269"/>
      <c r="AU18" s="269"/>
      <c r="AV18" s="269"/>
      <c r="AW18" s="269"/>
      <c r="AX18" s="263" t="s">
        <v>246</v>
      </c>
      <c r="AY18" s="263"/>
      <c r="AZ18" s="263"/>
      <c r="BA18" s="264" t="s">
        <v>310</v>
      </c>
      <c r="BB18" s="265"/>
      <c r="BC18" s="265"/>
      <c r="BD18" s="265"/>
      <c r="BE18" s="265"/>
      <c r="BF18" s="266"/>
      <c r="EF18" s="268" t="s">
        <v>246</v>
      </c>
      <c r="EG18" s="263"/>
      <c r="EH18" s="263"/>
      <c r="EI18" s="269"/>
      <c r="EJ18" s="269"/>
      <c r="EK18" s="269"/>
      <c r="EL18" s="269"/>
      <c r="EM18" s="269"/>
      <c r="EN18" s="269"/>
      <c r="EO18" s="263"/>
      <c r="EP18" s="263"/>
      <c r="EQ18" s="263"/>
      <c r="ER18" s="264"/>
      <c r="ES18" s="265"/>
      <c r="ET18" s="265"/>
      <c r="EU18" s="265"/>
      <c r="EV18" s="265"/>
      <c r="EW18" s="266"/>
    </row>
    <row r="19" spans="1:153" ht="18" customHeight="1" thickBot="1" x14ac:dyDescent="0.3">
      <c r="A19" s="6">
        <v>19</v>
      </c>
      <c r="B19" s="268" t="s">
        <v>246</v>
      </c>
      <c r="C19" s="263"/>
      <c r="D19" s="263"/>
      <c r="E19" s="269" t="s">
        <v>285</v>
      </c>
      <c r="F19" s="269"/>
      <c r="G19" s="269"/>
      <c r="H19" s="269"/>
      <c r="I19" s="269"/>
      <c r="J19" s="269"/>
      <c r="K19" s="263" t="s">
        <v>246</v>
      </c>
      <c r="L19" s="263"/>
      <c r="M19" s="263"/>
      <c r="N19" s="264" t="s">
        <v>399</v>
      </c>
      <c r="O19" s="265"/>
      <c r="P19" s="265"/>
      <c r="Q19" s="265"/>
      <c r="R19" s="265"/>
      <c r="S19" s="266"/>
      <c r="AO19" s="253" t="s">
        <v>262</v>
      </c>
      <c r="AP19" s="254"/>
      <c r="AQ19" s="254"/>
      <c r="AR19" s="255" t="s">
        <v>290</v>
      </c>
      <c r="AS19" s="255"/>
      <c r="AT19" s="255"/>
      <c r="AU19" s="255" t="s">
        <v>326</v>
      </c>
      <c r="AV19" s="255"/>
      <c r="AW19" s="255"/>
      <c r="AX19" s="254" t="s">
        <v>262</v>
      </c>
      <c r="AY19" s="254"/>
      <c r="AZ19" s="254"/>
      <c r="BA19" s="256" t="s">
        <v>311</v>
      </c>
      <c r="BB19" s="257"/>
      <c r="BC19" s="257"/>
      <c r="BD19" s="257" t="s">
        <v>312</v>
      </c>
      <c r="BE19" s="257"/>
      <c r="BF19" s="258"/>
      <c r="EF19" s="253" t="s">
        <v>262</v>
      </c>
      <c r="EG19" s="254"/>
      <c r="EH19" s="254"/>
      <c r="EI19" s="255"/>
      <c r="EJ19" s="255"/>
      <c r="EK19" s="255"/>
      <c r="EL19" s="255"/>
      <c r="EM19" s="255"/>
      <c r="EN19" s="255"/>
      <c r="EO19" s="254"/>
      <c r="EP19" s="254"/>
      <c r="EQ19" s="254"/>
      <c r="ER19" s="256"/>
      <c r="ES19" s="257"/>
      <c r="ET19" s="257"/>
      <c r="EU19" s="257"/>
      <c r="EV19" s="257"/>
      <c r="EW19" s="258"/>
    </row>
    <row r="20" spans="1:153" ht="18" customHeight="1" thickTop="1" thickBot="1" x14ac:dyDescent="0.3">
      <c r="A20" s="6">
        <v>20</v>
      </c>
      <c r="B20" s="253" t="s">
        <v>262</v>
      </c>
      <c r="C20" s="254"/>
      <c r="D20" s="254"/>
      <c r="E20" s="255" t="s">
        <v>397</v>
      </c>
      <c r="F20" s="255"/>
      <c r="G20" s="255"/>
      <c r="H20" s="255" t="s">
        <v>398</v>
      </c>
      <c r="I20" s="255"/>
      <c r="J20" s="255"/>
      <c r="K20" s="254" t="s">
        <v>262</v>
      </c>
      <c r="L20" s="254"/>
      <c r="M20" s="254"/>
      <c r="N20" s="256" t="s">
        <v>400</v>
      </c>
      <c r="O20" s="257"/>
      <c r="P20" s="257"/>
      <c r="Q20" s="257" t="s">
        <v>401</v>
      </c>
      <c r="R20" s="257"/>
      <c r="S20" s="258"/>
      <c r="AO20" s="249" t="s">
        <v>245</v>
      </c>
      <c r="AP20" s="250"/>
      <c r="AQ20" s="251"/>
      <c r="AR20" s="277" t="s">
        <v>309</v>
      </c>
      <c r="AS20" s="277"/>
      <c r="AT20" s="277"/>
      <c r="AU20" s="277"/>
      <c r="AV20" s="277"/>
      <c r="AW20" s="277"/>
      <c r="AX20" s="259" t="s">
        <v>245</v>
      </c>
      <c r="AY20" s="259"/>
      <c r="AZ20" s="259"/>
      <c r="BA20" s="260" t="s">
        <v>341</v>
      </c>
      <c r="BB20" s="261"/>
      <c r="BC20" s="261"/>
      <c r="BD20" s="261"/>
      <c r="BE20" s="261"/>
      <c r="BF20" s="262"/>
    </row>
    <row r="21" spans="1:153" ht="18" customHeight="1" thickTop="1" x14ac:dyDescent="0.25">
      <c r="A21" s="6">
        <v>21</v>
      </c>
      <c r="B21" s="249" t="s">
        <v>245</v>
      </c>
      <c r="C21" s="250"/>
      <c r="D21" s="251"/>
      <c r="E21" s="260" t="s">
        <v>337</v>
      </c>
      <c r="F21" s="261"/>
      <c r="G21" s="282"/>
      <c r="H21" s="114" t="s">
        <v>559</v>
      </c>
      <c r="I21" s="285"/>
      <c r="J21" s="286"/>
      <c r="K21" s="259" t="s">
        <v>245</v>
      </c>
      <c r="L21" s="259"/>
      <c r="M21" s="259"/>
      <c r="N21" s="260" t="s">
        <v>314</v>
      </c>
      <c r="O21" s="261"/>
      <c r="P21" s="282"/>
      <c r="Q21" s="114" t="s">
        <v>559</v>
      </c>
      <c r="R21" s="283"/>
      <c r="S21" s="284"/>
      <c r="AO21" s="268" t="s">
        <v>246</v>
      </c>
      <c r="AP21" s="263"/>
      <c r="AQ21" s="263"/>
      <c r="AR21" s="269" t="s">
        <v>310</v>
      </c>
      <c r="AS21" s="269"/>
      <c r="AT21" s="269"/>
      <c r="AU21" s="269"/>
      <c r="AV21" s="269"/>
      <c r="AW21" s="269"/>
      <c r="AX21" s="263" t="s">
        <v>246</v>
      </c>
      <c r="AY21" s="263"/>
      <c r="AZ21" s="263"/>
      <c r="BA21" s="264"/>
      <c r="BB21" s="265"/>
      <c r="BC21" s="265"/>
      <c r="BD21" s="265"/>
      <c r="BE21" s="265"/>
      <c r="BF21" s="266"/>
    </row>
    <row r="22" spans="1:153" ht="18" customHeight="1" thickBot="1" x14ac:dyDescent="0.3">
      <c r="A22" s="6">
        <v>22</v>
      </c>
      <c r="B22" s="268" t="s">
        <v>246</v>
      </c>
      <c r="C22" s="263"/>
      <c r="D22" s="263"/>
      <c r="E22" s="269" t="s">
        <v>269</v>
      </c>
      <c r="F22" s="269"/>
      <c r="G22" s="269"/>
      <c r="H22" s="269"/>
      <c r="I22" s="269"/>
      <c r="J22" s="269"/>
      <c r="K22" s="263" t="s">
        <v>246</v>
      </c>
      <c r="L22" s="263"/>
      <c r="M22" s="263"/>
      <c r="N22" s="264" t="s">
        <v>315</v>
      </c>
      <c r="O22" s="265"/>
      <c r="P22" s="265"/>
      <c r="Q22" s="265"/>
      <c r="R22" s="265"/>
      <c r="S22" s="266"/>
      <c r="X22" s="113"/>
      <c r="AO22" s="253" t="s">
        <v>262</v>
      </c>
      <c r="AP22" s="254"/>
      <c r="AQ22" s="254"/>
      <c r="AR22" s="255" t="s">
        <v>311</v>
      </c>
      <c r="AS22" s="255"/>
      <c r="AT22" s="255"/>
      <c r="AU22" s="255" t="s">
        <v>312</v>
      </c>
      <c r="AV22" s="255"/>
      <c r="AW22" s="255"/>
      <c r="AX22" s="254" t="s">
        <v>262</v>
      </c>
      <c r="AY22" s="254"/>
      <c r="AZ22" s="254"/>
      <c r="BA22" s="256"/>
      <c r="BB22" s="257"/>
      <c r="BC22" s="257"/>
      <c r="BD22" s="257"/>
      <c r="BE22" s="257"/>
      <c r="BF22" s="258"/>
    </row>
    <row r="23" spans="1:153" ht="18" customHeight="1" thickTop="1" thickBot="1" x14ac:dyDescent="0.3">
      <c r="A23" s="6">
        <v>23</v>
      </c>
      <c r="B23" s="253" t="s">
        <v>262</v>
      </c>
      <c r="C23" s="254"/>
      <c r="D23" s="254"/>
      <c r="E23" s="255" t="s">
        <v>291</v>
      </c>
      <c r="F23" s="255"/>
      <c r="G23" s="255"/>
      <c r="H23" s="255" t="s">
        <v>292</v>
      </c>
      <c r="I23" s="255"/>
      <c r="J23" s="255"/>
      <c r="K23" s="254" t="s">
        <v>262</v>
      </c>
      <c r="L23" s="254"/>
      <c r="M23" s="254"/>
      <c r="N23" s="256" t="s">
        <v>316</v>
      </c>
      <c r="O23" s="257"/>
      <c r="P23" s="257"/>
      <c r="Q23" s="257" t="s">
        <v>317</v>
      </c>
      <c r="R23" s="257"/>
      <c r="S23" s="258"/>
      <c r="AO23" s="249" t="s">
        <v>245</v>
      </c>
      <c r="AP23" s="250"/>
      <c r="AQ23" s="251"/>
      <c r="AR23" s="277" t="s">
        <v>342</v>
      </c>
      <c r="AS23" s="277"/>
      <c r="AT23" s="277"/>
      <c r="AU23" s="277"/>
      <c r="AV23" s="277"/>
      <c r="AW23" s="277"/>
      <c r="AX23" s="259" t="s">
        <v>245</v>
      </c>
      <c r="AY23" s="259"/>
      <c r="AZ23" s="259"/>
      <c r="BA23" s="260" t="s">
        <v>343</v>
      </c>
      <c r="BB23" s="261"/>
      <c r="BC23" s="261"/>
      <c r="BD23" s="261"/>
      <c r="BE23" s="261"/>
      <c r="BF23" s="262"/>
    </row>
    <row r="24" spans="1:153" ht="18" customHeight="1" thickTop="1" x14ac:dyDescent="0.25">
      <c r="A24" s="6">
        <v>24</v>
      </c>
      <c r="B24" s="249" t="s">
        <v>245</v>
      </c>
      <c r="C24" s="250"/>
      <c r="D24" s="251"/>
      <c r="E24" s="260" t="s">
        <v>318</v>
      </c>
      <c r="F24" s="261"/>
      <c r="G24" s="282"/>
      <c r="H24" s="114" t="s">
        <v>559</v>
      </c>
      <c r="I24" s="285"/>
      <c r="J24" s="286"/>
      <c r="K24" s="259" t="s">
        <v>245</v>
      </c>
      <c r="L24" s="259"/>
      <c r="M24" s="259"/>
      <c r="N24" s="260" t="s">
        <v>323</v>
      </c>
      <c r="O24" s="261"/>
      <c r="P24" s="282"/>
      <c r="Q24" s="114" t="s">
        <v>559</v>
      </c>
      <c r="R24" s="283"/>
      <c r="S24" s="284"/>
      <c r="AO24" s="268" t="s">
        <v>246</v>
      </c>
      <c r="AP24" s="263"/>
      <c r="AQ24" s="263"/>
      <c r="AR24" s="269"/>
      <c r="AS24" s="269"/>
      <c r="AT24" s="269"/>
      <c r="AU24" s="269"/>
      <c r="AV24" s="269"/>
      <c r="AW24" s="269"/>
      <c r="AX24" s="263" t="s">
        <v>246</v>
      </c>
      <c r="AY24" s="263"/>
      <c r="AZ24" s="263"/>
      <c r="BA24" s="264"/>
      <c r="BB24" s="265"/>
      <c r="BC24" s="265"/>
      <c r="BD24" s="265"/>
      <c r="BE24" s="265"/>
      <c r="BF24" s="266"/>
    </row>
    <row r="25" spans="1:153" ht="18" customHeight="1" thickBot="1" x14ac:dyDescent="0.3">
      <c r="A25" s="6">
        <v>25</v>
      </c>
      <c r="B25" s="268" t="s">
        <v>246</v>
      </c>
      <c r="C25" s="263"/>
      <c r="D25" s="263"/>
      <c r="E25" s="269" t="s">
        <v>319</v>
      </c>
      <c r="F25" s="269"/>
      <c r="G25" s="269"/>
      <c r="H25" s="269"/>
      <c r="I25" s="269"/>
      <c r="J25" s="269"/>
      <c r="K25" s="263" t="s">
        <v>246</v>
      </c>
      <c r="L25" s="263"/>
      <c r="M25" s="263"/>
      <c r="N25" s="264" t="s">
        <v>322</v>
      </c>
      <c r="O25" s="265"/>
      <c r="P25" s="265"/>
      <c r="Q25" s="265"/>
      <c r="R25" s="265"/>
      <c r="S25" s="266"/>
      <c r="AO25" s="253" t="s">
        <v>262</v>
      </c>
      <c r="AP25" s="254"/>
      <c r="AQ25" s="254"/>
      <c r="AR25" s="255"/>
      <c r="AS25" s="255"/>
      <c r="AT25" s="255"/>
      <c r="AU25" s="255"/>
      <c r="AV25" s="255"/>
      <c r="AW25" s="255"/>
      <c r="AX25" s="254" t="s">
        <v>262</v>
      </c>
      <c r="AY25" s="254"/>
      <c r="AZ25" s="254"/>
      <c r="BA25" s="256"/>
      <c r="BB25" s="257"/>
      <c r="BC25" s="257"/>
      <c r="BD25" s="257"/>
      <c r="BE25" s="257"/>
      <c r="BF25" s="258"/>
      <c r="CT25" s="112"/>
      <c r="CU25" s="112"/>
      <c r="CV25" s="112"/>
      <c r="CW25" s="112"/>
      <c r="CX25" s="112"/>
      <c r="CY25" s="112"/>
      <c r="CZ25" s="112"/>
      <c r="DA25" s="112"/>
      <c r="DB25" s="112"/>
    </row>
    <row r="26" spans="1:153" ht="18" customHeight="1" thickTop="1" thickBot="1" x14ac:dyDescent="0.3">
      <c r="A26" s="6">
        <v>26</v>
      </c>
      <c r="B26" s="253" t="s">
        <v>262</v>
      </c>
      <c r="C26" s="254"/>
      <c r="D26" s="254"/>
      <c r="E26" s="255" t="s">
        <v>320</v>
      </c>
      <c r="F26" s="255"/>
      <c r="G26" s="255"/>
      <c r="H26" s="255" t="s">
        <v>321</v>
      </c>
      <c r="I26" s="255"/>
      <c r="J26" s="255"/>
      <c r="K26" s="254" t="s">
        <v>262</v>
      </c>
      <c r="L26" s="254"/>
      <c r="M26" s="254"/>
      <c r="N26" s="256" t="s">
        <v>324</v>
      </c>
      <c r="O26" s="257"/>
      <c r="P26" s="257"/>
      <c r="Q26" s="257" t="s">
        <v>325</v>
      </c>
      <c r="R26" s="257"/>
      <c r="S26" s="258"/>
      <c r="AO26" s="249" t="s">
        <v>245</v>
      </c>
      <c r="AP26" s="250"/>
      <c r="AQ26" s="251"/>
      <c r="AR26" s="277" t="s">
        <v>344</v>
      </c>
      <c r="AS26" s="277"/>
      <c r="AT26" s="277"/>
      <c r="AU26" s="277"/>
      <c r="AV26" s="277"/>
      <c r="AW26" s="277"/>
      <c r="AX26" s="259" t="s">
        <v>245</v>
      </c>
      <c r="AY26" s="259"/>
      <c r="AZ26" s="259"/>
      <c r="BA26" s="260" t="s">
        <v>345</v>
      </c>
      <c r="BB26" s="261"/>
      <c r="BC26" s="261"/>
      <c r="BD26" s="261"/>
      <c r="BE26" s="261"/>
      <c r="BF26" s="262"/>
    </row>
    <row r="27" spans="1:153" ht="18" customHeight="1" thickTop="1" x14ac:dyDescent="0.25">
      <c r="A27" s="6">
        <v>27</v>
      </c>
      <c r="B27" s="249" t="s">
        <v>245</v>
      </c>
      <c r="C27" s="250"/>
      <c r="D27" s="251"/>
      <c r="E27" s="260" t="s">
        <v>338</v>
      </c>
      <c r="F27" s="261"/>
      <c r="G27" s="282"/>
      <c r="H27" s="114" t="s">
        <v>559</v>
      </c>
      <c r="I27" s="285"/>
      <c r="J27" s="286"/>
      <c r="K27" s="259" t="s">
        <v>245</v>
      </c>
      <c r="L27" s="259"/>
      <c r="M27" s="259"/>
      <c r="N27" s="260" t="s">
        <v>339</v>
      </c>
      <c r="O27" s="261"/>
      <c r="P27" s="282"/>
      <c r="Q27" s="114" t="s">
        <v>559</v>
      </c>
      <c r="R27" s="283"/>
      <c r="S27" s="284"/>
      <c r="AO27" s="268" t="s">
        <v>246</v>
      </c>
      <c r="AP27" s="263"/>
      <c r="AQ27" s="263"/>
      <c r="AR27" s="269"/>
      <c r="AS27" s="269"/>
      <c r="AT27" s="269"/>
      <c r="AU27" s="269"/>
      <c r="AV27" s="269"/>
      <c r="AW27" s="269"/>
      <c r="AX27" s="263" t="s">
        <v>246</v>
      </c>
      <c r="AY27" s="263"/>
      <c r="AZ27" s="263"/>
      <c r="BA27" s="264"/>
      <c r="BB27" s="265"/>
      <c r="BC27" s="265"/>
      <c r="BD27" s="265"/>
      <c r="BE27" s="265"/>
      <c r="BF27" s="266"/>
    </row>
    <row r="28" spans="1:153" ht="18" customHeight="1" thickBot="1" x14ac:dyDescent="0.3">
      <c r="A28" s="6">
        <v>28</v>
      </c>
      <c r="B28" s="268" t="s">
        <v>246</v>
      </c>
      <c r="C28" s="263"/>
      <c r="D28" s="263"/>
      <c r="E28" s="269" t="s">
        <v>402</v>
      </c>
      <c r="F28" s="269"/>
      <c r="G28" s="269"/>
      <c r="H28" s="269"/>
      <c r="I28" s="269"/>
      <c r="J28" s="269"/>
      <c r="K28" s="263" t="s">
        <v>246</v>
      </c>
      <c r="L28" s="263"/>
      <c r="M28" s="263"/>
      <c r="N28" s="264" t="s">
        <v>405</v>
      </c>
      <c r="O28" s="265"/>
      <c r="P28" s="265"/>
      <c r="Q28" s="265"/>
      <c r="R28" s="265"/>
      <c r="S28" s="266"/>
      <c r="AO28" s="253" t="s">
        <v>262</v>
      </c>
      <c r="AP28" s="254"/>
      <c r="AQ28" s="254"/>
      <c r="AR28" s="255"/>
      <c r="AS28" s="255"/>
      <c r="AT28" s="255"/>
      <c r="AU28" s="255"/>
      <c r="AV28" s="255"/>
      <c r="AW28" s="255"/>
      <c r="AX28" s="254" t="s">
        <v>262</v>
      </c>
      <c r="AY28" s="254"/>
      <c r="AZ28" s="254"/>
      <c r="BA28" s="256"/>
      <c r="BB28" s="257"/>
      <c r="BC28" s="257"/>
      <c r="BD28" s="257"/>
      <c r="BE28" s="257"/>
      <c r="BF28" s="258"/>
    </row>
    <row r="29" spans="1:153" ht="18" customHeight="1" thickTop="1" thickBot="1" x14ac:dyDescent="0.3">
      <c r="A29" s="6">
        <v>29</v>
      </c>
      <c r="B29" s="253" t="s">
        <v>262</v>
      </c>
      <c r="C29" s="254"/>
      <c r="D29" s="254"/>
      <c r="E29" s="255" t="s">
        <v>403</v>
      </c>
      <c r="F29" s="255"/>
      <c r="G29" s="255"/>
      <c r="H29" s="255" t="s">
        <v>404</v>
      </c>
      <c r="I29" s="255"/>
      <c r="J29" s="255"/>
      <c r="K29" s="254" t="s">
        <v>262</v>
      </c>
      <c r="L29" s="254"/>
      <c r="M29" s="254"/>
      <c r="N29" s="256" t="s">
        <v>406</v>
      </c>
      <c r="O29" s="257"/>
      <c r="P29" s="257"/>
      <c r="Q29" s="257" t="s">
        <v>407</v>
      </c>
      <c r="R29" s="257"/>
      <c r="S29" s="258"/>
      <c r="AO29" s="249" t="s">
        <v>245</v>
      </c>
      <c r="AP29" s="250"/>
      <c r="AQ29" s="251"/>
      <c r="AR29" s="277" t="s">
        <v>346</v>
      </c>
      <c r="AS29" s="277"/>
      <c r="AT29" s="277"/>
      <c r="AU29" s="277"/>
      <c r="AV29" s="277"/>
      <c r="AW29" s="277"/>
      <c r="AX29" s="259" t="s">
        <v>245</v>
      </c>
      <c r="AY29" s="259"/>
      <c r="AZ29" s="259"/>
      <c r="BA29" s="260" t="s">
        <v>347</v>
      </c>
      <c r="BB29" s="261"/>
      <c r="BC29" s="261"/>
      <c r="BD29" s="261"/>
      <c r="BE29" s="261"/>
      <c r="BF29" s="262"/>
    </row>
    <row r="30" spans="1:153" ht="18" customHeight="1" thickTop="1" x14ac:dyDescent="0.25">
      <c r="A30" s="6">
        <v>30</v>
      </c>
      <c r="B30" s="249" t="s">
        <v>245</v>
      </c>
      <c r="C30" s="250"/>
      <c r="D30" s="251"/>
      <c r="E30" s="260" t="s">
        <v>284</v>
      </c>
      <c r="F30" s="261"/>
      <c r="G30" s="282"/>
      <c r="H30" s="114" t="s">
        <v>559</v>
      </c>
      <c r="I30" s="285"/>
      <c r="J30" s="286"/>
      <c r="K30" s="259" t="s">
        <v>245</v>
      </c>
      <c r="L30" s="259"/>
      <c r="M30" s="259"/>
      <c r="N30" s="260" t="s">
        <v>340</v>
      </c>
      <c r="O30" s="261"/>
      <c r="P30" s="282"/>
      <c r="Q30" s="114" t="s">
        <v>559</v>
      </c>
      <c r="R30" s="283"/>
      <c r="S30" s="284"/>
      <c r="AO30" s="268" t="s">
        <v>246</v>
      </c>
      <c r="AP30" s="263"/>
      <c r="AQ30" s="263"/>
      <c r="AR30" s="269"/>
      <c r="AS30" s="269"/>
      <c r="AT30" s="269"/>
      <c r="AU30" s="269"/>
      <c r="AV30" s="269"/>
      <c r="AW30" s="269"/>
      <c r="AX30" s="263" t="s">
        <v>246</v>
      </c>
      <c r="AY30" s="263"/>
      <c r="AZ30" s="263"/>
      <c r="BA30" s="264"/>
      <c r="BB30" s="265"/>
      <c r="BC30" s="265"/>
      <c r="BD30" s="265"/>
      <c r="BE30" s="265"/>
      <c r="BF30" s="266"/>
    </row>
    <row r="31" spans="1:153" ht="18" customHeight="1" thickBot="1" x14ac:dyDescent="0.3">
      <c r="A31" s="6">
        <v>31</v>
      </c>
      <c r="B31" s="268" t="s">
        <v>246</v>
      </c>
      <c r="C31" s="263"/>
      <c r="D31" s="263"/>
      <c r="E31" s="269" t="s">
        <v>285</v>
      </c>
      <c r="F31" s="269"/>
      <c r="G31" s="269"/>
      <c r="H31" s="269"/>
      <c r="I31" s="269"/>
      <c r="J31" s="269"/>
      <c r="K31" s="263" t="s">
        <v>246</v>
      </c>
      <c r="L31" s="263"/>
      <c r="M31" s="263"/>
      <c r="N31" s="264" t="s">
        <v>310</v>
      </c>
      <c r="O31" s="265"/>
      <c r="P31" s="265"/>
      <c r="Q31" s="265"/>
      <c r="R31" s="265"/>
      <c r="S31" s="266"/>
      <c r="AO31" s="253" t="s">
        <v>262</v>
      </c>
      <c r="AP31" s="254"/>
      <c r="AQ31" s="254"/>
      <c r="AR31" s="255"/>
      <c r="AS31" s="255"/>
      <c r="AT31" s="255"/>
      <c r="AU31" s="255"/>
      <c r="AV31" s="255"/>
      <c r="AW31" s="255"/>
      <c r="AX31" s="254" t="s">
        <v>262</v>
      </c>
      <c r="AY31" s="254"/>
      <c r="AZ31" s="254"/>
      <c r="BA31" s="256"/>
      <c r="BB31" s="257"/>
      <c r="BC31" s="257"/>
      <c r="BD31" s="257"/>
      <c r="BE31" s="257"/>
      <c r="BF31" s="258"/>
    </row>
    <row r="32" spans="1:153" ht="18" customHeight="1" thickTop="1" thickBot="1" x14ac:dyDescent="0.3">
      <c r="A32" s="6">
        <v>32</v>
      </c>
      <c r="B32" s="253" t="s">
        <v>262</v>
      </c>
      <c r="C32" s="254"/>
      <c r="D32" s="254"/>
      <c r="E32" s="255" t="s">
        <v>290</v>
      </c>
      <c r="F32" s="255"/>
      <c r="G32" s="255"/>
      <c r="H32" s="255" t="s">
        <v>326</v>
      </c>
      <c r="I32" s="255"/>
      <c r="J32" s="255"/>
      <c r="K32" s="254" t="s">
        <v>262</v>
      </c>
      <c r="L32" s="254"/>
      <c r="M32" s="254"/>
      <c r="N32" s="256" t="s">
        <v>408</v>
      </c>
      <c r="O32" s="257"/>
      <c r="P32" s="257"/>
      <c r="Q32" s="257" t="s">
        <v>409</v>
      </c>
      <c r="R32" s="257"/>
      <c r="S32" s="258"/>
      <c r="AO32" s="249" t="s">
        <v>245</v>
      </c>
      <c r="AP32" s="250"/>
      <c r="AQ32" s="251"/>
      <c r="AR32" s="277" t="s">
        <v>348</v>
      </c>
      <c r="AS32" s="277"/>
      <c r="AT32" s="277"/>
      <c r="AU32" s="277"/>
      <c r="AV32" s="277"/>
      <c r="AW32" s="277"/>
      <c r="AX32" s="259" t="s">
        <v>245</v>
      </c>
      <c r="AY32" s="259"/>
      <c r="AZ32" s="259"/>
      <c r="BA32" s="260" t="s">
        <v>349</v>
      </c>
      <c r="BB32" s="261"/>
      <c r="BC32" s="261"/>
      <c r="BD32" s="261"/>
      <c r="BE32" s="261"/>
      <c r="BF32" s="262"/>
    </row>
    <row r="33" spans="1:58" ht="18" customHeight="1" thickTop="1" x14ac:dyDescent="0.25">
      <c r="A33" s="6">
        <v>33</v>
      </c>
      <c r="B33" s="249" t="s">
        <v>245</v>
      </c>
      <c r="C33" s="250"/>
      <c r="D33" s="251"/>
      <c r="E33" s="260" t="s">
        <v>309</v>
      </c>
      <c r="F33" s="261"/>
      <c r="G33" s="282"/>
      <c r="H33" s="114" t="s">
        <v>559</v>
      </c>
      <c r="I33" s="285"/>
      <c r="J33" s="286"/>
      <c r="K33" s="259" t="s">
        <v>245</v>
      </c>
      <c r="L33" s="259"/>
      <c r="M33" s="259"/>
      <c r="N33" s="260" t="s">
        <v>341</v>
      </c>
      <c r="O33" s="261"/>
      <c r="P33" s="282"/>
      <c r="Q33" s="114" t="s">
        <v>559</v>
      </c>
      <c r="R33" s="283"/>
      <c r="S33" s="284"/>
      <c r="AO33" s="268" t="s">
        <v>246</v>
      </c>
      <c r="AP33" s="263"/>
      <c r="AQ33" s="263"/>
      <c r="AR33" s="269"/>
      <c r="AS33" s="269"/>
      <c r="AT33" s="269"/>
      <c r="AU33" s="269"/>
      <c r="AV33" s="269"/>
      <c r="AW33" s="269"/>
      <c r="AX33" s="263" t="s">
        <v>246</v>
      </c>
      <c r="AY33" s="263"/>
      <c r="AZ33" s="263"/>
      <c r="BA33" s="264"/>
      <c r="BB33" s="265"/>
      <c r="BC33" s="265"/>
      <c r="BD33" s="265"/>
      <c r="BE33" s="265"/>
      <c r="BF33" s="266"/>
    </row>
    <row r="34" spans="1:58" ht="18" customHeight="1" thickBot="1" x14ac:dyDescent="0.3">
      <c r="A34" s="6">
        <v>34</v>
      </c>
      <c r="B34" s="268" t="s">
        <v>246</v>
      </c>
      <c r="C34" s="263"/>
      <c r="D34" s="263"/>
      <c r="E34" s="269" t="s">
        <v>310</v>
      </c>
      <c r="F34" s="269"/>
      <c r="G34" s="269"/>
      <c r="H34" s="269"/>
      <c r="I34" s="269"/>
      <c r="J34" s="269"/>
      <c r="K34" s="263" t="s">
        <v>246</v>
      </c>
      <c r="L34" s="263"/>
      <c r="M34" s="263"/>
      <c r="N34" s="264" t="s">
        <v>411</v>
      </c>
      <c r="O34" s="265"/>
      <c r="P34" s="265"/>
      <c r="Q34" s="265"/>
      <c r="R34" s="265"/>
      <c r="S34" s="266"/>
      <c r="AO34" s="253" t="s">
        <v>262</v>
      </c>
      <c r="AP34" s="254"/>
      <c r="AQ34" s="254"/>
      <c r="AR34" s="255"/>
      <c r="AS34" s="255"/>
      <c r="AT34" s="255"/>
      <c r="AU34" s="255"/>
      <c r="AV34" s="255"/>
      <c r="AW34" s="255"/>
      <c r="AX34" s="254" t="s">
        <v>262</v>
      </c>
      <c r="AY34" s="254"/>
      <c r="AZ34" s="254"/>
      <c r="BA34" s="256"/>
      <c r="BB34" s="257"/>
      <c r="BC34" s="257"/>
      <c r="BD34" s="257"/>
      <c r="BE34" s="257"/>
      <c r="BF34" s="258"/>
    </row>
    <row r="35" spans="1:58" ht="18" customHeight="1" thickTop="1" thickBot="1" x14ac:dyDescent="0.3">
      <c r="A35" s="6">
        <v>35</v>
      </c>
      <c r="B35" s="253" t="s">
        <v>262</v>
      </c>
      <c r="C35" s="254"/>
      <c r="D35" s="254"/>
      <c r="E35" s="255" t="s">
        <v>311</v>
      </c>
      <c r="F35" s="255"/>
      <c r="G35" s="255"/>
      <c r="H35" s="255" t="s">
        <v>410</v>
      </c>
      <c r="I35" s="255"/>
      <c r="J35" s="255"/>
      <c r="K35" s="254" t="s">
        <v>262</v>
      </c>
      <c r="L35" s="254"/>
      <c r="M35" s="254"/>
      <c r="N35" s="256" t="s">
        <v>412</v>
      </c>
      <c r="O35" s="257"/>
      <c r="P35" s="257"/>
      <c r="Q35" s="257" t="s">
        <v>413</v>
      </c>
      <c r="R35" s="257"/>
      <c r="S35" s="258"/>
      <c r="AO35" s="249" t="s">
        <v>245</v>
      </c>
      <c r="AP35" s="250"/>
      <c r="AQ35" s="251"/>
      <c r="AR35" s="277" t="s">
        <v>350</v>
      </c>
      <c r="AS35" s="277"/>
      <c r="AT35" s="277"/>
      <c r="AU35" s="277"/>
      <c r="AV35" s="277"/>
      <c r="AW35" s="277"/>
      <c r="AX35" s="259" t="s">
        <v>245</v>
      </c>
      <c r="AY35" s="259"/>
      <c r="AZ35" s="259"/>
      <c r="BA35" s="260" t="s">
        <v>351</v>
      </c>
      <c r="BB35" s="261"/>
      <c r="BC35" s="261"/>
      <c r="BD35" s="261"/>
      <c r="BE35" s="261"/>
      <c r="BF35" s="262"/>
    </row>
    <row r="36" spans="1:58" ht="18" customHeight="1" thickTop="1" x14ac:dyDescent="0.25">
      <c r="A36" s="6">
        <v>36</v>
      </c>
      <c r="B36" s="249" t="s">
        <v>245</v>
      </c>
      <c r="C36" s="250"/>
      <c r="D36" s="251"/>
      <c r="E36" s="260" t="s">
        <v>342</v>
      </c>
      <c r="F36" s="261"/>
      <c r="G36" s="282"/>
      <c r="H36" s="114" t="s">
        <v>559</v>
      </c>
      <c r="I36" s="285"/>
      <c r="J36" s="286"/>
      <c r="K36" s="259" t="s">
        <v>245</v>
      </c>
      <c r="L36" s="259"/>
      <c r="M36" s="259"/>
      <c r="N36" s="260" t="s">
        <v>343</v>
      </c>
      <c r="O36" s="261"/>
      <c r="P36" s="282"/>
      <c r="Q36" s="114" t="s">
        <v>559</v>
      </c>
      <c r="R36" s="283"/>
      <c r="S36" s="284"/>
      <c r="AO36" s="268" t="s">
        <v>246</v>
      </c>
      <c r="AP36" s="263"/>
      <c r="AQ36" s="263"/>
      <c r="AR36" s="269"/>
      <c r="AS36" s="269"/>
      <c r="AT36" s="269"/>
      <c r="AU36" s="269"/>
      <c r="AV36" s="269"/>
      <c r="AW36" s="269"/>
      <c r="AX36" s="263" t="s">
        <v>246</v>
      </c>
      <c r="AY36" s="263"/>
      <c r="AZ36" s="263"/>
      <c r="BA36" s="264"/>
      <c r="BB36" s="265"/>
      <c r="BC36" s="265"/>
      <c r="BD36" s="265"/>
      <c r="BE36" s="265"/>
      <c r="BF36" s="266"/>
    </row>
    <row r="37" spans="1:58" ht="18" customHeight="1" thickBot="1" x14ac:dyDescent="0.3">
      <c r="A37" s="6">
        <v>37</v>
      </c>
      <c r="B37" s="268" t="s">
        <v>246</v>
      </c>
      <c r="C37" s="263"/>
      <c r="D37" s="263"/>
      <c r="E37" s="269" t="s">
        <v>414</v>
      </c>
      <c r="F37" s="269"/>
      <c r="G37" s="269"/>
      <c r="H37" s="269"/>
      <c r="I37" s="269"/>
      <c r="J37" s="269"/>
      <c r="K37" s="263" t="s">
        <v>246</v>
      </c>
      <c r="L37" s="263"/>
      <c r="M37" s="263"/>
      <c r="N37" s="264" t="s">
        <v>417</v>
      </c>
      <c r="O37" s="265"/>
      <c r="P37" s="265"/>
      <c r="Q37" s="265"/>
      <c r="R37" s="265"/>
      <c r="S37" s="266"/>
      <c r="AO37" s="253" t="s">
        <v>262</v>
      </c>
      <c r="AP37" s="254"/>
      <c r="AQ37" s="254"/>
      <c r="AR37" s="255"/>
      <c r="AS37" s="255"/>
      <c r="AT37" s="255"/>
      <c r="AU37" s="255"/>
      <c r="AV37" s="255"/>
      <c r="AW37" s="255"/>
      <c r="AX37" s="254" t="s">
        <v>262</v>
      </c>
      <c r="AY37" s="254"/>
      <c r="AZ37" s="254"/>
      <c r="BA37" s="256"/>
      <c r="BB37" s="257"/>
      <c r="BC37" s="257"/>
      <c r="BD37" s="257"/>
      <c r="BE37" s="257"/>
      <c r="BF37" s="258"/>
    </row>
    <row r="38" spans="1:58" ht="18" customHeight="1" thickTop="1" thickBot="1" x14ac:dyDescent="0.3">
      <c r="A38" s="6">
        <v>38</v>
      </c>
      <c r="B38" s="253" t="s">
        <v>262</v>
      </c>
      <c r="C38" s="254"/>
      <c r="D38" s="254"/>
      <c r="E38" s="255" t="s">
        <v>415</v>
      </c>
      <c r="F38" s="255"/>
      <c r="G38" s="255"/>
      <c r="H38" s="255" t="s">
        <v>416</v>
      </c>
      <c r="I38" s="255"/>
      <c r="J38" s="255"/>
      <c r="K38" s="254" t="s">
        <v>262</v>
      </c>
      <c r="L38" s="254"/>
      <c r="M38" s="254"/>
      <c r="N38" s="256" t="s">
        <v>418</v>
      </c>
      <c r="O38" s="257"/>
      <c r="P38" s="257"/>
      <c r="Q38" s="257" t="s">
        <v>419</v>
      </c>
      <c r="R38" s="257"/>
      <c r="S38" s="258"/>
      <c r="AO38" s="249" t="s">
        <v>245</v>
      </c>
      <c r="AP38" s="250"/>
      <c r="AQ38" s="251"/>
      <c r="AR38" s="277" t="s">
        <v>352</v>
      </c>
      <c r="AS38" s="277"/>
      <c r="AT38" s="277"/>
      <c r="AU38" s="277"/>
      <c r="AV38" s="277"/>
      <c r="AW38" s="277"/>
      <c r="AX38" s="259" t="s">
        <v>245</v>
      </c>
      <c r="AY38" s="259"/>
      <c r="AZ38" s="259"/>
      <c r="BA38" s="260" t="s">
        <v>353</v>
      </c>
      <c r="BB38" s="261"/>
      <c r="BC38" s="261"/>
      <c r="BD38" s="261"/>
      <c r="BE38" s="261"/>
      <c r="BF38" s="262"/>
    </row>
    <row r="39" spans="1:58" ht="18" customHeight="1" thickTop="1" x14ac:dyDescent="0.25">
      <c r="A39" s="6">
        <v>39</v>
      </c>
      <c r="B39" s="249" t="s">
        <v>245</v>
      </c>
      <c r="C39" s="250"/>
      <c r="D39" s="251"/>
      <c r="E39" s="260" t="s">
        <v>344</v>
      </c>
      <c r="F39" s="261"/>
      <c r="G39" s="282"/>
      <c r="H39" s="114" t="s">
        <v>559</v>
      </c>
      <c r="I39" s="285"/>
      <c r="J39" s="286"/>
      <c r="K39" s="259" t="s">
        <v>245</v>
      </c>
      <c r="L39" s="259"/>
      <c r="M39" s="259"/>
      <c r="N39" s="260" t="s">
        <v>345</v>
      </c>
      <c r="O39" s="261"/>
      <c r="P39" s="282"/>
      <c r="Q39" s="114" t="s">
        <v>559</v>
      </c>
      <c r="R39" s="283"/>
      <c r="S39" s="284"/>
      <c r="AO39" s="268" t="s">
        <v>246</v>
      </c>
      <c r="AP39" s="263"/>
      <c r="AQ39" s="263"/>
      <c r="AR39" s="269"/>
      <c r="AS39" s="269"/>
      <c r="AT39" s="269"/>
      <c r="AU39" s="269"/>
      <c r="AV39" s="269"/>
      <c r="AW39" s="269"/>
      <c r="AX39" s="263" t="s">
        <v>246</v>
      </c>
      <c r="AY39" s="263"/>
      <c r="AZ39" s="263"/>
      <c r="BA39" s="264"/>
      <c r="BB39" s="265"/>
      <c r="BC39" s="265"/>
      <c r="BD39" s="265"/>
      <c r="BE39" s="265"/>
      <c r="BF39" s="266"/>
    </row>
    <row r="40" spans="1:58" ht="18" customHeight="1" thickBot="1" x14ac:dyDescent="0.3">
      <c r="A40" s="6">
        <v>40</v>
      </c>
      <c r="B40" s="268" t="s">
        <v>246</v>
      </c>
      <c r="C40" s="263"/>
      <c r="D40" s="263"/>
      <c r="E40" s="269" t="s">
        <v>420</v>
      </c>
      <c r="F40" s="269"/>
      <c r="G40" s="269"/>
      <c r="H40" s="269"/>
      <c r="I40" s="269"/>
      <c r="J40" s="269"/>
      <c r="K40" s="263" t="s">
        <v>246</v>
      </c>
      <c r="L40" s="263"/>
      <c r="M40" s="263"/>
      <c r="N40" s="264" t="s">
        <v>423</v>
      </c>
      <c r="O40" s="265"/>
      <c r="P40" s="265"/>
      <c r="Q40" s="265"/>
      <c r="R40" s="265"/>
      <c r="S40" s="266"/>
      <c r="AO40" s="253" t="s">
        <v>262</v>
      </c>
      <c r="AP40" s="254"/>
      <c r="AQ40" s="254"/>
      <c r="AR40" s="255"/>
      <c r="AS40" s="255"/>
      <c r="AT40" s="255"/>
      <c r="AU40" s="255"/>
      <c r="AV40" s="255"/>
      <c r="AW40" s="255"/>
      <c r="AX40" s="254" t="s">
        <v>262</v>
      </c>
      <c r="AY40" s="254"/>
      <c r="AZ40" s="254"/>
      <c r="BA40" s="256"/>
      <c r="BB40" s="257"/>
      <c r="BC40" s="257"/>
      <c r="BD40" s="257"/>
      <c r="BE40" s="257"/>
      <c r="BF40" s="258"/>
    </row>
    <row r="41" spans="1:58" ht="18" customHeight="1" thickTop="1" thickBot="1" x14ac:dyDescent="0.3">
      <c r="A41" s="6">
        <v>41</v>
      </c>
      <c r="B41" s="253" t="s">
        <v>262</v>
      </c>
      <c r="C41" s="254"/>
      <c r="D41" s="254"/>
      <c r="E41" s="255" t="s">
        <v>421</v>
      </c>
      <c r="F41" s="255"/>
      <c r="G41" s="255"/>
      <c r="H41" s="255" t="s">
        <v>422</v>
      </c>
      <c r="I41" s="255"/>
      <c r="J41" s="255"/>
      <c r="K41" s="254" t="s">
        <v>262</v>
      </c>
      <c r="L41" s="254"/>
      <c r="M41" s="254"/>
      <c r="N41" s="256" t="s">
        <v>424</v>
      </c>
      <c r="O41" s="257"/>
      <c r="P41" s="257"/>
      <c r="Q41" s="257" t="s">
        <v>425</v>
      </c>
      <c r="R41" s="257"/>
      <c r="S41" s="258"/>
      <c r="AO41" s="249" t="s">
        <v>245</v>
      </c>
      <c r="AP41" s="250"/>
      <c r="AQ41" s="251"/>
      <c r="AR41" s="277" t="s">
        <v>354</v>
      </c>
      <c r="AS41" s="277"/>
      <c r="AT41" s="277"/>
      <c r="AU41" s="277"/>
      <c r="AV41" s="277"/>
      <c r="AW41" s="277"/>
      <c r="AX41" s="259" t="s">
        <v>245</v>
      </c>
      <c r="AY41" s="259"/>
      <c r="AZ41" s="259"/>
      <c r="BA41" s="260" t="s">
        <v>355</v>
      </c>
      <c r="BB41" s="261"/>
      <c r="BC41" s="261"/>
      <c r="BD41" s="261"/>
      <c r="BE41" s="261"/>
      <c r="BF41" s="262"/>
    </row>
    <row r="42" spans="1:58" ht="18" customHeight="1" thickTop="1" x14ac:dyDescent="0.25">
      <c r="A42" s="6">
        <v>42</v>
      </c>
      <c r="B42" s="249" t="s">
        <v>245</v>
      </c>
      <c r="C42" s="250"/>
      <c r="D42" s="251"/>
      <c r="E42" s="260" t="s">
        <v>346</v>
      </c>
      <c r="F42" s="261"/>
      <c r="G42" s="282"/>
      <c r="H42" s="114" t="s">
        <v>559</v>
      </c>
      <c r="I42" s="285"/>
      <c r="J42" s="286"/>
      <c r="K42" s="259" t="s">
        <v>245</v>
      </c>
      <c r="L42" s="259"/>
      <c r="M42" s="259"/>
      <c r="N42" s="260" t="s">
        <v>347</v>
      </c>
      <c r="O42" s="261"/>
      <c r="P42" s="282"/>
      <c r="Q42" s="114" t="s">
        <v>559</v>
      </c>
      <c r="R42" s="283"/>
      <c r="S42" s="284"/>
      <c r="AO42" s="268" t="s">
        <v>246</v>
      </c>
      <c r="AP42" s="263"/>
      <c r="AQ42" s="263"/>
      <c r="AR42" s="269"/>
      <c r="AS42" s="269"/>
      <c r="AT42" s="269"/>
      <c r="AU42" s="269"/>
      <c r="AV42" s="269"/>
      <c r="AW42" s="269"/>
      <c r="AX42" s="263" t="s">
        <v>246</v>
      </c>
      <c r="AY42" s="263"/>
      <c r="AZ42" s="263"/>
      <c r="BA42" s="264"/>
      <c r="BB42" s="265"/>
      <c r="BC42" s="265"/>
      <c r="BD42" s="265"/>
      <c r="BE42" s="265"/>
      <c r="BF42" s="266"/>
    </row>
    <row r="43" spans="1:58" ht="18" customHeight="1" thickBot="1" x14ac:dyDescent="0.3">
      <c r="A43" s="6">
        <v>43</v>
      </c>
      <c r="B43" s="268" t="s">
        <v>246</v>
      </c>
      <c r="C43" s="263"/>
      <c r="D43" s="263"/>
      <c r="E43" s="269" t="s">
        <v>426</v>
      </c>
      <c r="F43" s="269"/>
      <c r="G43" s="269"/>
      <c r="H43" s="269"/>
      <c r="I43" s="269"/>
      <c r="J43" s="269"/>
      <c r="K43" s="263" t="s">
        <v>246</v>
      </c>
      <c r="L43" s="263"/>
      <c r="M43" s="263"/>
      <c r="N43" s="264" t="s">
        <v>429</v>
      </c>
      <c r="O43" s="265"/>
      <c r="P43" s="265"/>
      <c r="Q43" s="265"/>
      <c r="R43" s="265"/>
      <c r="S43" s="266"/>
      <c r="AO43" s="253" t="s">
        <v>262</v>
      </c>
      <c r="AP43" s="254"/>
      <c r="AQ43" s="254"/>
      <c r="AR43" s="255"/>
      <c r="AS43" s="255"/>
      <c r="AT43" s="255"/>
      <c r="AU43" s="255"/>
      <c r="AV43" s="255"/>
      <c r="AW43" s="255"/>
      <c r="AX43" s="254" t="s">
        <v>262</v>
      </c>
      <c r="AY43" s="254"/>
      <c r="AZ43" s="254"/>
      <c r="BA43" s="256"/>
      <c r="BB43" s="257"/>
      <c r="BC43" s="257"/>
      <c r="BD43" s="257"/>
      <c r="BE43" s="257"/>
      <c r="BF43" s="258"/>
    </row>
    <row r="44" spans="1:58" ht="18" customHeight="1" thickTop="1" thickBot="1" x14ac:dyDescent="0.3">
      <c r="A44" s="6">
        <v>44</v>
      </c>
      <c r="B44" s="253" t="s">
        <v>262</v>
      </c>
      <c r="C44" s="254"/>
      <c r="D44" s="254"/>
      <c r="E44" s="255" t="s">
        <v>427</v>
      </c>
      <c r="F44" s="255"/>
      <c r="G44" s="255"/>
      <c r="H44" s="255" t="s">
        <v>428</v>
      </c>
      <c r="I44" s="255"/>
      <c r="J44" s="255"/>
      <c r="K44" s="254" t="s">
        <v>262</v>
      </c>
      <c r="L44" s="254"/>
      <c r="M44" s="254"/>
      <c r="N44" s="256" t="s">
        <v>430</v>
      </c>
      <c r="O44" s="257"/>
      <c r="P44" s="257"/>
      <c r="Q44" s="257" t="s">
        <v>431</v>
      </c>
      <c r="R44" s="257"/>
      <c r="S44" s="258"/>
      <c r="AO44" s="249" t="s">
        <v>245</v>
      </c>
      <c r="AP44" s="250"/>
      <c r="AQ44" s="251"/>
      <c r="AR44" s="277" t="s">
        <v>356</v>
      </c>
      <c r="AS44" s="277"/>
      <c r="AT44" s="277"/>
      <c r="AU44" s="277"/>
      <c r="AV44" s="277"/>
      <c r="AW44" s="277"/>
      <c r="AX44" s="259" t="s">
        <v>245</v>
      </c>
      <c r="AY44" s="259"/>
      <c r="AZ44" s="259"/>
      <c r="BA44" s="260" t="s">
        <v>357</v>
      </c>
      <c r="BB44" s="261"/>
      <c r="BC44" s="261"/>
      <c r="BD44" s="261"/>
      <c r="BE44" s="261"/>
      <c r="BF44" s="262"/>
    </row>
    <row r="45" spans="1:58" ht="18" customHeight="1" thickTop="1" x14ac:dyDescent="0.25">
      <c r="A45" s="6">
        <v>45</v>
      </c>
      <c r="B45" s="249" t="s">
        <v>245</v>
      </c>
      <c r="C45" s="250"/>
      <c r="D45" s="251"/>
      <c r="E45" s="260" t="s">
        <v>348</v>
      </c>
      <c r="F45" s="261"/>
      <c r="G45" s="282"/>
      <c r="H45" s="114" t="s">
        <v>559</v>
      </c>
      <c r="I45" s="285"/>
      <c r="J45" s="286"/>
      <c r="K45" s="259" t="s">
        <v>245</v>
      </c>
      <c r="L45" s="259"/>
      <c r="M45" s="259"/>
      <c r="N45" s="260" t="s">
        <v>349</v>
      </c>
      <c r="O45" s="261"/>
      <c r="P45" s="282"/>
      <c r="Q45" s="114" t="s">
        <v>559</v>
      </c>
      <c r="R45" s="283"/>
      <c r="S45" s="284"/>
      <c r="AO45" s="268" t="s">
        <v>246</v>
      </c>
      <c r="AP45" s="263"/>
      <c r="AQ45" s="263"/>
      <c r="AR45" s="269"/>
      <c r="AS45" s="269"/>
      <c r="AT45" s="269"/>
      <c r="AU45" s="269"/>
      <c r="AV45" s="269"/>
      <c r="AW45" s="269"/>
      <c r="AX45" s="263" t="s">
        <v>246</v>
      </c>
      <c r="AY45" s="263"/>
      <c r="AZ45" s="263"/>
      <c r="BA45" s="264"/>
      <c r="BB45" s="265"/>
      <c r="BC45" s="265"/>
      <c r="BD45" s="265"/>
      <c r="BE45" s="265"/>
      <c r="BF45" s="266"/>
    </row>
    <row r="46" spans="1:58" ht="18" customHeight="1" thickBot="1" x14ac:dyDescent="0.3">
      <c r="A46" s="6">
        <v>46</v>
      </c>
      <c r="B46" s="268" t="s">
        <v>246</v>
      </c>
      <c r="C46" s="263"/>
      <c r="D46" s="263"/>
      <c r="E46" s="269" t="s">
        <v>432</v>
      </c>
      <c r="F46" s="269"/>
      <c r="G46" s="269"/>
      <c r="H46" s="269"/>
      <c r="I46" s="269"/>
      <c r="J46" s="269"/>
      <c r="K46" s="263" t="s">
        <v>246</v>
      </c>
      <c r="L46" s="263"/>
      <c r="M46" s="263"/>
      <c r="N46" s="264" t="s">
        <v>435</v>
      </c>
      <c r="O46" s="265"/>
      <c r="P46" s="265"/>
      <c r="Q46" s="265"/>
      <c r="R46" s="265"/>
      <c r="S46" s="266"/>
      <c r="AO46" s="253" t="s">
        <v>262</v>
      </c>
      <c r="AP46" s="254"/>
      <c r="AQ46" s="254"/>
      <c r="AR46" s="255"/>
      <c r="AS46" s="255"/>
      <c r="AT46" s="255"/>
      <c r="AU46" s="255"/>
      <c r="AV46" s="255"/>
      <c r="AW46" s="255"/>
      <c r="AX46" s="254" t="s">
        <v>262</v>
      </c>
      <c r="AY46" s="254"/>
      <c r="AZ46" s="254"/>
      <c r="BA46" s="256"/>
      <c r="BB46" s="257"/>
      <c r="BC46" s="257"/>
      <c r="BD46" s="257"/>
      <c r="BE46" s="257"/>
      <c r="BF46" s="258"/>
    </row>
    <row r="47" spans="1:58" ht="18" customHeight="1" thickTop="1" thickBot="1" x14ac:dyDescent="0.3">
      <c r="A47" s="6">
        <v>47</v>
      </c>
      <c r="B47" s="253" t="s">
        <v>262</v>
      </c>
      <c r="C47" s="254"/>
      <c r="D47" s="254"/>
      <c r="E47" s="255" t="s">
        <v>433</v>
      </c>
      <c r="F47" s="255"/>
      <c r="G47" s="255"/>
      <c r="H47" s="255" t="s">
        <v>434</v>
      </c>
      <c r="I47" s="255"/>
      <c r="J47" s="255"/>
      <c r="K47" s="254" t="s">
        <v>262</v>
      </c>
      <c r="L47" s="254"/>
      <c r="M47" s="254"/>
      <c r="N47" s="256" t="s">
        <v>436</v>
      </c>
      <c r="O47" s="257"/>
      <c r="P47" s="257"/>
      <c r="Q47" s="257" t="s">
        <v>437</v>
      </c>
      <c r="R47" s="257"/>
      <c r="S47" s="258"/>
      <c r="AO47" s="249" t="s">
        <v>245</v>
      </c>
      <c r="AP47" s="250"/>
      <c r="AQ47" s="251"/>
      <c r="AR47" s="277" t="s">
        <v>358</v>
      </c>
      <c r="AS47" s="277"/>
      <c r="AT47" s="277"/>
      <c r="AU47" s="277"/>
      <c r="AV47" s="277"/>
      <c r="AW47" s="277"/>
      <c r="AX47" s="259" t="s">
        <v>245</v>
      </c>
      <c r="AY47" s="259"/>
      <c r="AZ47" s="259"/>
      <c r="BA47" s="260" t="s">
        <v>359</v>
      </c>
      <c r="BB47" s="261"/>
      <c r="BC47" s="261"/>
      <c r="BD47" s="261"/>
      <c r="BE47" s="261"/>
      <c r="BF47" s="262"/>
    </row>
    <row r="48" spans="1:58" ht="18" customHeight="1" thickTop="1" x14ac:dyDescent="0.25">
      <c r="A48" s="6">
        <v>48</v>
      </c>
      <c r="B48" s="249" t="s">
        <v>245</v>
      </c>
      <c r="C48" s="250"/>
      <c r="D48" s="251"/>
      <c r="E48" s="260" t="s">
        <v>350</v>
      </c>
      <c r="F48" s="261"/>
      <c r="G48" s="282"/>
      <c r="H48" s="114" t="s">
        <v>559</v>
      </c>
      <c r="I48" s="285"/>
      <c r="J48" s="286"/>
      <c r="K48" s="259" t="s">
        <v>245</v>
      </c>
      <c r="L48" s="259"/>
      <c r="M48" s="259"/>
      <c r="N48" s="260" t="s">
        <v>351</v>
      </c>
      <c r="O48" s="261"/>
      <c r="P48" s="282"/>
      <c r="Q48" s="114" t="s">
        <v>559</v>
      </c>
      <c r="R48" s="283"/>
      <c r="S48" s="284"/>
      <c r="AO48" s="268" t="s">
        <v>246</v>
      </c>
      <c r="AP48" s="263"/>
      <c r="AQ48" s="263"/>
      <c r="AR48" s="269"/>
      <c r="AS48" s="269"/>
      <c r="AT48" s="269"/>
      <c r="AU48" s="269"/>
      <c r="AV48" s="269"/>
      <c r="AW48" s="269"/>
      <c r="AX48" s="263" t="s">
        <v>246</v>
      </c>
      <c r="AY48" s="263"/>
      <c r="AZ48" s="263"/>
      <c r="BA48" s="264"/>
      <c r="BB48" s="265"/>
      <c r="BC48" s="265"/>
      <c r="BD48" s="265"/>
      <c r="BE48" s="265"/>
      <c r="BF48" s="266"/>
    </row>
    <row r="49" spans="1:58" ht="18" customHeight="1" thickBot="1" x14ac:dyDescent="0.3">
      <c r="A49" s="6">
        <v>49</v>
      </c>
      <c r="B49" s="268" t="s">
        <v>246</v>
      </c>
      <c r="C49" s="263"/>
      <c r="D49" s="263"/>
      <c r="E49" s="269" t="s">
        <v>438</v>
      </c>
      <c r="F49" s="269"/>
      <c r="G49" s="269"/>
      <c r="H49" s="269"/>
      <c r="I49" s="269"/>
      <c r="J49" s="269"/>
      <c r="K49" s="263" t="s">
        <v>246</v>
      </c>
      <c r="L49" s="263"/>
      <c r="M49" s="263"/>
      <c r="N49" s="264" t="s">
        <v>441</v>
      </c>
      <c r="O49" s="265"/>
      <c r="P49" s="265"/>
      <c r="Q49" s="265"/>
      <c r="R49" s="265"/>
      <c r="S49" s="266"/>
      <c r="AO49" s="253" t="s">
        <v>262</v>
      </c>
      <c r="AP49" s="254"/>
      <c r="AQ49" s="254"/>
      <c r="AR49" s="255"/>
      <c r="AS49" s="255"/>
      <c r="AT49" s="255"/>
      <c r="AU49" s="255"/>
      <c r="AV49" s="255"/>
      <c r="AW49" s="255"/>
      <c r="AX49" s="254" t="s">
        <v>262</v>
      </c>
      <c r="AY49" s="254"/>
      <c r="AZ49" s="254"/>
      <c r="BA49" s="256"/>
      <c r="BB49" s="257"/>
      <c r="BC49" s="257"/>
      <c r="BD49" s="257"/>
      <c r="BE49" s="257"/>
      <c r="BF49" s="258"/>
    </row>
    <row r="50" spans="1:58" ht="18" customHeight="1" thickTop="1" thickBot="1" x14ac:dyDescent="0.3">
      <c r="A50" s="6">
        <v>50</v>
      </c>
      <c r="B50" s="253" t="s">
        <v>262</v>
      </c>
      <c r="C50" s="254"/>
      <c r="D50" s="254"/>
      <c r="E50" s="255" t="s">
        <v>439</v>
      </c>
      <c r="F50" s="255"/>
      <c r="G50" s="255"/>
      <c r="H50" s="255" t="s">
        <v>440</v>
      </c>
      <c r="I50" s="255"/>
      <c r="J50" s="255"/>
      <c r="K50" s="254" t="s">
        <v>262</v>
      </c>
      <c r="L50" s="254"/>
      <c r="M50" s="254"/>
      <c r="N50" s="256" t="s">
        <v>442</v>
      </c>
      <c r="O50" s="257"/>
      <c r="P50" s="257"/>
      <c r="Q50" s="257" t="s">
        <v>443</v>
      </c>
      <c r="R50" s="257"/>
      <c r="S50" s="258"/>
      <c r="AO50" s="249" t="s">
        <v>245</v>
      </c>
      <c r="AP50" s="250"/>
      <c r="AQ50" s="251"/>
      <c r="AR50" s="277" t="s">
        <v>360</v>
      </c>
      <c r="AS50" s="277"/>
      <c r="AT50" s="277"/>
      <c r="AU50" s="277"/>
      <c r="AV50" s="277"/>
      <c r="AW50" s="277"/>
      <c r="AX50" s="259" t="s">
        <v>245</v>
      </c>
      <c r="AY50" s="259"/>
      <c r="AZ50" s="259"/>
      <c r="BA50" s="260" t="s">
        <v>361</v>
      </c>
      <c r="BB50" s="261"/>
      <c r="BC50" s="261"/>
      <c r="BD50" s="261"/>
      <c r="BE50" s="261"/>
      <c r="BF50" s="262"/>
    </row>
    <row r="51" spans="1:58" ht="18" customHeight="1" thickTop="1" x14ac:dyDescent="0.25">
      <c r="A51" s="6">
        <v>51</v>
      </c>
      <c r="AO51" s="268" t="s">
        <v>246</v>
      </c>
      <c r="AP51" s="263"/>
      <c r="AQ51" s="263"/>
      <c r="AR51" s="269"/>
      <c r="AS51" s="269"/>
      <c r="AT51" s="269"/>
      <c r="AU51" s="269"/>
      <c r="AV51" s="269"/>
      <c r="AW51" s="269"/>
      <c r="AX51" s="263" t="s">
        <v>246</v>
      </c>
      <c r="AY51" s="263"/>
      <c r="AZ51" s="263"/>
      <c r="BA51" s="264"/>
      <c r="BB51" s="265"/>
      <c r="BC51" s="265"/>
      <c r="BD51" s="265"/>
      <c r="BE51" s="265"/>
      <c r="BF51" s="266"/>
    </row>
    <row r="52" spans="1:58" ht="18" customHeight="1" thickBot="1" x14ac:dyDescent="0.3">
      <c r="A52" s="6">
        <v>52</v>
      </c>
      <c r="AO52" s="253" t="s">
        <v>262</v>
      </c>
      <c r="AP52" s="254"/>
      <c r="AQ52" s="254"/>
      <c r="AR52" s="255"/>
      <c r="AS52" s="255"/>
      <c r="AT52" s="255"/>
      <c r="AU52" s="255"/>
      <c r="AV52" s="255"/>
      <c r="AW52" s="255"/>
      <c r="AX52" s="254" t="s">
        <v>262</v>
      </c>
      <c r="AY52" s="254"/>
      <c r="AZ52" s="254"/>
      <c r="BA52" s="256"/>
      <c r="BB52" s="257"/>
      <c r="BC52" s="257"/>
      <c r="BD52" s="257"/>
      <c r="BE52" s="257"/>
      <c r="BF52" s="258"/>
    </row>
    <row r="53" spans="1:58" ht="18" customHeight="1" thickTop="1" x14ac:dyDescent="0.25">
      <c r="AO53" s="249" t="s">
        <v>245</v>
      </c>
      <c r="AP53" s="250"/>
      <c r="AQ53" s="251"/>
      <c r="AR53" s="277" t="s">
        <v>362</v>
      </c>
      <c r="AS53" s="277"/>
      <c r="AT53" s="277"/>
      <c r="AU53" s="277"/>
      <c r="AV53" s="277"/>
      <c r="AW53" s="277"/>
      <c r="AX53" s="259" t="s">
        <v>245</v>
      </c>
      <c r="AY53" s="259"/>
      <c r="AZ53" s="259"/>
      <c r="BA53" s="260" t="s">
        <v>363</v>
      </c>
      <c r="BB53" s="261"/>
      <c r="BC53" s="261"/>
      <c r="BD53" s="261"/>
      <c r="BE53" s="261"/>
      <c r="BF53" s="262"/>
    </row>
    <row r="54" spans="1:58" ht="18" customHeight="1" thickBot="1" x14ac:dyDescent="0.3">
      <c r="A54" s="81">
        <v>3</v>
      </c>
      <c r="B54" s="278" t="s">
        <v>384</v>
      </c>
      <c r="C54" s="279"/>
      <c r="D54" s="279"/>
      <c r="E54" s="279"/>
      <c r="F54" s="279"/>
      <c r="G54" s="279"/>
      <c r="H54" s="279"/>
      <c r="I54" s="279"/>
      <c r="J54" s="279"/>
      <c r="K54" s="279"/>
      <c r="L54" s="279"/>
      <c r="M54" s="279"/>
      <c r="N54" s="279"/>
      <c r="O54" s="279"/>
      <c r="P54" s="279"/>
      <c r="Q54" s="279"/>
      <c r="R54" s="279"/>
      <c r="S54" s="280"/>
      <c r="AO54" s="268" t="s">
        <v>246</v>
      </c>
      <c r="AP54" s="263"/>
      <c r="AQ54" s="263"/>
      <c r="AR54" s="269"/>
      <c r="AS54" s="269"/>
      <c r="AT54" s="269"/>
      <c r="AU54" s="269"/>
      <c r="AV54" s="269"/>
      <c r="AW54" s="269"/>
      <c r="AX54" s="263" t="s">
        <v>246</v>
      </c>
      <c r="AY54" s="263"/>
      <c r="AZ54" s="263"/>
      <c r="BA54" s="264"/>
      <c r="BB54" s="265"/>
      <c r="BC54" s="265"/>
      <c r="BD54" s="265"/>
      <c r="BE54" s="265"/>
      <c r="BF54" s="266"/>
    </row>
    <row r="55" spans="1:58" ht="18.600000000000001" customHeight="1" thickTop="1" thickBot="1" x14ac:dyDescent="0.3">
      <c r="A55" s="6">
        <v>4</v>
      </c>
      <c r="B55" s="249" t="s">
        <v>245</v>
      </c>
      <c r="C55" s="250"/>
      <c r="D55" s="251"/>
      <c r="E55" s="260" t="s">
        <v>352</v>
      </c>
      <c r="F55" s="261"/>
      <c r="G55" s="282"/>
      <c r="H55" s="114" t="s">
        <v>559</v>
      </c>
      <c r="I55" s="285"/>
      <c r="J55" s="286"/>
      <c r="K55" s="259" t="s">
        <v>245</v>
      </c>
      <c r="L55" s="259"/>
      <c r="M55" s="259"/>
      <c r="N55" s="260" t="s">
        <v>353</v>
      </c>
      <c r="O55" s="261"/>
      <c r="P55" s="282"/>
      <c r="Q55" s="114" t="s">
        <v>559</v>
      </c>
      <c r="R55" s="283"/>
      <c r="S55" s="284"/>
      <c r="AO55" s="253" t="s">
        <v>262</v>
      </c>
      <c r="AP55" s="254"/>
      <c r="AQ55" s="254"/>
      <c r="AR55" s="255"/>
      <c r="AS55" s="255"/>
      <c r="AT55" s="255"/>
      <c r="AU55" s="255"/>
      <c r="AV55" s="255"/>
      <c r="AW55" s="255"/>
      <c r="AX55" s="254" t="s">
        <v>262</v>
      </c>
      <c r="AY55" s="254"/>
      <c r="AZ55" s="254"/>
      <c r="BA55" s="256"/>
      <c r="BB55" s="257"/>
      <c r="BC55" s="257"/>
      <c r="BD55" s="257"/>
      <c r="BE55" s="257"/>
      <c r="BF55" s="258"/>
    </row>
    <row r="56" spans="1:58" ht="18" customHeight="1" thickTop="1" x14ac:dyDescent="0.25">
      <c r="A56" s="6">
        <v>5</v>
      </c>
      <c r="B56" s="268" t="s">
        <v>246</v>
      </c>
      <c r="C56" s="263"/>
      <c r="D56" s="263"/>
      <c r="E56" s="269" t="s">
        <v>444</v>
      </c>
      <c r="F56" s="269"/>
      <c r="G56" s="269"/>
      <c r="H56" s="269"/>
      <c r="I56" s="269"/>
      <c r="J56" s="269"/>
      <c r="K56" s="263" t="s">
        <v>246</v>
      </c>
      <c r="L56" s="263"/>
      <c r="M56" s="263"/>
      <c r="N56" s="264" t="s">
        <v>447</v>
      </c>
      <c r="O56" s="265"/>
      <c r="P56" s="265"/>
      <c r="Q56" s="265"/>
      <c r="R56" s="265"/>
      <c r="S56" s="266"/>
      <c r="AO56" s="249" t="s">
        <v>245</v>
      </c>
      <c r="AP56" s="250"/>
      <c r="AQ56" s="251"/>
      <c r="AR56" s="277" t="s">
        <v>364</v>
      </c>
      <c r="AS56" s="277"/>
      <c r="AT56" s="277"/>
      <c r="AU56" s="277"/>
      <c r="AV56" s="277"/>
      <c r="AW56" s="277"/>
      <c r="AX56" s="259" t="s">
        <v>245</v>
      </c>
      <c r="AY56" s="259"/>
      <c r="AZ56" s="259"/>
      <c r="BA56" s="260" t="s">
        <v>365</v>
      </c>
      <c r="BB56" s="261"/>
      <c r="BC56" s="261"/>
      <c r="BD56" s="261"/>
      <c r="BE56" s="261"/>
      <c r="BF56" s="262"/>
    </row>
    <row r="57" spans="1:58" ht="18" customHeight="1" thickBot="1" x14ac:dyDescent="0.3">
      <c r="A57" s="81">
        <v>6</v>
      </c>
      <c r="B57" s="253" t="s">
        <v>262</v>
      </c>
      <c r="C57" s="254"/>
      <c r="D57" s="254"/>
      <c r="E57" s="255" t="s">
        <v>445</v>
      </c>
      <c r="F57" s="255"/>
      <c r="G57" s="255"/>
      <c r="H57" s="255" t="s">
        <v>446</v>
      </c>
      <c r="I57" s="255"/>
      <c r="J57" s="255"/>
      <c r="K57" s="254" t="s">
        <v>262</v>
      </c>
      <c r="L57" s="254"/>
      <c r="M57" s="254"/>
      <c r="N57" s="256" t="s">
        <v>448</v>
      </c>
      <c r="O57" s="257"/>
      <c r="P57" s="257"/>
      <c r="Q57" s="257" t="s">
        <v>449</v>
      </c>
      <c r="R57" s="257"/>
      <c r="S57" s="258"/>
      <c r="AO57" s="268" t="s">
        <v>246</v>
      </c>
      <c r="AP57" s="263"/>
      <c r="AQ57" s="263"/>
      <c r="AR57" s="269"/>
      <c r="AS57" s="269"/>
      <c r="AT57" s="269"/>
      <c r="AU57" s="269"/>
      <c r="AV57" s="269"/>
      <c r="AW57" s="269"/>
      <c r="AX57" s="263" t="s">
        <v>246</v>
      </c>
      <c r="AY57" s="263"/>
      <c r="AZ57" s="263"/>
      <c r="BA57" s="264"/>
      <c r="BB57" s="265"/>
      <c r="BC57" s="265"/>
      <c r="BD57" s="265"/>
      <c r="BE57" s="265"/>
      <c r="BF57" s="266"/>
    </row>
    <row r="58" spans="1:58" ht="18.600000000000001" customHeight="1" thickTop="1" thickBot="1" x14ac:dyDescent="0.3">
      <c r="A58" s="6">
        <v>7</v>
      </c>
      <c r="B58" s="249" t="s">
        <v>245</v>
      </c>
      <c r="C58" s="250"/>
      <c r="D58" s="251"/>
      <c r="E58" s="260" t="s">
        <v>354</v>
      </c>
      <c r="F58" s="261"/>
      <c r="G58" s="282"/>
      <c r="H58" s="114" t="s">
        <v>559</v>
      </c>
      <c r="I58" s="285"/>
      <c r="J58" s="286"/>
      <c r="K58" s="259" t="s">
        <v>245</v>
      </c>
      <c r="L58" s="259"/>
      <c r="M58" s="259"/>
      <c r="N58" s="260" t="s">
        <v>355</v>
      </c>
      <c r="O58" s="261"/>
      <c r="P58" s="282"/>
      <c r="Q58" s="114" t="s">
        <v>559</v>
      </c>
      <c r="R58" s="283"/>
      <c r="S58" s="284"/>
      <c r="AO58" s="253" t="s">
        <v>262</v>
      </c>
      <c r="AP58" s="254"/>
      <c r="AQ58" s="254"/>
      <c r="AR58" s="255"/>
      <c r="AS58" s="255"/>
      <c r="AT58" s="255"/>
      <c r="AU58" s="255"/>
      <c r="AV58" s="255"/>
      <c r="AW58" s="255"/>
      <c r="AX58" s="254" t="s">
        <v>262</v>
      </c>
      <c r="AY58" s="254"/>
      <c r="AZ58" s="254"/>
      <c r="BA58" s="256"/>
      <c r="BB58" s="257"/>
      <c r="BC58" s="257"/>
      <c r="BD58" s="257"/>
      <c r="BE58" s="257"/>
      <c r="BF58" s="258"/>
    </row>
    <row r="59" spans="1:58" ht="18" customHeight="1" thickTop="1" x14ac:dyDescent="0.25">
      <c r="A59" s="6">
        <v>8</v>
      </c>
      <c r="B59" s="268" t="s">
        <v>246</v>
      </c>
      <c r="C59" s="263"/>
      <c r="D59" s="263"/>
      <c r="E59" s="269" t="s">
        <v>450</v>
      </c>
      <c r="F59" s="269"/>
      <c r="G59" s="269"/>
      <c r="H59" s="269"/>
      <c r="I59" s="269"/>
      <c r="J59" s="269"/>
      <c r="K59" s="263" t="s">
        <v>246</v>
      </c>
      <c r="L59" s="263"/>
      <c r="M59" s="263"/>
      <c r="N59" s="264" t="s">
        <v>453</v>
      </c>
      <c r="O59" s="265"/>
      <c r="P59" s="265"/>
      <c r="Q59" s="265"/>
      <c r="R59" s="265"/>
      <c r="S59" s="266"/>
      <c r="AO59" s="249" t="s">
        <v>245</v>
      </c>
      <c r="AP59" s="250"/>
      <c r="AQ59" s="251"/>
      <c r="AR59" s="277" t="s">
        <v>366</v>
      </c>
      <c r="AS59" s="277"/>
      <c r="AT59" s="277"/>
      <c r="AU59" s="277"/>
      <c r="AV59" s="277"/>
      <c r="AW59" s="277"/>
      <c r="AX59" s="259" t="s">
        <v>245</v>
      </c>
      <c r="AY59" s="259"/>
      <c r="AZ59" s="259"/>
      <c r="BA59" s="260" t="s">
        <v>367</v>
      </c>
      <c r="BB59" s="261"/>
      <c r="BC59" s="261"/>
      <c r="BD59" s="261"/>
      <c r="BE59" s="261"/>
      <c r="BF59" s="262"/>
    </row>
    <row r="60" spans="1:58" ht="18" customHeight="1" thickBot="1" x14ac:dyDescent="0.3">
      <c r="A60" s="81">
        <v>9</v>
      </c>
      <c r="B60" s="253" t="s">
        <v>262</v>
      </c>
      <c r="C60" s="254"/>
      <c r="D60" s="254"/>
      <c r="E60" s="255" t="s">
        <v>451</v>
      </c>
      <c r="F60" s="255"/>
      <c r="G60" s="255"/>
      <c r="H60" s="255" t="s">
        <v>452</v>
      </c>
      <c r="I60" s="255"/>
      <c r="J60" s="255"/>
      <c r="K60" s="254" t="s">
        <v>262</v>
      </c>
      <c r="L60" s="254"/>
      <c r="M60" s="254"/>
      <c r="N60" s="256" t="s">
        <v>454</v>
      </c>
      <c r="O60" s="257"/>
      <c r="P60" s="257"/>
      <c r="Q60" s="257" t="s">
        <v>455</v>
      </c>
      <c r="R60" s="257"/>
      <c r="S60" s="258"/>
      <c r="AO60" s="268" t="s">
        <v>246</v>
      </c>
      <c r="AP60" s="263"/>
      <c r="AQ60" s="263"/>
      <c r="AR60" s="269"/>
      <c r="AS60" s="269"/>
      <c r="AT60" s="269"/>
      <c r="AU60" s="269"/>
      <c r="AV60" s="269"/>
      <c r="AW60" s="269"/>
      <c r="AX60" s="263" t="s">
        <v>246</v>
      </c>
      <c r="AY60" s="263"/>
      <c r="AZ60" s="263"/>
      <c r="BA60" s="264"/>
      <c r="BB60" s="265"/>
      <c r="BC60" s="265"/>
      <c r="BD60" s="265"/>
      <c r="BE60" s="265"/>
      <c r="BF60" s="266"/>
    </row>
    <row r="61" spans="1:58" ht="18.600000000000001" customHeight="1" thickTop="1" thickBot="1" x14ac:dyDescent="0.3">
      <c r="A61" s="6">
        <v>10</v>
      </c>
      <c r="B61" s="249" t="s">
        <v>245</v>
      </c>
      <c r="C61" s="250"/>
      <c r="D61" s="251"/>
      <c r="E61" s="260" t="s">
        <v>356</v>
      </c>
      <c r="F61" s="261"/>
      <c r="G61" s="282"/>
      <c r="H61" s="114" t="s">
        <v>559</v>
      </c>
      <c r="I61" s="285"/>
      <c r="J61" s="286"/>
      <c r="K61" s="259" t="s">
        <v>245</v>
      </c>
      <c r="L61" s="259"/>
      <c r="M61" s="259"/>
      <c r="N61" s="260" t="s">
        <v>357</v>
      </c>
      <c r="O61" s="261"/>
      <c r="P61" s="282"/>
      <c r="Q61" s="114" t="s">
        <v>559</v>
      </c>
      <c r="R61" s="283"/>
      <c r="S61" s="284"/>
      <c r="AO61" s="253" t="s">
        <v>262</v>
      </c>
      <c r="AP61" s="254"/>
      <c r="AQ61" s="254"/>
      <c r="AR61" s="255"/>
      <c r="AS61" s="255"/>
      <c r="AT61" s="255"/>
      <c r="AU61" s="255"/>
      <c r="AV61" s="255"/>
      <c r="AW61" s="255"/>
      <c r="AX61" s="254" t="s">
        <v>262</v>
      </c>
      <c r="AY61" s="254"/>
      <c r="AZ61" s="254"/>
      <c r="BA61" s="256"/>
      <c r="BB61" s="257"/>
      <c r="BC61" s="257"/>
      <c r="BD61" s="257"/>
      <c r="BE61" s="257"/>
      <c r="BF61" s="258"/>
    </row>
    <row r="62" spans="1:58" ht="18" customHeight="1" thickTop="1" x14ac:dyDescent="0.25">
      <c r="A62" s="6">
        <v>11</v>
      </c>
      <c r="B62" s="268" t="s">
        <v>246</v>
      </c>
      <c r="C62" s="263"/>
      <c r="D62" s="263"/>
      <c r="E62" s="269" t="s">
        <v>456</v>
      </c>
      <c r="F62" s="269"/>
      <c r="G62" s="269"/>
      <c r="H62" s="269"/>
      <c r="I62" s="269"/>
      <c r="J62" s="269"/>
      <c r="K62" s="263" t="s">
        <v>246</v>
      </c>
      <c r="L62" s="263"/>
      <c r="M62" s="263"/>
      <c r="N62" s="264" t="s">
        <v>459</v>
      </c>
      <c r="O62" s="265"/>
      <c r="P62" s="265"/>
      <c r="Q62" s="265"/>
      <c r="R62" s="265"/>
      <c r="S62" s="266"/>
      <c r="AO62" s="249" t="s">
        <v>245</v>
      </c>
      <c r="AP62" s="250"/>
      <c r="AQ62" s="251"/>
      <c r="AR62" s="277" t="s">
        <v>368</v>
      </c>
      <c r="AS62" s="277"/>
      <c r="AT62" s="277"/>
      <c r="AU62" s="277"/>
      <c r="AV62" s="277"/>
      <c r="AW62" s="277"/>
      <c r="AX62" s="259"/>
      <c r="AY62" s="259"/>
      <c r="AZ62" s="259"/>
      <c r="BA62" s="260"/>
      <c r="BB62" s="261"/>
      <c r="BC62" s="261"/>
      <c r="BD62" s="261"/>
      <c r="BE62" s="261"/>
      <c r="BF62" s="262"/>
    </row>
    <row r="63" spans="1:58" ht="18" customHeight="1" thickBot="1" x14ac:dyDescent="0.3">
      <c r="A63" s="81">
        <v>12</v>
      </c>
      <c r="B63" s="253" t="s">
        <v>262</v>
      </c>
      <c r="C63" s="254"/>
      <c r="D63" s="254"/>
      <c r="E63" s="255" t="s">
        <v>457</v>
      </c>
      <c r="F63" s="255"/>
      <c r="G63" s="255"/>
      <c r="H63" s="255" t="s">
        <v>458</v>
      </c>
      <c r="I63" s="255"/>
      <c r="J63" s="255"/>
      <c r="K63" s="254" t="s">
        <v>262</v>
      </c>
      <c r="L63" s="254"/>
      <c r="M63" s="254"/>
      <c r="N63" s="256" t="s">
        <v>460</v>
      </c>
      <c r="O63" s="257"/>
      <c r="P63" s="257"/>
      <c r="Q63" s="257" t="s">
        <v>461</v>
      </c>
      <c r="R63" s="257"/>
      <c r="S63" s="258"/>
      <c r="AO63" s="268" t="s">
        <v>246</v>
      </c>
      <c r="AP63" s="263"/>
      <c r="AQ63" s="263"/>
      <c r="AR63" s="269"/>
      <c r="AS63" s="269"/>
      <c r="AT63" s="269"/>
      <c r="AU63" s="269"/>
      <c r="AV63" s="269"/>
      <c r="AW63" s="269"/>
      <c r="AX63" s="263"/>
      <c r="AY63" s="263"/>
      <c r="AZ63" s="263"/>
      <c r="BA63" s="264"/>
      <c r="BB63" s="265"/>
      <c r="BC63" s="265"/>
      <c r="BD63" s="265"/>
      <c r="BE63" s="265"/>
      <c r="BF63" s="266"/>
    </row>
    <row r="64" spans="1:58" ht="18.600000000000001" customHeight="1" thickTop="1" thickBot="1" x14ac:dyDescent="0.3">
      <c r="A64" s="6">
        <v>13</v>
      </c>
      <c r="B64" s="249" t="s">
        <v>245</v>
      </c>
      <c r="C64" s="250"/>
      <c r="D64" s="251"/>
      <c r="E64" s="260" t="s">
        <v>358</v>
      </c>
      <c r="F64" s="261"/>
      <c r="G64" s="282"/>
      <c r="H64" s="114" t="s">
        <v>559</v>
      </c>
      <c r="I64" s="285"/>
      <c r="J64" s="286"/>
      <c r="K64" s="259" t="s">
        <v>245</v>
      </c>
      <c r="L64" s="259"/>
      <c r="M64" s="259"/>
      <c r="N64" s="260" t="s">
        <v>359</v>
      </c>
      <c r="O64" s="261"/>
      <c r="P64" s="282"/>
      <c r="Q64" s="114" t="s">
        <v>559</v>
      </c>
      <c r="R64" s="283"/>
      <c r="S64" s="284"/>
      <c r="AO64" s="253" t="s">
        <v>262</v>
      </c>
      <c r="AP64" s="254"/>
      <c r="AQ64" s="254"/>
      <c r="AR64" s="255"/>
      <c r="AS64" s="255"/>
      <c r="AT64" s="255"/>
      <c r="AU64" s="255"/>
      <c r="AV64" s="255"/>
      <c r="AW64" s="255"/>
      <c r="AX64" s="254"/>
      <c r="AY64" s="254"/>
      <c r="AZ64" s="254"/>
      <c r="BA64" s="256"/>
      <c r="BB64" s="257"/>
      <c r="BC64" s="257"/>
      <c r="BD64" s="257"/>
      <c r="BE64" s="257"/>
      <c r="BF64" s="258"/>
    </row>
    <row r="65" spans="1:19" ht="18" customHeight="1" thickTop="1" x14ac:dyDescent="0.25">
      <c r="A65" s="6">
        <v>14</v>
      </c>
      <c r="B65" s="268" t="s">
        <v>246</v>
      </c>
      <c r="C65" s="263"/>
      <c r="D65" s="263"/>
      <c r="E65" s="269" t="s">
        <v>462</v>
      </c>
      <c r="F65" s="269"/>
      <c r="G65" s="269"/>
      <c r="H65" s="269"/>
      <c r="I65" s="269"/>
      <c r="J65" s="269"/>
      <c r="K65" s="263" t="s">
        <v>246</v>
      </c>
      <c r="L65" s="263"/>
      <c r="M65" s="263"/>
      <c r="N65" s="264" t="s">
        <v>465</v>
      </c>
      <c r="O65" s="265"/>
      <c r="P65" s="265"/>
      <c r="Q65" s="265"/>
      <c r="R65" s="265"/>
      <c r="S65" s="266"/>
    </row>
    <row r="66" spans="1:19" ht="18" customHeight="1" thickBot="1" x14ac:dyDescent="0.3">
      <c r="A66" s="81">
        <v>15</v>
      </c>
      <c r="B66" s="253" t="s">
        <v>262</v>
      </c>
      <c r="C66" s="254"/>
      <c r="D66" s="254"/>
      <c r="E66" s="255" t="s">
        <v>463</v>
      </c>
      <c r="F66" s="255"/>
      <c r="G66" s="255"/>
      <c r="H66" s="255" t="s">
        <v>464</v>
      </c>
      <c r="I66" s="255"/>
      <c r="J66" s="255"/>
      <c r="K66" s="254" t="s">
        <v>262</v>
      </c>
      <c r="L66" s="254"/>
      <c r="M66" s="254"/>
      <c r="N66" s="256" t="s">
        <v>424</v>
      </c>
      <c r="O66" s="257"/>
      <c r="P66" s="257"/>
      <c r="Q66" s="257" t="s">
        <v>461</v>
      </c>
      <c r="R66" s="257"/>
      <c r="S66" s="258"/>
    </row>
    <row r="67" spans="1:19" ht="18.75" thickTop="1" x14ac:dyDescent="0.25">
      <c r="A67" s="6">
        <v>16</v>
      </c>
      <c r="B67" s="249" t="s">
        <v>245</v>
      </c>
      <c r="C67" s="250"/>
      <c r="D67" s="251"/>
      <c r="E67" s="260" t="s">
        <v>360</v>
      </c>
      <c r="F67" s="261"/>
      <c r="G67" s="282"/>
      <c r="H67" s="114" t="s">
        <v>559</v>
      </c>
      <c r="I67" s="285"/>
      <c r="J67" s="286"/>
      <c r="K67" s="259" t="s">
        <v>245</v>
      </c>
      <c r="L67" s="259"/>
      <c r="M67" s="259"/>
      <c r="N67" s="260" t="s">
        <v>361</v>
      </c>
      <c r="O67" s="261"/>
      <c r="P67" s="282"/>
      <c r="Q67" s="114" t="s">
        <v>559</v>
      </c>
      <c r="R67" s="283"/>
      <c r="S67" s="284"/>
    </row>
    <row r="68" spans="1:19" ht="18" customHeight="1" x14ac:dyDescent="0.25">
      <c r="A68" s="6">
        <v>17</v>
      </c>
      <c r="B68" s="268" t="s">
        <v>246</v>
      </c>
      <c r="C68" s="263"/>
      <c r="D68" s="263"/>
      <c r="E68" s="269" t="s">
        <v>466</v>
      </c>
      <c r="F68" s="269"/>
      <c r="G68" s="269"/>
      <c r="H68" s="269"/>
      <c r="I68" s="269"/>
      <c r="J68" s="269"/>
      <c r="K68" s="263" t="s">
        <v>246</v>
      </c>
      <c r="L68" s="263"/>
      <c r="M68" s="263"/>
      <c r="N68" s="264" t="s">
        <v>469</v>
      </c>
      <c r="O68" s="265"/>
      <c r="P68" s="265"/>
      <c r="Q68" s="265"/>
      <c r="R68" s="265"/>
      <c r="S68" s="266"/>
    </row>
    <row r="69" spans="1:19" ht="18" customHeight="1" thickBot="1" x14ac:dyDescent="0.3">
      <c r="A69" s="81">
        <v>18</v>
      </c>
      <c r="B69" s="253" t="s">
        <v>262</v>
      </c>
      <c r="C69" s="254"/>
      <c r="D69" s="254"/>
      <c r="E69" s="255" t="s">
        <v>467</v>
      </c>
      <c r="F69" s="255"/>
      <c r="G69" s="255"/>
      <c r="H69" s="255" t="s">
        <v>468</v>
      </c>
      <c r="I69" s="255"/>
      <c r="J69" s="255"/>
      <c r="K69" s="254" t="s">
        <v>262</v>
      </c>
      <c r="L69" s="254"/>
      <c r="M69" s="254"/>
      <c r="N69" s="256" t="s">
        <v>470</v>
      </c>
      <c r="O69" s="257"/>
      <c r="P69" s="257"/>
      <c r="Q69" s="257" t="s">
        <v>471</v>
      </c>
      <c r="R69" s="257"/>
      <c r="S69" s="258"/>
    </row>
    <row r="70" spans="1:19" ht="18" customHeight="1" thickTop="1" x14ac:dyDescent="0.25">
      <c r="A70" s="6">
        <v>19</v>
      </c>
      <c r="B70" s="249" t="s">
        <v>245</v>
      </c>
      <c r="C70" s="250"/>
      <c r="D70" s="251"/>
      <c r="E70" s="260" t="s">
        <v>362</v>
      </c>
      <c r="F70" s="261"/>
      <c r="G70" s="282"/>
      <c r="H70" s="114" t="s">
        <v>559</v>
      </c>
      <c r="I70" s="285"/>
      <c r="J70" s="286"/>
      <c r="K70" s="259" t="s">
        <v>245</v>
      </c>
      <c r="L70" s="259"/>
      <c r="M70" s="259"/>
      <c r="N70" s="260" t="s">
        <v>363</v>
      </c>
      <c r="O70" s="261"/>
      <c r="P70" s="282"/>
      <c r="Q70" s="114" t="s">
        <v>559</v>
      </c>
      <c r="R70" s="283"/>
      <c r="S70" s="284"/>
    </row>
    <row r="71" spans="1:19" ht="18" customHeight="1" x14ac:dyDescent="0.25">
      <c r="A71" s="6">
        <v>20</v>
      </c>
      <c r="B71" s="268" t="s">
        <v>246</v>
      </c>
      <c r="C71" s="263"/>
      <c r="D71" s="263"/>
      <c r="E71" s="269" t="s">
        <v>472</v>
      </c>
      <c r="F71" s="269"/>
      <c r="G71" s="269"/>
      <c r="H71" s="269"/>
      <c r="I71" s="269"/>
      <c r="J71" s="269"/>
      <c r="K71" s="263" t="s">
        <v>246</v>
      </c>
      <c r="L71" s="263"/>
      <c r="M71" s="263"/>
      <c r="N71" s="264" t="s">
        <v>475</v>
      </c>
      <c r="O71" s="265"/>
      <c r="P71" s="265"/>
      <c r="Q71" s="265"/>
      <c r="R71" s="265"/>
      <c r="S71" s="266"/>
    </row>
    <row r="72" spans="1:19" ht="18" customHeight="1" thickBot="1" x14ac:dyDescent="0.3">
      <c r="A72" s="81">
        <v>21</v>
      </c>
      <c r="B72" s="253" t="s">
        <v>262</v>
      </c>
      <c r="C72" s="254"/>
      <c r="D72" s="254"/>
      <c r="E72" s="255" t="s">
        <v>473</v>
      </c>
      <c r="F72" s="255"/>
      <c r="G72" s="255"/>
      <c r="H72" s="255" t="s">
        <v>474</v>
      </c>
      <c r="I72" s="255"/>
      <c r="J72" s="255"/>
      <c r="K72" s="254" t="s">
        <v>262</v>
      </c>
      <c r="L72" s="254"/>
      <c r="M72" s="254"/>
      <c r="N72" s="256" t="s">
        <v>476</v>
      </c>
      <c r="O72" s="257"/>
      <c r="P72" s="257"/>
      <c r="Q72" s="257" t="s">
        <v>477</v>
      </c>
      <c r="R72" s="257"/>
      <c r="S72" s="258"/>
    </row>
    <row r="73" spans="1:19" ht="18" customHeight="1" thickTop="1" x14ac:dyDescent="0.25">
      <c r="A73" s="6">
        <v>22</v>
      </c>
      <c r="B73" s="249" t="s">
        <v>245</v>
      </c>
      <c r="C73" s="250"/>
      <c r="D73" s="251"/>
      <c r="E73" s="260" t="s">
        <v>364</v>
      </c>
      <c r="F73" s="261"/>
      <c r="G73" s="282"/>
      <c r="H73" s="114" t="s">
        <v>559</v>
      </c>
      <c r="I73" s="285"/>
      <c r="J73" s="286"/>
      <c r="K73" s="259" t="s">
        <v>245</v>
      </c>
      <c r="L73" s="259"/>
      <c r="M73" s="259"/>
      <c r="N73" s="260" t="s">
        <v>365</v>
      </c>
      <c r="O73" s="261"/>
      <c r="P73" s="282"/>
      <c r="Q73" s="114" t="s">
        <v>559</v>
      </c>
      <c r="R73" s="283"/>
      <c r="S73" s="284"/>
    </row>
    <row r="74" spans="1:19" ht="18" customHeight="1" x14ac:dyDescent="0.25">
      <c r="A74" s="6">
        <v>23</v>
      </c>
      <c r="B74" s="268" t="s">
        <v>246</v>
      </c>
      <c r="C74" s="263"/>
      <c r="D74" s="263"/>
      <c r="E74" s="269" t="s">
        <v>478</v>
      </c>
      <c r="F74" s="269"/>
      <c r="G74" s="269"/>
      <c r="H74" s="269"/>
      <c r="I74" s="269"/>
      <c r="J74" s="269"/>
      <c r="K74" s="263" t="s">
        <v>246</v>
      </c>
      <c r="L74" s="263"/>
      <c r="M74" s="263"/>
      <c r="N74" s="264" t="s">
        <v>481</v>
      </c>
      <c r="O74" s="265"/>
      <c r="P74" s="265"/>
      <c r="Q74" s="265"/>
      <c r="R74" s="265"/>
      <c r="S74" s="266"/>
    </row>
    <row r="75" spans="1:19" ht="18.75" thickBot="1" x14ac:dyDescent="0.3">
      <c r="A75" s="81">
        <v>24</v>
      </c>
      <c r="B75" s="253" t="s">
        <v>262</v>
      </c>
      <c r="C75" s="254"/>
      <c r="D75" s="254"/>
      <c r="E75" s="255" t="s">
        <v>479</v>
      </c>
      <c r="F75" s="255"/>
      <c r="G75" s="255"/>
      <c r="H75" s="255" t="s">
        <v>480</v>
      </c>
      <c r="I75" s="255"/>
      <c r="J75" s="255"/>
      <c r="K75" s="254" t="s">
        <v>262</v>
      </c>
      <c r="L75" s="254"/>
      <c r="M75" s="254"/>
      <c r="N75" s="256" t="s">
        <v>482</v>
      </c>
      <c r="O75" s="257"/>
      <c r="P75" s="257"/>
      <c r="Q75" s="257" t="s">
        <v>483</v>
      </c>
      <c r="R75" s="257"/>
      <c r="S75" s="258"/>
    </row>
    <row r="76" spans="1:19" ht="18" customHeight="1" thickTop="1" x14ac:dyDescent="0.25">
      <c r="A76" s="6">
        <v>25</v>
      </c>
      <c r="B76" s="249" t="s">
        <v>245</v>
      </c>
      <c r="C76" s="250"/>
      <c r="D76" s="251"/>
      <c r="E76" s="260" t="s">
        <v>366</v>
      </c>
      <c r="F76" s="261"/>
      <c r="G76" s="282"/>
      <c r="H76" s="114" t="s">
        <v>559</v>
      </c>
      <c r="I76" s="285"/>
      <c r="J76" s="286"/>
      <c r="K76" s="259" t="s">
        <v>245</v>
      </c>
      <c r="L76" s="259"/>
      <c r="M76" s="259"/>
      <c r="N76" s="260" t="s">
        <v>367</v>
      </c>
      <c r="O76" s="261"/>
      <c r="P76" s="282"/>
      <c r="Q76" s="114" t="s">
        <v>559</v>
      </c>
      <c r="R76" s="283"/>
      <c r="S76" s="284"/>
    </row>
    <row r="77" spans="1:19" ht="18" customHeight="1" x14ac:dyDescent="0.25">
      <c r="A77" s="6">
        <v>26</v>
      </c>
      <c r="B77" s="268" t="s">
        <v>246</v>
      </c>
      <c r="C77" s="263"/>
      <c r="D77" s="263"/>
      <c r="E77" s="269" t="s">
        <v>484</v>
      </c>
      <c r="F77" s="269"/>
      <c r="G77" s="269"/>
      <c r="H77" s="269"/>
      <c r="I77" s="269"/>
      <c r="J77" s="269"/>
      <c r="K77" s="263" t="s">
        <v>246</v>
      </c>
      <c r="L77" s="263"/>
      <c r="M77" s="263"/>
      <c r="N77" s="264" t="s">
        <v>487</v>
      </c>
      <c r="O77" s="265"/>
      <c r="P77" s="265"/>
      <c r="Q77" s="265"/>
      <c r="R77" s="265"/>
      <c r="S77" s="266"/>
    </row>
    <row r="78" spans="1:19" ht="18.75" thickBot="1" x14ac:dyDescent="0.3">
      <c r="A78" s="81">
        <v>27</v>
      </c>
      <c r="B78" s="253" t="s">
        <v>262</v>
      </c>
      <c r="C78" s="254"/>
      <c r="D78" s="254"/>
      <c r="E78" s="255" t="s">
        <v>485</v>
      </c>
      <c r="F78" s="255"/>
      <c r="G78" s="255"/>
      <c r="H78" s="255" t="s">
        <v>486</v>
      </c>
      <c r="I78" s="255"/>
      <c r="J78" s="255"/>
      <c r="K78" s="254" t="s">
        <v>262</v>
      </c>
      <c r="L78" s="254"/>
      <c r="M78" s="254"/>
      <c r="N78" s="256" t="s">
        <v>488</v>
      </c>
      <c r="O78" s="257"/>
      <c r="P78" s="257"/>
      <c r="Q78" s="257" t="s">
        <v>489</v>
      </c>
      <c r="R78" s="257"/>
      <c r="S78" s="258"/>
    </row>
    <row r="79" spans="1:19" ht="18" customHeight="1" thickTop="1" x14ac:dyDescent="0.25">
      <c r="A79" s="6">
        <v>28</v>
      </c>
      <c r="B79" s="249" t="s">
        <v>245</v>
      </c>
      <c r="C79" s="250"/>
      <c r="D79" s="251"/>
      <c r="E79" s="260" t="s">
        <v>368</v>
      </c>
      <c r="F79" s="261"/>
      <c r="G79" s="282"/>
      <c r="H79" s="114" t="s">
        <v>559</v>
      </c>
      <c r="I79" s="285"/>
      <c r="J79" s="286"/>
      <c r="K79" s="259"/>
      <c r="L79" s="259"/>
      <c r="M79" s="259"/>
      <c r="N79" s="260"/>
      <c r="O79" s="261"/>
      <c r="P79" s="261"/>
      <c r="Q79" s="261"/>
      <c r="R79" s="261"/>
      <c r="S79" s="262"/>
    </row>
    <row r="80" spans="1:19" ht="18" customHeight="1" x14ac:dyDescent="0.25">
      <c r="A80" s="6">
        <v>29</v>
      </c>
      <c r="B80" s="268" t="s">
        <v>246</v>
      </c>
      <c r="C80" s="263"/>
      <c r="D80" s="263"/>
      <c r="E80" s="269" t="s">
        <v>490</v>
      </c>
      <c r="F80" s="269"/>
      <c r="G80" s="269"/>
      <c r="H80" s="269"/>
      <c r="I80" s="269"/>
      <c r="J80" s="269"/>
      <c r="K80" s="263"/>
      <c r="L80" s="263"/>
      <c r="M80" s="263"/>
      <c r="N80" s="264"/>
      <c r="O80" s="265"/>
      <c r="P80" s="265"/>
      <c r="Q80" s="265"/>
      <c r="R80" s="265"/>
      <c r="S80" s="266"/>
    </row>
    <row r="81" spans="1:19" ht="18.75" thickBot="1" x14ac:dyDescent="0.3">
      <c r="A81" s="81">
        <v>30</v>
      </c>
      <c r="B81" s="253" t="s">
        <v>262</v>
      </c>
      <c r="C81" s="254"/>
      <c r="D81" s="254"/>
      <c r="E81" s="255" t="s">
        <v>491</v>
      </c>
      <c r="F81" s="255"/>
      <c r="G81" s="255"/>
      <c r="H81" s="255" t="s">
        <v>492</v>
      </c>
      <c r="I81" s="255"/>
      <c r="J81" s="255"/>
      <c r="K81" s="254"/>
      <c r="L81" s="254"/>
      <c r="M81" s="254"/>
      <c r="N81" s="256"/>
      <c r="O81" s="257"/>
      <c r="P81" s="257"/>
      <c r="Q81" s="257"/>
      <c r="R81" s="257"/>
      <c r="S81" s="258"/>
    </row>
    <row r="82" spans="1:19" ht="18" customHeight="1" thickTop="1" x14ac:dyDescent="0.25">
      <c r="A82" s="6">
        <v>31</v>
      </c>
      <c r="B82" s="271" t="s">
        <v>243</v>
      </c>
      <c r="C82" s="272"/>
      <c r="D82" s="272"/>
      <c r="E82" s="272"/>
      <c r="F82" s="272"/>
      <c r="G82" s="272"/>
      <c r="H82" s="272"/>
      <c r="I82" s="272"/>
      <c r="J82" s="272"/>
      <c r="K82" s="272"/>
      <c r="L82" s="272"/>
      <c r="M82" s="272"/>
      <c r="N82" s="272"/>
      <c r="O82" s="272"/>
      <c r="P82" s="272"/>
      <c r="Q82" s="272"/>
      <c r="R82" s="272"/>
      <c r="S82" s="273"/>
    </row>
    <row r="83" spans="1:19" ht="18" customHeight="1" thickBot="1" x14ac:dyDescent="0.3">
      <c r="A83" s="6">
        <v>32</v>
      </c>
      <c r="B83" s="252" t="s">
        <v>252</v>
      </c>
      <c r="C83" s="252"/>
      <c r="D83" s="252"/>
      <c r="E83" s="281" t="s">
        <v>250</v>
      </c>
      <c r="F83" s="281"/>
      <c r="G83" s="281"/>
      <c r="H83" s="252" t="s">
        <v>232</v>
      </c>
      <c r="I83" s="252"/>
      <c r="J83" s="281" t="s">
        <v>249</v>
      </c>
      <c r="K83" s="281"/>
      <c r="L83" s="252" t="s">
        <v>271</v>
      </c>
      <c r="M83" s="252"/>
      <c r="N83" s="281" t="s">
        <v>273</v>
      </c>
      <c r="O83" s="281"/>
      <c r="P83" s="252" t="s">
        <v>272</v>
      </c>
      <c r="Q83" s="252"/>
      <c r="R83" s="281" t="s">
        <v>274</v>
      </c>
      <c r="S83" s="281"/>
    </row>
    <row r="84" spans="1:19" ht="18" customHeight="1" thickTop="1" x14ac:dyDescent="0.25">
      <c r="A84" s="81">
        <v>33</v>
      </c>
      <c r="B84" s="249" t="s">
        <v>245</v>
      </c>
      <c r="C84" s="250"/>
      <c r="D84" s="251"/>
      <c r="E84" s="260" t="s">
        <v>275</v>
      </c>
      <c r="F84" s="261"/>
      <c r="G84" s="282"/>
      <c r="H84" s="114" t="s">
        <v>559</v>
      </c>
      <c r="I84" s="285"/>
      <c r="J84" s="286"/>
      <c r="K84" s="259" t="s">
        <v>245</v>
      </c>
      <c r="L84" s="259"/>
      <c r="M84" s="259"/>
      <c r="N84" s="260" t="s">
        <v>369</v>
      </c>
      <c r="O84" s="261"/>
      <c r="P84" s="282"/>
      <c r="Q84" s="114" t="s">
        <v>559</v>
      </c>
      <c r="R84" s="283"/>
      <c r="S84" s="284"/>
    </row>
    <row r="85" spans="1:19" ht="18" customHeight="1" x14ac:dyDescent="0.25">
      <c r="A85" s="6">
        <v>34</v>
      </c>
      <c r="B85" s="268" t="s">
        <v>246</v>
      </c>
      <c r="C85" s="263"/>
      <c r="D85" s="263"/>
      <c r="E85" s="269" t="s">
        <v>280</v>
      </c>
      <c r="F85" s="269"/>
      <c r="G85" s="269"/>
      <c r="H85" s="269"/>
      <c r="I85" s="269"/>
      <c r="J85" s="269"/>
      <c r="K85" s="263" t="s">
        <v>246</v>
      </c>
      <c r="L85" s="263"/>
      <c r="M85" s="263"/>
      <c r="N85" s="264" t="s">
        <v>493</v>
      </c>
      <c r="O85" s="265"/>
      <c r="P85" s="265"/>
      <c r="Q85" s="265"/>
      <c r="R85" s="265"/>
      <c r="S85" s="266"/>
    </row>
    <row r="86" spans="1:19" ht="18" customHeight="1" thickBot="1" x14ac:dyDescent="0.3">
      <c r="A86" s="6">
        <v>35</v>
      </c>
      <c r="B86" s="253" t="s">
        <v>262</v>
      </c>
      <c r="C86" s="254"/>
      <c r="D86" s="254"/>
      <c r="E86" s="255" t="s">
        <v>293</v>
      </c>
      <c r="F86" s="255"/>
      <c r="G86" s="255"/>
      <c r="H86" s="255" t="s">
        <v>297</v>
      </c>
      <c r="I86" s="255"/>
      <c r="J86" s="255"/>
      <c r="K86" s="254" t="s">
        <v>262</v>
      </c>
      <c r="L86" s="254"/>
      <c r="M86" s="254"/>
      <c r="N86" s="256" t="s">
        <v>494</v>
      </c>
      <c r="O86" s="257"/>
      <c r="P86" s="257"/>
      <c r="Q86" s="257" t="s">
        <v>495</v>
      </c>
      <c r="R86" s="257"/>
      <c r="S86" s="258"/>
    </row>
    <row r="87" spans="1:19" ht="18" customHeight="1" thickTop="1" x14ac:dyDescent="0.25">
      <c r="A87" s="81">
        <v>36</v>
      </c>
      <c r="B87" s="249" t="s">
        <v>245</v>
      </c>
      <c r="C87" s="250"/>
      <c r="D87" s="251"/>
      <c r="E87" s="260" t="s">
        <v>370</v>
      </c>
      <c r="F87" s="261"/>
      <c r="G87" s="282"/>
      <c r="H87" s="114" t="s">
        <v>559</v>
      </c>
      <c r="I87" s="285"/>
      <c r="J87" s="286"/>
      <c r="K87" s="259" t="s">
        <v>245</v>
      </c>
      <c r="L87" s="259"/>
      <c r="M87" s="259"/>
      <c r="N87" s="260" t="s">
        <v>371</v>
      </c>
      <c r="O87" s="261"/>
      <c r="P87" s="282"/>
      <c r="Q87" s="114" t="s">
        <v>559</v>
      </c>
      <c r="R87" s="283"/>
      <c r="S87" s="284"/>
    </row>
    <row r="88" spans="1:19" ht="18" customHeight="1" x14ac:dyDescent="0.25">
      <c r="A88" s="6">
        <v>37</v>
      </c>
      <c r="B88" s="268" t="s">
        <v>246</v>
      </c>
      <c r="C88" s="263"/>
      <c r="D88" s="263"/>
      <c r="E88" s="269" t="s">
        <v>496</v>
      </c>
      <c r="F88" s="269"/>
      <c r="G88" s="269"/>
      <c r="H88" s="269"/>
      <c r="I88" s="269"/>
      <c r="J88" s="269"/>
      <c r="K88" s="263" t="s">
        <v>246</v>
      </c>
      <c r="L88" s="263"/>
      <c r="M88" s="263"/>
      <c r="N88" s="264" t="s">
        <v>499</v>
      </c>
      <c r="O88" s="265"/>
      <c r="P88" s="265"/>
      <c r="Q88" s="265"/>
      <c r="R88" s="265"/>
      <c r="S88" s="266"/>
    </row>
    <row r="89" spans="1:19" ht="18.75" thickBot="1" x14ac:dyDescent="0.3">
      <c r="A89" s="6">
        <v>38</v>
      </c>
      <c r="B89" s="253" t="s">
        <v>262</v>
      </c>
      <c r="C89" s="254"/>
      <c r="D89" s="254"/>
      <c r="E89" s="255" t="s">
        <v>497</v>
      </c>
      <c r="F89" s="255"/>
      <c r="G89" s="255"/>
      <c r="H89" s="255" t="s">
        <v>498</v>
      </c>
      <c r="I89" s="255"/>
      <c r="J89" s="255"/>
      <c r="K89" s="254" t="s">
        <v>262</v>
      </c>
      <c r="L89" s="254"/>
      <c r="M89" s="254"/>
      <c r="N89" s="256" t="s">
        <v>500</v>
      </c>
      <c r="O89" s="257"/>
      <c r="P89" s="257"/>
      <c r="Q89" s="257" t="s">
        <v>501</v>
      </c>
      <c r="R89" s="257"/>
      <c r="S89" s="258"/>
    </row>
    <row r="90" spans="1:19" ht="18" customHeight="1" thickTop="1" x14ac:dyDescent="0.25">
      <c r="A90" s="81">
        <v>39</v>
      </c>
      <c r="B90" s="249" t="s">
        <v>245</v>
      </c>
      <c r="C90" s="250"/>
      <c r="D90" s="251"/>
      <c r="E90" s="260" t="s">
        <v>276</v>
      </c>
      <c r="F90" s="261"/>
      <c r="G90" s="282"/>
      <c r="H90" s="114" t="s">
        <v>559</v>
      </c>
      <c r="I90" s="285"/>
      <c r="J90" s="286"/>
      <c r="K90" s="259" t="s">
        <v>245</v>
      </c>
      <c r="L90" s="259"/>
      <c r="M90" s="259"/>
      <c r="N90" s="260" t="s">
        <v>277</v>
      </c>
      <c r="O90" s="261"/>
      <c r="P90" s="282"/>
      <c r="Q90" s="114" t="s">
        <v>559</v>
      </c>
      <c r="R90" s="283"/>
      <c r="S90" s="284"/>
    </row>
    <row r="91" spans="1:19" ht="18" customHeight="1" x14ac:dyDescent="0.25">
      <c r="A91" s="6">
        <v>40</v>
      </c>
      <c r="B91" s="268" t="s">
        <v>246</v>
      </c>
      <c r="C91" s="263"/>
      <c r="D91" s="263"/>
      <c r="E91" s="269" t="s">
        <v>279</v>
      </c>
      <c r="F91" s="269"/>
      <c r="G91" s="269"/>
      <c r="H91" s="269"/>
      <c r="I91" s="269"/>
      <c r="J91" s="269"/>
      <c r="K91" s="263" t="s">
        <v>246</v>
      </c>
      <c r="L91" s="263"/>
      <c r="M91" s="263"/>
      <c r="N91" s="264" t="s">
        <v>281</v>
      </c>
      <c r="O91" s="265"/>
      <c r="P91" s="265"/>
      <c r="Q91" s="265"/>
      <c r="R91" s="265"/>
      <c r="S91" s="266"/>
    </row>
    <row r="92" spans="1:19" ht="18" customHeight="1" thickBot="1" x14ac:dyDescent="0.3">
      <c r="A92" s="6">
        <v>41</v>
      </c>
      <c r="B92" s="253" t="s">
        <v>262</v>
      </c>
      <c r="C92" s="254"/>
      <c r="D92" s="254"/>
      <c r="E92" s="255" t="s">
        <v>294</v>
      </c>
      <c r="F92" s="255"/>
      <c r="G92" s="255"/>
      <c r="H92" s="255" t="s">
        <v>298</v>
      </c>
      <c r="I92" s="255"/>
      <c r="J92" s="255"/>
      <c r="K92" s="254" t="s">
        <v>262</v>
      </c>
      <c r="L92" s="254"/>
      <c r="M92" s="254"/>
      <c r="N92" s="256" t="s">
        <v>295</v>
      </c>
      <c r="O92" s="257"/>
      <c r="P92" s="257"/>
      <c r="Q92" s="257" t="s">
        <v>299</v>
      </c>
      <c r="R92" s="257"/>
      <c r="S92" s="258"/>
    </row>
    <row r="93" spans="1:19" ht="18" customHeight="1" thickTop="1" x14ac:dyDescent="0.25">
      <c r="A93" s="81">
        <v>42</v>
      </c>
      <c r="B93" s="249" t="s">
        <v>245</v>
      </c>
      <c r="C93" s="250"/>
      <c r="D93" s="251"/>
      <c r="E93" s="260" t="s">
        <v>278</v>
      </c>
      <c r="F93" s="261"/>
      <c r="G93" s="282"/>
      <c r="H93" s="114" t="s">
        <v>559</v>
      </c>
      <c r="I93" s="285"/>
      <c r="J93" s="286"/>
      <c r="K93" s="259" t="s">
        <v>245</v>
      </c>
      <c r="L93" s="259"/>
      <c r="M93" s="259"/>
      <c r="N93" s="260" t="s">
        <v>372</v>
      </c>
      <c r="O93" s="261"/>
      <c r="P93" s="282"/>
      <c r="Q93" s="114" t="s">
        <v>559</v>
      </c>
      <c r="R93" s="283"/>
      <c r="S93" s="284"/>
    </row>
    <row r="94" spans="1:19" ht="18" customHeight="1" x14ac:dyDescent="0.25">
      <c r="A94" s="6">
        <v>43</v>
      </c>
      <c r="B94" s="268" t="s">
        <v>246</v>
      </c>
      <c r="C94" s="263"/>
      <c r="D94" s="263"/>
      <c r="E94" s="269" t="s">
        <v>502</v>
      </c>
      <c r="F94" s="269"/>
      <c r="G94" s="269"/>
      <c r="H94" s="269"/>
      <c r="I94" s="269"/>
      <c r="J94" s="269"/>
      <c r="K94" s="263" t="s">
        <v>246</v>
      </c>
      <c r="L94" s="263"/>
      <c r="M94" s="263"/>
      <c r="N94" s="264" t="s">
        <v>493</v>
      </c>
      <c r="O94" s="265"/>
      <c r="P94" s="265"/>
      <c r="Q94" s="265"/>
      <c r="R94" s="265"/>
      <c r="S94" s="266"/>
    </row>
    <row r="95" spans="1:19" ht="18" customHeight="1" thickBot="1" x14ac:dyDescent="0.3">
      <c r="A95" s="6">
        <v>44</v>
      </c>
      <c r="B95" s="253" t="s">
        <v>262</v>
      </c>
      <c r="C95" s="254"/>
      <c r="D95" s="254"/>
      <c r="E95" s="255" t="s">
        <v>296</v>
      </c>
      <c r="F95" s="255"/>
      <c r="G95" s="255"/>
      <c r="H95" s="255" t="s">
        <v>300</v>
      </c>
      <c r="I95" s="255"/>
      <c r="J95" s="255"/>
      <c r="K95" s="254" t="s">
        <v>262</v>
      </c>
      <c r="L95" s="254"/>
      <c r="M95" s="254"/>
      <c r="N95" s="256" t="s">
        <v>503</v>
      </c>
      <c r="O95" s="257"/>
      <c r="P95" s="257"/>
      <c r="Q95" s="257" t="s">
        <v>504</v>
      </c>
      <c r="R95" s="257"/>
      <c r="S95" s="258"/>
    </row>
    <row r="96" spans="1:19" ht="18" customHeight="1" thickTop="1" x14ac:dyDescent="0.25">
      <c r="A96" s="81">
        <v>45</v>
      </c>
      <c r="B96" s="271" t="s">
        <v>239</v>
      </c>
      <c r="C96" s="272"/>
      <c r="D96" s="272"/>
      <c r="E96" s="272"/>
      <c r="F96" s="272"/>
      <c r="G96" s="272"/>
      <c r="H96" s="272"/>
      <c r="I96" s="272"/>
      <c r="J96" s="272"/>
      <c r="K96" s="272"/>
      <c r="L96" s="272"/>
      <c r="M96" s="272"/>
      <c r="N96" s="272"/>
      <c r="O96" s="272"/>
      <c r="P96" s="272"/>
      <c r="Q96" s="272"/>
      <c r="R96" s="272"/>
      <c r="S96" s="273"/>
    </row>
    <row r="97" spans="1:19" ht="18.75" thickBot="1" x14ac:dyDescent="0.3">
      <c r="A97" s="6">
        <v>46</v>
      </c>
      <c r="B97" s="274" t="s">
        <v>252</v>
      </c>
      <c r="C97" s="274"/>
      <c r="D97" s="274"/>
      <c r="E97" s="275" t="s">
        <v>250</v>
      </c>
      <c r="F97" s="275"/>
      <c r="G97" s="275"/>
      <c r="H97" s="274" t="s">
        <v>232</v>
      </c>
      <c r="I97" s="274"/>
      <c r="J97" s="275" t="s">
        <v>255</v>
      </c>
      <c r="K97" s="275"/>
      <c r="L97" s="274" t="s">
        <v>271</v>
      </c>
      <c r="M97" s="274"/>
      <c r="N97" s="275" t="s">
        <v>251</v>
      </c>
      <c r="O97" s="275"/>
      <c r="P97" s="274" t="s">
        <v>272</v>
      </c>
      <c r="Q97" s="274"/>
      <c r="R97" s="275" t="s">
        <v>270</v>
      </c>
      <c r="S97" s="275"/>
    </row>
    <row r="98" spans="1:19" ht="18" customHeight="1" thickTop="1" x14ac:dyDescent="0.25">
      <c r="A98" s="6">
        <v>47</v>
      </c>
      <c r="B98" s="249" t="s">
        <v>245</v>
      </c>
      <c r="C98" s="250"/>
      <c r="D98" s="251"/>
      <c r="E98" s="260" t="s">
        <v>258</v>
      </c>
      <c r="F98" s="261"/>
      <c r="G98" s="282"/>
      <c r="H98" s="114" t="s">
        <v>559</v>
      </c>
      <c r="I98" s="285"/>
      <c r="J98" s="286"/>
      <c r="K98" s="259" t="s">
        <v>245</v>
      </c>
      <c r="L98" s="259"/>
      <c r="M98" s="259"/>
      <c r="N98" s="260" t="s">
        <v>259</v>
      </c>
      <c r="O98" s="261"/>
      <c r="P98" s="282"/>
      <c r="Q98" s="114" t="s">
        <v>559</v>
      </c>
      <c r="R98" s="283"/>
      <c r="S98" s="284"/>
    </row>
    <row r="99" spans="1:19" ht="18" customHeight="1" x14ac:dyDescent="0.25">
      <c r="A99" s="81">
        <v>48</v>
      </c>
      <c r="B99" s="268" t="s">
        <v>246</v>
      </c>
      <c r="C99" s="263"/>
      <c r="D99" s="263"/>
      <c r="E99" s="269" t="s">
        <v>260</v>
      </c>
      <c r="F99" s="269"/>
      <c r="G99" s="269"/>
      <c r="H99" s="269"/>
      <c r="I99" s="269"/>
      <c r="J99" s="269"/>
      <c r="K99" s="263" t="s">
        <v>246</v>
      </c>
      <c r="L99" s="263"/>
      <c r="M99" s="263"/>
      <c r="N99" s="264" t="s">
        <v>261</v>
      </c>
      <c r="O99" s="265"/>
      <c r="P99" s="265"/>
      <c r="Q99" s="265"/>
      <c r="R99" s="265"/>
      <c r="S99" s="266"/>
    </row>
    <row r="100" spans="1:19" ht="18.75" thickBot="1" x14ac:dyDescent="0.3">
      <c r="A100" s="6">
        <v>49</v>
      </c>
      <c r="B100" s="253" t="s">
        <v>262</v>
      </c>
      <c r="C100" s="254"/>
      <c r="D100" s="254"/>
      <c r="E100" s="255" t="s">
        <v>301</v>
      </c>
      <c r="F100" s="255"/>
      <c r="G100" s="255"/>
      <c r="H100" s="255" t="s">
        <v>304</v>
      </c>
      <c r="I100" s="255"/>
      <c r="J100" s="255"/>
      <c r="K100" s="254" t="s">
        <v>262</v>
      </c>
      <c r="L100" s="254"/>
      <c r="M100" s="254"/>
      <c r="N100" s="256" t="s">
        <v>302</v>
      </c>
      <c r="O100" s="257"/>
      <c r="P100" s="257"/>
      <c r="Q100" s="257" t="s">
        <v>305</v>
      </c>
      <c r="R100" s="257"/>
      <c r="S100" s="258"/>
    </row>
    <row r="101" spans="1:19" ht="18" customHeight="1" thickTop="1" x14ac:dyDescent="0.25">
      <c r="A101" s="6">
        <v>50</v>
      </c>
      <c r="B101" s="249" t="s">
        <v>245</v>
      </c>
      <c r="C101" s="250"/>
      <c r="D101" s="251"/>
      <c r="E101" s="260" t="s">
        <v>256</v>
      </c>
      <c r="F101" s="261"/>
      <c r="G101" s="282"/>
      <c r="H101" s="114" t="s">
        <v>559</v>
      </c>
      <c r="I101" s="285"/>
      <c r="J101" s="286"/>
      <c r="K101" s="259" t="s">
        <v>245</v>
      </c>
      <c r="L101" s="259"/>
      <c r="M101" s="259"/>
      <c r="N101" s="260"/>
      <c r="O101" s="261"/>
      <c r="P101" s="261"/>
      <c r="Q101" s="261"/>
      <c r="R101" s="261"/>
      <c r="S101" s="262"/>
    </row>
    <row r="102" spans="1:19" ht="18" customHeight="1" x14ac:dyDescent="0.25">
      <c r="A102" s="81">
        <v>51</v>
      </c>
      <c r="B102" s="268" t="s">
        <v>246</v>
      </c>
      <c r="C102" s="263"/>
      <c r="D102" s="263"/>
      <c r="E102" s="269" t="s">
        <v>257</v>
      </c>
      <c r="F102" s="269"/>
      <c r="G102" s="269"/>
      <c r="H102" s="269"/>
      <c r="I102" s="269"/>
      <c r="J102" s="269"/>
      <c r="K102" s="263" t="s">
        <v>246</v>
      </c>
      <c r="L102" s="263"/>
      <c r="M102" s="263"/>
      <c r="N102" s="264"/>
      <c r="O102" s="265"/>
      <c r="P102" s="265"/>
      <c r="Q102" s="265"/>
      <c r="R102" s="265"/>
      <c r="S102" s="266"/>
    </row>
    <row r="103" spans="1:19" ht="18" customHeight="1" thickBot="1" x14ac:dyDescent="0.3">
      <c r="A103" s="6">
        <v>52</v>
      </c>
      <c r="B103" s="253" t="s">
        <v>262</v>
      </c>
      <c r="C103" s="254"/>
      <c r="D103" s="254"/>
      <c r="E103" s="255" t="s">
        <v>303</v>
      </c>
      <c r="F103" s="255"/>
      <c r="G103" s="255"/>
      <c r="H103" s="255" t="s">
        <v>306</v>
      </c>
      <c r="I103" s="255"/>
      <c r="J103" s="255"/>
      <c r="K103" s="254" t="s">
        <v>262</v>
      </c>
      <c r="L103" s="254"/>
      <c r="M103" s="254"/>
      <c r="N103" s="256"/>
      <c r="O103" s="257"/>
      <c r="P103" s="257"/>
      <c r="Q103" s="257"/>
      <c r="R103" s="257"/>
      <c r="S103" s="258"/>
    </row>
    <row r="104" spans="1:19" ht="15.75" thickTop="1" x14ac:dyDescent="0.25"/>
    <row r="105" spans="1:19" ht="18" x14ac:dyDescent="0.25">
      <c r="A105" s="6">
        <v>3</v>
      </c>
      <c r="B105" s="271" t="s">
        <v>240</v>
      </c>
      <c r="C105" s="272"/>
      <c r="D105" s="272"/>
      <c r="E105" s="272"/>
      <c r="F105" s="272"/>
      <c r="G105" s="272"/>
      <c r="H105" s="272"/>
      <c r="I105" s="272"/>
      <c r="J105" s="272"/>
      <c r="K105" s="272"/>
      <c r="L105" s="272"/>
      <c r="M105" s="272"/>
      <c r="N105" s="272"/>
      <c r="O105" s="272"/>
      <c r="P105" s="272"/>
      <c r="Q105" s="272"/>
      <c r="R105" s="272"/>
      <c r="S105" s="273"/>
    </row>
    <row r="106" spans="1:19" ht="18" customHeight="1" thickBot="1" x14ac:dyDescent="0.3">
      <c r="A106" s="6">
        <v>4</v>
      </c>
      <c r="B106" s="252" t="s">
        <v>252</v>
      </c>
      <c r="C106" s="252"/>
      <c r="D106" s="252"/>
      <c r="E106" s="281" t="s">
        <v>250</v>
      </c>
      <c r="F106" s="281"/>
      <c r="G106" s="281"/>
      <c r="H106" s="252" t="s">
        <v>232</v>
      </c>
      <c r="I106" s="252"/>
      <c r="J106" s="281" t="s">
        <v>255</v>
      </c>
      <c r="K106" s="281"/>
      <c r="L106" s="252" t="s">
        <v>271</v>
      </c>
      <c r="M106" s="252"/>
      <c r="N106" s="281" t="s">
        <v>251</v>
      </c>
      <c r="O106" s="281"/>
      <c r="P106" s="252" t="s">
        <v>272</v>
      </c>
      <c r="Q106" s="252"/>
      <c r="R106" s="281" t="s">
        <v>270</v>
      </c>
      <c r="S106" s="281"/>
    </row>
    <row r="107" spans="1:19" ht="18" customHeight="1" thickTop="1" x14ac:dyDescent="0.25">
      <c r="A107" s="6">
        <v>5</v>
      </c>
      <c r="B107" s="249" t="s">
        <v>245</v>
      </c>
      <c r="C107" s="250"/>
      <c r="D107" s="251"/>
      <c r="E107" s="260" t="s">
        <v>263</v>
      </c>
      <c r="F107" s="261"/>
      <c r="G107" s="282"/>
      <c r="H107" s="114" t="s">
        <v>559</v>
      </c>
      <c r="I107" s="285"/>
      <c r="J107" s="286"/>
      <c r="K107" s="259" t="s">
        <v>245</v>
      </c>
      <c r="L107" s="259"/>
      <c r="M107" s="259"/>
      <c r="N107" s="260" t="s">
        <v>264</v>
      </c>
      <c r="O107" s="261"/>
      <c r="P107" s="282"/>
      <c r="Q107" s="114" t="s">
        <v>559</v>
      </c>
      <c r="R107" s="283"/>
      <c r="S107" s="284"/>
    </row>
    <row r="108" spans="1:19" ht="18" customHeight="1" x14ac:dyDescent="0.25">
      <c r="A108" s="6">
        <v>6</v>
      </c>
      <c r="B108" s="268" t="s">
        <v>246</v>
      </c>
      <c r="C108" s="263"/>
      <c r="D108" s="263"/>
      <c r="E108" s="269" t="s">
        <v>505</v>
      </c>
      <c r="F108" s="269"/>
      <c r="G108" s="269"/>
      <c r="H108" s="269"/>
      <c r="I108" s="269"/>
      <c r="J108" s="269"/>
      <c r="K108" s="263" t="s">
        <v>246</v>
      </c>
      <c r="L108" s="263"/>
      <c r="M108" s="263"/>
      <c r="N108" s="264" t="s">
        <v>508</v>
      </c>
      <c r="O108" s="265"/>
      <c r="P108" s="265"/>
      <c r="Q108" s="265"/>
      <c r="R108" s="265"/>
      <c r="S108" s="266"/>
    </row>
    <row r="109" spans="1:19" ht="18" customHeight="1" thickBot="1" x14ac:dyDescent="0.3">
      <c r="A109" s="6">
        <v>7</v>
      </c>
      <c r="B109" s="253" t="s">
        <v>262</v>
      </c>
      <c r="C109" s="254"/>
      <c r="D109" s="254"/>
      <c r="E109" s="255" t="s">
        <v>506</v>
      </c>
      <c r="F109" s="255"/>
      <c r="G109" s="255"/>
      <c r="H109" s="255" t="s">
        <v>507</v>
      </c>
      <c r="I109" s="255"/>
      <c r="J109" s="255"/>
      <c r="K109" s="254" t="s">
        <v>262</v>
      </c>
      <c r="L109" s="254"/>
      <c r="M109" s="254"/>
      <c r="N109" s="256" t="s">
        <v>509</v>
      </c>
      <c r="O109" s="257"/>
      <c r="P109" s="257"/>
      <c r="Q109" s="257" t="s">
        <v>510</v>
      </c>
      <c r="R109" s="257"/>
      <c r="S109" s="258"/>
    </row>
    <row r="110" spans="1:19" ht="18" customHeight="1" thickTop="1" x14ac:dyDescent="0.25">
      <c r="A110" s="6">
        <v>8</v>
      </c>
      <c r="B110" s="249" t="s">
        <v>245</v>
      </c>
      <c r="C110" s="250"/>
      <c r="D110" s="251"/>
      <c r="E110" s="260" t="s">
        <v>265</v>
      </c>
      <c r="F110" s="261"/>
      <c r="G110" s="282"/>
      <c r="H110" s="114" t="s">
        <v>559</v>
      </c>
      <c r="I110" s="285"/>
      <c r="J110" s="286"/>
      <c r="K110" s="259" t="s">
        <v>245</v>
      </c>
      <c r="L110" s="259"/>
      <c r="M110" s="259"/>
      <c r="N110" s="260" t="s">
        <v>266</v>
      </c>
      <c r="O110" s="261"/>
      <c r="P110" s="282"/>
      <c r="Q110" s="114" t="s">
        <v>559</v>
      </c>
      <c r="R110" s="283"/>
      <c r="S110" s="284"/>
    </row>
    <row r="111" spans="1:19" ht="18" customHeight="1" x14ac:dyDescent="0.25">
      <c r="A111" s="6">
        <v>9</v>
      </c>
      <c r="B111" s="268" t="s">
        <v>246</v>
      </c>
      <c r="C111" s="263"/>
      <c r="D111" s="263"/>
      <c r="E111" s="269" t="s">
        <v>511</v>
      </c>
      <c r="F111" s="269"/>
      <c r="G111" s="269"/>
      <c r="H111" s="269"/>
      <c r="I111" s="269"/>
      <c r="J111" s="269"/>
      <c r="K111" s="263" t="s">
        <v>246</v>
      </c>
      <c r="L111" s="263"/>
      <c r="M111" s="263"/>
      <c r="N111" s="264" t="s">
        <v>514</v>
      </c>
      <c r="O111" s="265"/>
      <c r="P111" s="265"/>
      <c r="Q111" s="265"/>
      <c r="R111" s="265"/>
      <c r="S111" s="266"/>
    </row>
    <row r="112" spans="1:19" ht="18" customHeight="1" thickBot="1" x14ac:dyDescent="0.3">
      <c r="A112" s="6">
        <v>10</v>
      </c>
      <c r="B112" s="253" t="s">
        <v>262</v>
      </c>
      <c r="C112" s="254"/>
      <c r="D112" s="254"/>
      <c r="E112" s="255" t="s">
        <v>512</v>
      </c>
      <c r="F112" s="255"/>
      <c r="G112" s="255"/>
      <c r="H112" s="255" t="s">
        <v>513</v>
      </c>
      <c r="I112" s="255"/>
      <c r="J112" s="255"/>
      <c r="K112" s="254" t="s">
        <v>262</v>
      </c>
      <c r="L112" s="254"/>
      <c r="M112" s="254"/>
      <c r="N112" s="256" t="s">
        <v>515</v>
      </c>
      <c r="O112" s="257"/>
      <c r="P112" s="257"/>
      <c r="Q112" s="257" t="s">
        <v>516</v>
      </c>
      <c r="R112" s="257"/>
      <c r="S112" s="258"/>
    </row>
    <row r="113" spans="1:19" ht="18" customHeight="1" thickTop="1" x14ac:dyDescent="0.25">
      <c r="A113" s="6">
        <v>11</v>
      </c>
      <c r="B113" s="249" t="s">
        <v>245</v>
      </c>
      <c r="C113" s="250"/>
      <c r="D113" s="251"/>
      <c r="E113" s="260" t="s">
        <v>267</v>
      </c>
      <c r="F113" s="261"/>
      <c r="G113" s="282"/>
      <c r="H113" s="114" t="s">
        <v>559</v>
      </c>
      <c r="I113" s="285"/>
      <c r="J113" s="286"/>
      <c r="K113" s="259"/>
      <c r="L113" s="259"/>
      <c r="M113" s="259"/>
      <c r="N113" s="260"/>
      <c r="O113" s="261"/>
      <c r="P113" s="282"/>
      <c r="Q113" s="114" t="s">
        <v>559</v>
      </c>
      <c r="R113" s="283"/>
      <c r="S113" s="284"/>
    </row>
    <row r="114" spans="1:19" ht="18" customHeight="1" x14ac:dyDescent="0.25">
      <c r="A114" s="6">
        <v>12</v>
      </c>
      <c r="B114" s="268" t="s">
        <v>246</v>
      </c>
      <c r="C114" s="263"/>
      <c r="D114" s="263"/>
      <c r="E114" s="269" t="s">
        <v>511</v>
      </c>
      <c r="F114" s="269"/>
      <c r="G114" s="269"/>
      <c r="H114" s="269"/>
      <c r="I114" s="269"/>
      <c r="J114" s="269"/>
      <c r="K114" s="263"/>
      <c r="L114" s="263"/>
      <c r="M114" s="263"/>
      <c r="N114" s="264"/>
      <c r="O114" s="265"/>
      <c r="P114" s="265"/>
      <c r="Q114" s="265"/>
      <c r="R114" s="265"/>
      <c r="S114" s="266"/>
    </row>
    <row r="115" spans="1:19" ht="18" customHeight="1" thickBot="1" x14ac:dyDescent="0.3">
      <c r="A115" s="6">
        <v>13</v>
      </c>
      <c r="B115" s="253" t="s">
        <v>262</v>
      </c>
      <c r="C115" s="254"/>
      <c r="D115" s="254"/>
      <c r="E115" s="255" t="s">
        <v>517</v>
      </c>
      <c r="F115" s="255"/>
      <c r="G115" s="255"/>
      <c r="H115" s="255" t="s">
        <v>518</v>
      </c>
      <c r="I115" s="255"/>
      <c r="J115" s="255"/>
      <c r="K115" s="254"/>
      <c r="L115" s="254"/>
      <c r="M115" s="254"/>
      <c r="N115" s="256"/>
      <c r="O115" s="257"/>
      <c r="P115" s="257"/>
      <c r="Q115" s="257"/>
      <c r="R115" s="257"/>
      <c r="S115" s="258"/>
    </row>
    <row r="116" spans="1:19" ht="18" customHeight="1" thickTop="1" x14ac:dyDescent="0.25">
      <c r="A116" s="6">
        <v>14</v>
      </c>
      <c r="B116" s="271" t="s">
        <v>242</v>
      </c>
      <c r="C116" s="272"/>
      <c r="D116" s="272"/>
      <c r="E116" s="272"/>
      <c r="F116" s="272"/>
      <c r="G116" s="272"/>
      <c r="H116" s="272"/>
      <c r="I116" s="272"/>
      <c r="J116" s="272"/>
      <c r="K116" s="272"/>
      <c r="L116" s="272"/>
      <c r="M116" s="272"/>
      <c r="N116" s="272"/>
      <c r="O116" s="272"/>
      <c r="P116" s="272"/>
      <c r="Q116" s="272"/>
      <c r="R116" s="272"/>
      <c r="S116" s="273"/>
    </row>
    <row r="117" spans="1:19" ht="18" customHeight="1" thickBot="1" x14ac:dyDescent="0.3">
      <c r="A117" s="6">
        <v>15</v>
      </c>
      <c r="B117" s="252" t="s">
        <v>252</v>
      </c>
      <c r="C117" s="252"/>
      <c r="D117" s="252"/>
      <c r="E117" s="281" t="s">
        <v>250</v>
      </c>
      <c r="F117" s="281"/>
      <c r="G117" s="281"/>
      <c r="H117" s="252" t="s">
        <v>232</v>
      </c>
      <c r="I117" s="252"/>
      <c r="J117" s="281" t="s">
        <v>255</v>
      </c>
      <c r="K117" s="281"/>
      <c r="L117" s="252" t="s">
        <v>271</v>
      </c>
      <c r="M117" s="252"/>
      <c r="N117" s="281" t="s">
        <v>251</v>
      </c>
      <c r="O117" s="281"/>
      <c r="P117" s="252" t="s">
        <v>272</v>
      </c>
      <c r="Q117" s="252"/>
      <c r="R117" s="281" t="s">
        <v>270</v>
      </c>
      <c r="S117" s="281"/>
    </row>
    <row r="118" spans="1:19" ht="18" customHeight="1" thickTop="1" x14ac:dyDescent="0.25">
      <c r="A118" s="6">
        <v>16</v>
      </c>
      <c r="B118" s="249" t="s">
        <v>245</v>
      </c>
      <c r="C118" s="250"/>
      <c r="D118" s="251"/>
      <c r="E118" s="260" t="s">
        <v>244</v>
      </c>
      <c r="F118" s="261"/>
      <c r="G118" s="282"/>
      <c r="H118" s="114" t="s">
        <v>559</v>
      </c>
      <c r="I118" s="285"/>
      <c r="J118" s="286"/>
      <c r="K118" s="259" t="s">
        <v>245</v>
      </c>
      <c r="L118" s="259"/>
      <c r="M118" s="259"/>
      <c r="N118" s="260" t="s">
        <v>373</v>
      </c>
      <c r="O118" s="261"/>
      <c r="P118" s="282"/>
      <c r="Q118" s="114" t="s">
        <v>559</v>
      </c>
      <c r="R118" s="283"/>
      <c r="S118" s="284"/>
    </row>
    <row r="119" spans="1:19" ht="18" x14ac:dyDescent="0.25">
      <c r="A119" s="6">
        <v>17</v>
      </c>
      <c r="B119" s="268" t="s">
        <v>246</v>
      </c>
      <c r="C119" s="263"/>
      <c r="D119" s="263"/>
      <c r="E119" s="269" t="s">
        <v>280</v>
      </c>
      <c r="F119" s="269"/>
      <c r="G119" s="269"/>
      <c r="H119" s="269"/>
      <c r="I119" s="269"/>
      <c r="J119" s="269"/>
      <c r="K119" s="263" t="s">
        <v>246</v>
      </c>
      <c r="L119" s="263"/>
      <c r="M119" s="263"/>
      <c r="N119" s="264" t="s">
        <v>519</v>
      </c>
      <c r="O119" s="265"/>
      <c r="P119" s="265"/>
      <c r="Q119" s="265"/>
      <c r="R119" s="265"/>
      <c r="S119" s="266"/>
    </row>
    <row r="120" spans="1:19" ht="18" customHeight="1" thickBot="1" x14ac:dyDescent="0.3">
      <c r="A120" s="6">
        <v>18</v>
      </c>
      <c r="B120" s="253" t="s">
        <v>262</v>
      </c>
      <c r="C120" s="254"/>
      <c r="D120" s="254"/>
      <c r="E120" s="255" t="s">
        <v>307</v>
      </c>
      <c r="F120" s="255"/>
      <c r="G120" s="255"/>
      <c r="H120" s="255" t="s">
        <v>308</v>
      </c>
      <c r="I120" s="255"/>
      <c r="J120" s="255"/>
      <c r="K120" s="254" t="s">
        <v>262</v>
      </c>
      <c r="L120" s="254"/>
      <c r="M120" s="254"/>
      <c r="N120" s="256" t="s">
        <v>520</v>
      </c>
      <c r="O120" s="257"/>
      <c r="P120" s="257"/>
      <c r="Q120" s="257" t="s">
        <v>521</v>
      </c>
      <c r="R120" s="257"/>
      <c r="S120" s="258"/>
    </row>
    <row r="121" spans="1:19" ht="18" customHeight="1" thickTop="1" x14ac:dyDescent="0.25">
      <c r="A121" s="6">
        <v>19</v>
      </c>
      <c r="B121" s="249" t="s">
        <v>245</v>
      </c>
      <c r="C121" s="250"/>
      <c r="D121" s="251"/>
      <c r="E121" s="260" t="s">
        <v>374</v>
      </c>
      <c r="F121" s="261"/>
      <c r="G121" s="282"/>
      <c r="H121" s="114" t="s">
        <v>559</v>
      </c>
      <c r="I121" s="285"/>
      <c r="J121" s="286"/>
      <c r="K121" s="259" t="s">
        <v>245</v>
      </c>
      <c r="L121" s="259"/>
      <c r="M121" s="259"/>
      <c r="N121" s="260" t="s">
        <v>375</v>
      </c>
      <c r="O121" s="261"/>
      <c r="P121" s="282"/>
      <c r="Q121" s="114" t="s">
        <v>559</v>
      </c>
      <c r="R121" s="283"/>
      <c r="S121" s="284"/>
    </row>
    <row r="122" spans="1:19" ht="18" x14ac:dyDescent="0.25">
      <c r="A122" s="6">
        <v>20</v>
      </c>
      <c r="B122" s="268" t="s">
        <v>246</v>
      </c>
      <c r="C122" s="263"/>
      <c r="D122" s="263"/>
      <c r="E122" s="269" t="s">
        <v>522</v>
      </c>
      <c r="F122" s="269"/>
      <c r="G122" s="269"/>
      <c r="H122" s="269"/>
      <c r="I122" s="269"/>
      <c r="J122" s="269"/>
      <c r="K122" s="263" t="s">
        <v>246</v>
      </c>
      <c r="L122" s="263"/>
      <c r="M122" s="263"/>
      <c r="N122" s="264" t="s">
        <v>525</v>
      </c>
      <c r="O122" s="265"/>
      <c r="P122" s="265"/>
      <c r="Q122" s="265"/>
      <c r="R122" s="265"/>
      <c r="S122" s="266"/>
    </row>
    <row r="123" spans="1:19" ht="18" customHeight="1" thickBot="1" x14ac:dyDescent="0.3">
      <c r="A123" s="6">
        <v>21</v>
      </c>
      <c r="B123" s="253" t="s">
        <v>262</v>
      </c>
      <c r="C123" s="254"/>
      <c r="D123" s="254"/>
      <c r="E123" s="255" t="s">
        <v>523</v>
      </c>
      <c r="F123" s="255"/>
      <c r="G123" s="255"/>
      <c r="H123" s="255" t="s">
        <v>524</v>
      </c>
      <c r="I123" s="255"/>
      <c r="J123" s="255"/>
      <c r="K123" s="254" t="s">
        <v>262</v>
      </c>
      <c r="L123" s="254"/>
      <c r="M123" s="254"/>
      <c r="N123" s="256" t="s">
        <v>526</v>
      </c>
      <c r="O123" s="257"/>
      <c r="P123" s="257"/>
      <c r="Q123" s="257" t="s">
        <v>527</v>
      </c>
      <c r="R123" s="257"/>
      <c r="S123" s="258"/>
    </row>
    <row r="124" spans="1:19" ht="18" customHeight="1" thickTop="1" x14ac:dyDescent="0.25">
      <c r="A124" s="6">
        <v>22</v>
      </c>
      <c r="B124" s="271" t="s">
        <v>332</v>
      </c>
      <c r="C124" s="272"/>
      <c r="D124" s="272"/>
      <c r="E124" s="272"/>
      <c r="F124" s="272"/>
      <c r="G124" s="272"/>
      <c r="H124" s="272"/>
      <c r="I124" s="272"/>
      <c r="J124" s="272"/>
      <c r="K124" s="272"/>
      <c r="L124" s="272"/>
      <c r="M124" s="272"/>
      <c r="N124" s="272"/>
      <c r="O124" s="272"/>
      <c r="P124" s="272"/>
      <c r="Q124" s="272"/>
      <c r="R124" s="272"/>
      <c r="S124" s="273"/>
    </row>
    <row r="125" spans="1:19" ht="18.75" thickBot="1" x14ac:dyDescent="0.3">
      <c r="A125" s="6">
        <v>23</v>
      </c>
      <c r="B125" s="252" t="s">
        <v>252</v>
      </c>
      <c r="C125" s="252"/>
      <c r="D125" s="252"/>
      <c r="E125" s="281" t="s">
        <v>250</v>
      </c>
      <c r="F125" s="281"/>
      <c r="G125" s="281"/>
      <c r="H125" s="252" t="s">
        <v>232</v>
      </c>
      <c r="I125" s="252"/>
      <c r="J125" s="281" t="s">
        <v>249</v>
      </c>
      <c r="K125" s="281"/>
      <c r="L125" s="252" t="s">
        <v>271</v>
      </c>
      <c r="M125" s="252"/>
      <c r="N125" s="281" t="s">
        <v>333</v>
      </c>
      <c r="O125" s="281"/>
      <c r="P125" s="252" t="s">
        <v>272</v>
      </c>
      <c r="Q125" s="252"/>
      <c r="R125" s="281"/>
      <c r="S125" s="281"/>
    </row>
    <row r="126" spans="1:19" ht="18" customHeight="1" thickTop="1" x14ac:dyDescent="0.25">
      <c r="A126" s="6">
        <v>24</v>
      </c>
      <c r="B126" s="249" t="s">
        <v>245</v>
      </c>
      <c r="C126" s="250"/>
      <c r="D126" s="251"/>
      <c r="E126" s="260" t="s">
        <v>334</v>
      </c>
      <c r="F126" s="261"/>
      <c r="G126" s="282"/>
      <c r="H126" s="114" t="s">
        <v>559</v>
      </c>
      <c r="I126" s="285"/>
      <c r="J126" s="286"/>
      <c r="K126" s="259" t="s">
        <v>245</v>
      </c>
      <c r="L126" s="259"/>
      <c r="M126" s="259"/>
      <c r="N126" s="260" t="s">
        <v>335</v>
      </c>
      <c r="O126" s="261"/>
      <c r="P126" s="282"/>
      <c r="Q126" s="114" t="s">
        <v>559</v>
      </c>
      <c r="R126" s="283"/>
      <c r="S126" s="284"/>
    </row>
    <row r="127" spans="1:19" ht="18" customHeight="1" x14ac:dyDescent="0.25">
      <c r="A127" s="6">
        <v>25</v>
      </c>
      <c r="B127" s="268" t="s">
        <v>246</v>
      </c>
      <c r="C127" s="263"/>
      <c r="D127" s="263"/>
      <c r="E127" s="269" t="s">
        <v>528</v>
      </c>
      <c r="F127" s="269"/>
      <c r="G127" s="269"/>
      <c r="H127" s="269"/>
      <c r="I127" s="269"/>
      <c r="J127" s="269"/>
      <c r="K127" s="263" t="s">
        <v>246</v>
      </c>
      <c r="L127" s="263"/>
      <c r="M127" s="263"/>
      <c r="N127" s="264" t="s">
        <v>531</v>
      </c>
      <c r="O127" s="265"/>
      <c r="P127" s="265"/>
      <c r="Q127" s="265"/>
      <c r="R127" s="265"/>
      <c r="S127" s="266"/>
    </row>
    <row r="128" spans="1:19" ht="18" customHeight="1" thickBot="1" x14ac:dyDescent="0.3">
      <c r="A128" s="6">
        <v>26</v>
      </c>
      <c r="B128" s="253" t="s">
        <v>262</v>
      </c>
      <c r="C128" s="254"/>
      <c r="D128" s="254"/>
      <c r="E128" s="255" t="s">
        <v>529</v>
      </c>
      <c r="F128" s="255"/>
      <c r="G128" s="255"/>
      <c r="H128" s="255" t="s">
        <v>530</v>
      </c>
      <c r="I128" s="255"/>
      <c r="J128" s="255"/>
      <c r="K128" s="254" t="s">
        <v>262</v>
      </c>
      <c r="L128" s="254"/>
      <c r="M128" s="254"/>
      <c r="N128" s="256" t="s">
        <v>541</v>
      </c>
      <c r="O128" s="257"/>
      <c r="P128" s="257"/>
      <c r="Q128" s="257" t="s">
        <v>542</v>
      </c>
      <c r="R128" s="257"/>
      <c r="S128" s="258"/>
    </row>
    <row r="129" spans="1:19" ht="18" customHeight="1" thickTop="1" x14ac:dyDescent="0.25">
      <c r="A129" s="6">
        <v>27</v>
      </c>
      <c r="B129" s="249" t="s">
        <v>245</v>
      </c>
      <c r="C129" s="250"/>
      <c r="D129" s="251"/>
      <c r="E129" s="260" t="s">
        <v>376</v>
      </c>
      <c r="F129" s="261"/>
      <c r="G129" s="282"/>
      <c r="H129" s="114" t="s">
        <v>559</v>
      </c>
      <c r="I129" s="285"/>
      <c r="J129" s="286"/>
      <c r="K129" s="259" t="s">
        <v>245</v>
      </c>
      <c r="L129" s="259"/>
      <c r="M129" s="259"/>
      <c r="N129" s="260" t="s">
        <v>377</v>
      </c>
      <c r="O129" s="261"/>
      <c r="P129" s="282"/>
      <c r="Q129" s="114" t="s">
        <v>559</v>
      </c>
      <c r="R129" s="283"/>
      <c r="S129" s="284"/>
    </row>
    <row r="130" spans="1:19" ht="18" customHeight="1" x14ac:dyDescent="0.25">
      <c r="A130" s="6">
        <v>28</v>
      </c>
      <c r="B130" s="268" t="s">
        <v>246</v>
      </c>
      <c r="C130" s="263"/>
      <c r="D130" s="263"/>
      <c r="E130" s="269" t="s">
        <v>532</v>
      </c>
      <c r="F130" s="269"/>
      <c r="G130" s="269"/>
      <c r="H130" s="269"/>
      <c r="I130" s="269"/>
      <c r="J130" s="269"/>
      <c r="K130" s="263" t="s">
        <v>246</v>
      </c>
      <c r="L130" s="263"/>
      <c r="M130" s="263"/>
      <c r="N130" s="264" t="s">
        <v>533</v>
      </c>
      <c r="O130" s="265"/>
      <c r="P130" s="265"/>
      <c r="Q130" s="265"/>
      <c r="R130" s="265"/>
      <c r="S130" s="266"/>
    </row>
    <row r="131" spans="1:19" ht="18" customHeight="1" thickBot="1" x14ac:dyDescent="0.3">
      <c r="A131" s="6">
        <v>29</v>
      </c>
      <c r="B131" s="253" t="s">
        <v>262</v>
      </c>
      <c r="C131" s="254"/>
      <c r="D131" s="254"/>
      <c r="E131" s="255" t="s">
        <v>543</v>
      </c>
      <c r="F131" s="255"/>
      <c r="G131" s="255"/>
      <c r="H131" s="255" t="s">
        <v>544</v>
      </c>
      <c r="I131" s="255"/>
      <c r="J131" s="255"/>
      <c r="K131" s="254" t="s">
        <v>262</v>
      </c>
      <c r="L131" s="254"/>
      <c r="M131" s="254"/>
      <c r="N131" s="256" t="s">
        <v>545</v>
      </c>
      <c r="O131" s="257"/>
      <c r="P131" s="257"/>
      <c r="Q131" s="257" t="s">
        <v>546</v>
      </c>
      <c r="R131" s="257"/>
      <c r="S131" s="258"/>
    </row>
    <row r="132" spans="1:19" ht="18" customHeight="1" thickTop="1" x14ac:dyDescent="0.25">
      <c r="A132" s="6">
        <v>30</v>
      </c>
      <c r="B132" s="249" t="s">
        <v>245</v>
      </c>
      <c r="C132" s="250"/>
      <c r="D132" s="251"/>
      <c r="E132" s="260" t="s">
        <v>378</v>
      </c>
      <c r="F132" s="261"/>
      <c r="G132" s="282"/>
      <c r="H132" s="114" t="s">
        <v>559</v>
      </c>
      <c r="I132" s="285"/>
      <c r="J132" s="286"/>
      <c r="K132" s="259" t="s">
        <v>245</v>
      </c>
      <c r="L132" s="259"/>
      <c r="M132" s="259"/>
      <c r="N132" s="260" t="s">
        <v>379</v>
      </c>
      <c r="O132" s="261"/>
      <c r="P132" s="282"/>
      <c r="Q132" s="114" t="s">
        <v>559</v>
      </c>
      <c r="R132" s="283"/>
      <c r="S132" s="284"/>
    </row>
    <row r="133" spans="1:19" ht="18" customHeight="1" x14ac:dyDescent="0.25">
      <c r="A133" s="6">
        <v>31</v>
      </c>
      <c r="B133" s="268" t="s">
        <v>246</v>
      </c>
      <c r="C133" s="263"/>
      <c r="D133" s="263"/>
      <c r="E133" s="269" t="s">
        <v>534</v>
      </c>
      <c r="F133" s="269"/>
      <c r="G133" s="269"/>
      <c r="H133" s="269"/>
      <c r="I133" s="269"/>
      <c r="J133" s="269"/>
      <c r="K133" s="263" t="s">
        <v>246</v>
      </c>
      <c r="L133" s="263"/>
      <c r="M133" s="263"/>
      <c r="N133" s="264" t="s">
        <v>535</v>
      </c>
      <c r="O133" s="265"/>
      <c r="P133" s="265"/>
      <c r="Q133" s="265"/>
      <c r="R133" s="265"/>
      <c r="S133" s="266"/>
    </row>
    <row r="134" spans="1:19" ht="18.75" thickBot="1" x14ac:dyDescent="0.3">
      <c r="A134" s="6">
        <v>32</v>
      </c>
      <c r="B134" s="253" t="s">
        <v>262</v>
      </c>
      <c r="C134" s="254"/>
      <c r="D134" s="254"/>
      <c r="E134" s="255" t="s">
        <v>547</v>
      </c>
      <c r="F134" s="255"/>
      <c r="G134" s="255"/>
      <c r="H134" s="255" t="s">
        <v>548</v>
      </c>
      <c r="I134" s="255"/>
      <c r="J134" s="255"/>
      <c r="K134" s="254" t="s">
        <v>262</v>
      </c>
      <c r="L134" s="254"/>
      <c r="M134" s="254"/>
      <c r="N134" s="256" t="s">
        <v>549</v>
      </c>
      <c r="O134" s="257"/>
      <c r="P134" s="257"/>
      <c r="Q134" s="257" t="s">
        <v>550</v>
      </c>
      <c r="R134" s="257"/>
      <c r="S134" s="258"/>
    </row>
    <row r="135" spans="1:19" ht="18.75" thickTop="1" x14ac:dyDescent="0.25">
      <c r="A135" s="6">
        <v>33</v>
      </c>
      <c r="B135" s="249" t="s">
        <v>245</v>
      </c>
      <c r="C135" s="250"/>
      <c r="D135" s="251"/>
      <c r="E135" s="260" t="s">
        <v>380</v>
      </c>
      <c r="F135" s="261"/>
      <c r="G135" s="282"/>
      <c r="H135" s="114" t="s">
        <v>559</v>
      </c>
      <c r="I135" s="285"/>
      <c r="J135" s="286"/>
      <c r="K135" s="259" t="s">
        <v>245</v>
      </c>
      <c r="L135" s="259"/>
      <c r="M135" s="259"/>
      <c r="N135" s="260" t="s">
        <v>381</v>
      </c>
      <c r="O135" s="261"/>
      <c r="P135" s="282"/>
      <c r="Q135" s="114" t="s">
        <v>559</v>
      </c>
      <c r="R135" s="283"/>
      <c r="S135" s="284"/>
    </row>
    <row r="136" spans="1:19" ht="18" x14ac:dyDescent="0.25">
      <c r="A136" s="6">
        <v>34</v>
      </c>
      <c r="B136" s="268" t="s">
        <v>246</v>
      </c>
      <c r="C136" s="263"/>
      <c r="D136" s="263"/>
      <c r="E136" s="269" t="s">
        <v>536</v>
      </c>
      <c r="F136" s="269"/>
      <c r="G136" s="269"/>
      <c r="H136" s="269"/>
      <c r="I136" s="269"/>
      <c r="J136" s="269"/>
      <c r="K136" s="263" t="s">
        <v>246</v>
      </c>
      <c r="L136" s="263"/>
      <c r="M136" s="263"/>
      <c r="N136" s="264" t="s">
        <v>537</v>
      </c>
      <c r="O136" s="265"/>
      <c r="P136" s="265"/>
      <c r="Q136" s="265"/>
      <c r="R136" s="265"/>
      <c r="S136" s="266"/>
    </row>
    <row r="137" spans="1:19" ht="18" customHeight="1" thickBot="1" x14ac:dyDescent="0.3">
      <c r="A137" s="6">
        <v>35</v>
      </c>
      <c r="B137" s="253" t="s">
        <v>262</v>
      </c>
      <c r="C137" s="254"/>
      <c r="D137" s="254"/>
      <c r="E137" s="255" t="s">
        <v>551</v>
      </c>
      <c r="F137" s="255"/>
      <c r="G137" s="255"/>
      <c r="H137" s="255" t="s">
        <v>552</v>
      </c>
      <c r="I137" s="255"/>
      <c r="J137" s="255"/>
      <c r="K137" s="254" t="s">
        <v>262</v>
      </c>
      <c r="L137" s="254"/>
      <c r="M137" s="254"/>
      <c r="N137" s="256" t="s">
        <v>553</v>
      </c>
      <c r="O137" s="257"/>
      <c r="P137" s="257"/>
      <c r="Q137" s="257" t="s">
        <v>554</v>
      </c>
      <c r="R137" s="257"/>
      <c r="S137" s="258"/>
    </row>
    <row r="138" spans="1:19" ht="18" customHeight="1" thickTop="1" x14ac:dyDescent="0.25">
      <c r="A138" s="6">
        <v>36</v>
      </c>
      <c r="B138" s="249" t="s">
        <v>245</v>
      </c>
      <c r="C138" s="250"/>
      <c r="D138" s="251"/>
      <c r="E138" s="260" t="s">
        <v>382</v>
      </c>
      <c r="F138" s="261"/>
      <c r="G138" s="282"/>
      <c r="H138" s="114" t="s">
        <v>559</v>
      </c>
      <c r="I138" s="285"/>
      <c r="J138" s="286"/>
      <c r="K138" s="259"/>
      <c r="L138" s="259"/>
      <c r="M138" s="259"/>
      <c r="N138" s="260"/>
      <c r="O138" s="261"/>
      <c r="P138" s="282"/>
      <c r="Q138" s="114"/>
      <c r="R138" s="283"/>
      <c r="S138" s="284"/>
    </row>
    <row r="139" spans="1:19" ht="18" x14ac:dyDescent="0.25">
      <c r="A139" s="6">
        <v>37</v>
      </c>
      <c r="B139" s="268" t="s">
        <v>246</v>
      </c>
      <c r="C139" s="263"/>
      <c r="D139" s="263"/>
      <c r="E139" s="269" t="s">
        <v>538</v>
      </c>
      <c r="F139" s="269"/>
      <c r="G139" s="269"/>
      <c r="H139" s="269"/>
      <c r="I139" s="269"/>
      <c r="J139" s="269"/>
      <c r="K139" s="263"/>
      <c r="L139" s="263"/>
      <c r="M139" s="263"/>
      <c r="N139" s="264"/>
      <c r="O139" s="265"/>
      <c r="P139" s="265"/>
      <c r="Q139" s="265"/>
      <c r="R139" s="265"/>
      <c r="S139" s="266"/>
    </row>
    <row r="140" spans="1:19" ht="18.75" thickBot="1" x14ac:dyDescent="0.3">
      <c r="A140" s="6">
        <v>38</v>
      </c>
      <c r="B140" s="253" t="s">
        <v>262</v>
      </c>
      <c r="C140" s="254"/>
      <c r="D140" s="254"/>
      <c r="E140" s="255" t="s">
        <v>555</v>
      </c>
      <c r="F140" s="255"/>
      <c r="G140" s="255"/>
      <c r="H140" s="255" t="s">
        <v>556</v>
      </c>
      <c r="I140" s="255"/>
      <c r="J140" s="255"/>
      <c r="K140" s="254"/>
      <c r="L140" s="254"/>
      <c r="M140" s="254"/>
      <c r="N140" s="256"/>
      <c r="O140" s="257"/>
      <c r="P140" s="257"/>
      <c r="Q140" s="257"/>
      <c r="R140" s="257"/>
      <c r="S140" s="258"/>
    </row>
    <row r="141" spans="1:19" ht="18.75" thickTop="1" x14ac:dyDescent="0.25">
      <c r="A141" s="6">
        <v>39</v>
      </c>
      <c r="B141" s="271" t="s">
        <v>383</v>
      </c>
      <c r="C141" s="272"/>
      <c r="D141" s="272"/>
      <c r="E141" s="272"/>
      <c r="F141" s="272"/>
      <c r="G141" s="272"/>
      <c r="H141" s="272"/>
      <c r="I141" s="272"/>
      <c r="J141" s="272"/>
      <c r="K141" s="272"/>
      <c r="L141" s="272"/>
      <c r="M141" s="272"/>
      <c r="N141" s="272"/>
      <c r="O141" s="272"/>
      <c r="P141" s="272"/>
      <c r="Q141" s="272"/>
      <c r="R141" s="272"/>
      <c r="S141" s="273"/>
    </row>
    <row r="142" spans="1:19" ht="18.75" thickBot="1" x14ac:dyDescent="0.3">
      <c r="A142" s="6">
        <v>40</v>
      </c>
      <c r="B142" s="252" t="s">
        <v>252</v>
      </c>
      <c r="C142" s="252"/>
      <c r="D142" s="252"/>
      <c r="E142" s="281" t="s">
        <v>250</v>
      </c>
      <c r="F142" s="281"/>
      <c r="G142" s="281"/>
      <c r="H142" s="252" t="s">
        <v>232</v>
      </c>
      <c r="I142" s="252"/>
      <c r="J142" s="281" t="s">
        <v>249</v>
      </c>
      <c r="K142" s="281"/>
      <c r="L142" s="252" t="s">
        <v>271</v>
      </c>
      <c r="M142" s="252"/>
      <c r="N142" s="281" t="s">
        <v>333</v>
      </c>
      <c r="O142" s="281"/>
      <c r="P142" s="252" t="s">
        <v>272</v>
      </c>
      <c r="Q142" s="252"/>
      <c r="R142" s="281"/>
      <c r="S142" s="281"/>
    </row>
    <row r="143" spans="1:19" ht="18.75" thickTop="1" x14ac:dyDescent="0.25">
      <c r="A143" s="6">
        <v>41</v>
      </c>
      <c r="B143" s="249" t="s">
        <v>245</v>
      </c>
      <c r="C143" s="250"/>
      <c r="D143" s="251"/>
      <c r="E143" s="260" t="s">
        <v>539</v>
      </c>
      <c r="F143" s="261"/>
      <c r="G143" s="282"/>
      <c r="H143" s="114" t="s">
        <v>559</v>
      </c>
      <c r="I143" s="285"/>
      <c r="J143" s="286"/>
      <c r="K143" s="259"/>
      <c r="L143" s="259"/>
      <c r="M143" s="259"/>
      <c r="N143" s="260"/>
      <c r="O143" s="261"/>
      <c r="P143" s="282"/>
      <c r="Q143" s="114"/>
      <c r="R143" s="283"/>
      <c r="S143" s="284"/>
    </row>
    <row r="144" spans="1:19" ht="18" x14ac:dyDescent="0.25">
      <c r="A144" s="6">
        <v>42</v>
      </c>
      <c r="B144" s="268" t="s">
        <v>246</v>
      </c>
      <c r="C144" s="263"/>
      <c r="D144" s="263"/>
      <c r="E144" s="269" t="s">
        <v>540</v>
      </c>
      <c r="F144" s="269"/>
      <c r="G144" s="269"/>
      <c r="H144" s="269"/>
      <c r="I144" s="269"/>
      <c r="J144" s="269"/>
      <c r="K144" s="263"/>
      <c r="L144" s="263"/>
      <c r="M144" s="263"/>
      <c r="N144" s="264"/>
      <c r="O144" s="265"/>
      <c r="P144" s="265"/>
      <c r="Q144" s="265"/>
      <c r="R144" s="265"/>
      <c r="S144" s="266"/>
    </row>
    <row r="145" spans="1:19" ht="18.75" thickBot="1" x14ac:dyDescent="0.3">
      <c r="A145" s="6">
        <v>43</v>
      </c>
      <c r="B145" s="253" t="s">
        <v>262</v>
      </c>
      <c r="C145" s="254"/>
      <c r="D145" s="254"/>
      <c r="E145" s="255" t="s">
        <v>557</v>
      </c>
      <c r="F145" s="255"/>
      <c r="G145" s="255"/>
      <c r="H145" s="255" t="s">
        <v>558</v>
      </c>
      <c r="I145" s="255"/>
      <c r="J145" s="255"/>
      <c r="K145" s="254"/>
      <c r="L145" s="254"/>
      <c r="M145" s="254"/>
      <c r="N145" s="256"/>
      <c r="O145" s="257"/>
      <c r="P145" s="257"/>
      <c r="Q145" s="257"/>
      <c r="R145" s="257"/>
      <c r="S145" s="258"/>
    </row>
    <row r="146" spans="1:19" ht="15.75" thickTop="1" x14ac:dyDescent="0.25">
      <c r="A146" s="6">
        <v>44</v>
      </c>
    </row>
    <row r="147" spans="1:19" x14ac:dyDescent="0.25">
      <c r="A147" s="6">
        <v>45</v>
      </c>
    </row>
    <row r="148" spans="1:19" x14ac:dyDescent="0.25">
      <c r="A148" s="6">
        <v>46</v>
      </c>
    </row>
    <row r="149" spans="1:19" x14ac:dyDescent="0.25">
      <c r="A149" s="6">
        <v>47</v>
      </c>
    </row>
    <row r="150" spans="1:19" x14ac:dyDescent="0.25">
      <c r="A150" s="6">
        <v>48</v>
      </c>
    </row>
    <row r="151" spans="1:19" x14ac:dyDescent="0.25">
      <c r="A151" s="6">
        <v>49</v>
      </c>
    </row>
    <row r="152" spans="1:19" x14ac:dyDescent="0.25">
      <c r="A152" s="6">
        <v>50</v>
      </c>
    </row>
    <row r="153" spans="1:19" x14ac:dyDescent="0.25">
      <c r="A153" s="6">
        <v>51</v>
      </c>
    </row>
    <row r="154" spans="1:19" x14ac:dyDescent="0.25">
      <c r="A154" s="6">
        <v>52</v>
      </c>
    </row>
  </sheetData>
  <mergeCells count="1337">
    <mergeCell ref="E132:G132"/>
    <mergeCell ref="I132:J132"/>
    <mergeCell ref="E135:G135"/>
    <mergeCell ref="I135:J135"/>
    <mergeCell ref="E138:G138"/>
    <mergeCell ref="I138:J138"/>
    <mergeCell ref="E143:G143"/>
    <mergeCell ref="I143:J143"/>
    <mergeCell ref="E87:G87"/>
    <mergeCell ref="I87:J87"/>
    <mergeCell ref="E90:G90"/>
    <mergeCell ref="I90:J90"/>
    <mergeCell ref="E93:G93"/>
    <mergeCell ref="I93:J93"/>
    <mergeCell ref="E98:G98"/>
    <mergeCell ref="I98:J98"/>
    <mergeCell ref="E101:G101"/>
    <mergeCell ref="I101:J101"/>
    <mergeCell ref="E107:G107"/>
    <mergeCell ref="I107:J107"/>
    <mergeCell ref="E110:G110"/>
    <mergeCell ref="I110:J110"/>
    <mergeCell ref="E113:G113"/>
    <mergeCell ref="I113:J113"/>
    <mergeCell ref="E118:G118"/>
    <mergeCell ref="I118:J118"/>
    <mergeCell ref="E140:G140"/>
    <mergeCell ref="H140:J140"/>
    <mergeCell ref="N132:P132"/>
    <mergeCell ref="R132:S132"/>
    <mergeCell ref="N135:P135"/>
    <mergeCell ref="R135:S135"/>
    <mergeCell ref="N138:P138"/>
    <mergeCell ref="R138:S138"/>
    <mergeCell ref="N143:P143"/>
    <mergeCell ref="R143:S143"/>
    <mergeCell ref="E10:G10"/>
    <mergeCell ref="I10:J10"/>
    <mergeCell ref="E13:G13"/>
    <mergeCell ref="I13:J13"/>
    <mergeCell ref="E18:G18"/>
    <mergeCell ref="I18:J18"/>
    <mergeCell ref="E21:G21"/>
    <mergeCell ref="I21:J21"/>
    <mergeCell ref="E24:G24"/>
    <mergeCell ref="I24:J24"/>
    <mergeCell ref="E27:G27"/>
    <mergeCell ref="I27:J27"/>
    <mergeCell ref="E30:G30"/>
    <mergeCell ref="I30:J30"/>
    <mergeCell ref="E33:G33"/>
    <mergeCell ref="I33:J33"/>
    <mergeCell ref="E36:G36"/>
    <mergeCell ref="I36:J36"/>
    <mergeCell ref="E39:G39"/>
    <mergeCell ref="I39:J39"/>
    <mergeCell ref="E42:G42"/>
    <mergeCell ref="I42:J42"/>
    <mergeCell ref="E45:G45"/>
    <mergeCell ref="I45:J45"/>
    <mergeCell ref="U7:W7"/>
    <mergeCell ref="X7:Z7"/>
    <mergeCell ref="AA7:AC7"/>
    <mergeCell ref="AD7:AF7"/>
    <mergeCell ref="AG7:AI7"/>
    <mergeCell ref="E5:G5"/>
    <mergeCell ref="I5:J5"/>
    <mergeCell ref="N5:P5"/>
    <mergeCell ref="R5:S5"/>
    <mergeCell ref="N10:P10"/>
    <mergeCell ref="R10:S10"/>
    <mergeCell ref="N18:P18"/>
    <mergeCell ref="R18:S18"/>
    <mergeCell ref="N21:P21"/>
    <mergeCell ref="R21:S21"/>
    <mergeCell ref="N24:P24"/>
    <mergeCell ref="R24:S24"/>
    <mergeCell ref="U5:W5"/>
    <mergeCell ref="X5:AC5"/>
    <mergeCell ref="AD5:AF5"/>
    <mergeCell ref="AG5:AL5"/>
    <mergeCell ref="U6:W6"/>
    <mergeCell ref="X6:AC6"/>
    <mergeCell ref="AD6:AF6"/>
    <mergeCell ref="AG6:AL6"/>
    <mergeCell ref="B16:S16"/>
    <mergeCell ref="E17:G17"/>
    <mergeCell ref="H17:I17"/>
    <mergeCell ref="J17:K17"/>
    <mergeCell ref="L17:M17"/>
    <mergeCell ref="N17:O17"/>
    <mergeCell ref="P17:Q17"/>
    <mergeCell ref="E15:G15"/>
    <mergeCell ref="H15:J15"/>
    <mergeCell ref="K15:M15"/>
    <mergeCell ref="N15:P15"/>
    <mergeCell ref="Q15:S15"/>
    <mergeCell ref="K143:M143"/>
    <mergeCell ref="U9:W9"/>
    <mergeCell ref="X9:AC9"/>
    <mergeCell ref="AD9:AF9"/>
    <mergeCell ref="AG9:AL9"/>
    <mergeCell ref="U10:W10"/>
    <mergeCell ref="X10:Z10"/>
    <mergeCell ref="AA10:AC10"/>
    <mergeCell ref="AD10:AF10"/>
    <mergeCell ref="AG10:AI10"/>
    <mergeCell ref="AJ10:AL10"/>
    <mergeCell ref="N27:P27"/>
    <mergeCell ref="R27:S27"/>
    <mergeCell ref="N30:P30"/>
    <mergeCell ref="R30:S30"/>
    <mergeCell ref="N33:P33"/>
    <mergeCell ref="R33:S33"/>
    <mergeCell ref="N36:P36"/>
    <mergeCell ref="R36:S36"/>
    <mergeCell ref="N39:P39"/>
    <mergeCell ref="R39:S39"/>
    <mergeCell ref="R90:S90"/>
    <mergeCell ref="N93:P93"/>
    <mergeCell ref="R93:S93"/>
    <mergeCell ref="N98:P98"/>
    <mergeCell ref="R98:S98"/>
    <mergeCell ref="N107:P107"/>
    <mergeCell ref="K145:M145"/>
    <mergeCell ref="N145:P145"/>
    <mergeCell ref="Q145:S145"/>
    <mergeCell ref="B8:S8"/>
    <mergeCell ref="B9:D9"/>
    <mergeCell ref="E9:G9"/>
    <mergeCell ref="H9:I9"/>
    <mergeCell ref="J9:K9"/>
    <mergeCell ref="L9:M9"/>
    <mergeCell ref="N9:O9"/>
    <mergeCell ref="P9:Q9"/>
    <mergeCell ref="R9:S9"/>
    <mergeCell ref="B10:D10"/>
    <mergeCell ref="K10:M10"/>
    <mergeCell ref="B11:D11"/>
    <mergeCell ref="E11:J11"/>
    <mergeCell ref="K11:M11"/>
    <mergeCell ref="N11:S11"/>
    <mergeCell ref="K79:M79"/>
    <mergeCell ref="N79:S79"/>
    <mergeCell ref="K80:M80"/>
    <mergeCell ref="N80:S80"/>
    <mergeCell ref="N81:P81"/>
    <mergeCell ref="Q81:S81"/>
    <mergeCell ref="K113:M113"/>
    <mergeCell ref="K114:M114"/>
    <mergeCell ref="N114:S114"/>
    <mergeCell ref="B145:D145"/>
    <mergeCell ref="E145:G145"/>
    <mergeCell ref="H145:J145"/>
    <mergeCell ref="B14:D14"/>
    <mergeCell ref="E14:J14"/>
    <mergeCell ref="X4:Z4"/>
    <mergeCell ref="AA4:AB4"/>
    <mergeCell ref="AC4:AD4"/>
    <mergeCell ref="AE4:AF4"/>
    <mergeCell ref="AG4:AH4"/>
    <mergeCell ref="AI4:AJ4"/>
    <mergeCell ref="AK4:AL4"/>
    <mergeCell ref="AJ7:AL7"/>
    <mergeCell ref="U8:W8"/>
    <mergeCell ref="X8:AC8"/>
    <mergeCell ref="AD8:AF8"/>
    <mergeCell ref="AG8:AL8"/>
    <mergeCell ref="B143:D143"/>
    <mergeCell ref="B144:D144"/>
    <mergeCell ref="E144:J144"/>
    <mergeCell ref="B141:S141"/>
    <mergeCell ref="B142:D142"/>
    <mergeCell ref="E142:G142"/>
    <mergeCell ref="H142:I142"/>
    <mergeCell ref="J142:K142"/>
    <mergeCell ref="L142:M142"/>
    <mergeCell ref="N142:O142"/>
    <mergeCell ref="P142:Q142"/>
    <mergeCell ref="R142:S142"/>
    <mergeCell ref="E137:G137"/>
    <mergeCell ref="H137:J137"/>
    <mergeCell ref="K137:M137"/>
    <mergeCell ref="N137:P137"/>
    <mergeCell ref="Q137:S137"/>
    <mergeCell ref="E139:J139"/>
    <mergeCell ref="K144:M144"/>
    <mergeCell ref="N144:S144"/>
    <mergeCell ref="K140:M140"/>
    <mergeCell ref="N140:P140"/>
    <mergeCell ref="Q140:S140"/>
    <mergeCell ref="R125:S125"/>
    <mergeCell ref="K132:M132"/>
    <mergeCell ref="K133:M133"/>
    <mergeCell ref="N133:S133"/>
    <mergeCell ref="K134:M134"/>
    <mergeCell ref="N134:P134"/>
    <mergeCell ref="Q134:S134"/>
    <mergeCell ref="B135:D135"/>
    <mergeCell ref="K135:M135"/>
    <mergeCell ref="B133:D133"/>
    <mergeCell ref="E133:J133"/>
    <mergeCell ref="B134:D134"/>
    <mergeCell ref="E134:G134"/>
    <mergeCell ref="H134:J134"/>
    <mergeCell ref="B136:D136"/>
    <mergeCell ref="E136:J136"/>
    <mergeCell ref="K136:M136"/>
    <mergeCell ref="N136:S136"/>
    <mergeCell ref="B129:D129"/>
    <mergeCell ref="K129:M129"/>
    <mergeCell ref="B130:D130"/>
    <mergeCell ref="N129:P129"/>
    <mergeCell ref="R129:S129"/>
    <mergeCell ref="B137:D137"/>
    <mergeCell ref="B138:D138"/>
    <mergeCell ref="B139:D139"/>
    <mergeCell ref="K131:M131"/>
    <mergeCell ref="N131:P131"/>
    <mergeCell ref="B140:D140"/>
    <mergeCell ref="N94:S94"/>
    <mergeCell ref="E95:G95"/>
    <mergeCell ref="H95:J95"/>
    <mergeCell ref="B132:D132"/>
    <mergeCell ref="K139:M139"/>
    <mergeCell ref="N139:S139"/>
    <mergeCell ref="N55:P55"/>
    <mergeCell ref="R55:S55"/>
    <mergeCell ref="N58:P58"/>
    <mergeCell ref="R58:S58"/>
    <mergeCell ref="N61:P61"/>
    <mergeCell ref="R61:S61"/>
    <mergeCell ref="N64:P64"/>
    <mergeCell ref="R64:S64"/>
    <mergeCell ref="E130:J130"/>
    <mergeCell ref="K130:M130"/>
    <mergeCell ref="N130:S130"/>
    <mergeCell ref="B131:D131"/>
    <mergeCell ref="E131:G131"/>
    <mergeCell ref="H131:J131"/>
    <mergeCell ref="K138:M138"/>
    <mergeCell ref="R107:S107"/>
    <mergeCell ref="N110:P110"/>
    <mergeCell ref="R110:S110"/>
    <mergeCell ref="N113:P113"/>
    <mergeCell ref="R113:S113"/>
    <mergeCell ref="N118:P118"/>
    <mergeCell ref="R118:S118"/>
    <mergeCell ref="N121:P121"/>
    <mergeCell ref="R121:S121"/>
    <mergeCell ref="N126:P126"/>
    <mergeCell ref="R126:S126"/>
    <mergeCell ref="Q131:S131"/>
    <mergeCell ref="B126:D126"/>
    <mergeCell ref="K126:M126"/>
    <mergeCell ref="B127:D127"/>
    <mergeCell ref="E127:J127"/>
    <mergeCell ref="K127:M127"/>
    <mergeCell ref="N127:S127"/>
    <mergeCell ref="B128:D128"/>
    <mergeCell ref="E128:G128"/>
    <mergeCell ref="H128:J128"/>
    <mergeCell ref="K128:M128"/>
    <mergeCell ref="N128:P128"/>
    <mergeCell ref="Q128:S128"/>
    <mergeCell ref="E126:G126"/>
    <mergeCell ref="I126:J126"/>
    <mergeCell ref="E129:G129"/>
    <mergeCell ref="I129:J129"/>
    <mergeCell ref="B123:D123"/>
    <mergeCell ref="K123:M123"/>
    <mergeCell ref="B125:D125"/>
    <mergeCell ref="E125:G125"/>
    <mergeCell ref="E123:G123"/>
    <mergeCell ref="H123:J123"/>
    <mergeCell ref="N123:P123"/>
    <mergeCell ref="Q123:S123"/>
    <mergeCell ref="B124:S124"/>
    <mergeCell ref="H125:I125"/>
    <mergeCell ref="J125:K125"/>
    <mergeCell ref="L125:M125"/>
    <mergeCell ref="N125:O125"/>
    <mergeCell ref="P125:Q125"/>
    <mergeCell ref="B120:D120"/>
    <mergeCell ref="K120:M120"/>
    <mergeCell ref="B121:D121"/>
    <mergeCell ref="K121:M121"/>
    <mergeCell ref="B122:D122"/>
    <mergeCell ref="K122:M122"/>
    <mergeCell ref="E120:G120"/>
    <mergeCell ref="H120:J120"/>
    <mergeCell ref="N120:P120"/>
    <mergeCell ref="Q120:S120"/>
    <mergeCell ref="E122:J122"/>
    <mergeCell ref="N122:S122"/>
    <mergeCell ref="E121:G121"/>
    <mergeCell ref="I121:J121"/>
    <mergeCell ref="B119:D119"/>
    <mergeCell ref="B118:D118"/>
    <mergeCell ref="K118:M118"/>
    <mergeCell ref="E119:J119"/>
    <mergeCell ref="K119:M119"/>
    <mergeCell ref="N119:S119"/>
    <mergeCell ref="B115:D115"/>
    <mergeCell ref="K115:M115"/>
    <mergeCell ref="B117:D117"/>
    <mergeCell ref="E117:G117"/>
    <mergeCell ref="B116:S116"/>
    <mergeCell ref="H117:I117"/>
    <mergeCell ref="J117:K117"/>
    <mergeCell ref="L117:M117"/>
    <mergeCell ref="N117:O117"/>
    <mergeCell ref="P117:Q117"/>
    <mergeCell ref="R117:S117"/>
    <mergeCell ref="N115:P115"/>
    <mergeCell ref="Q115:S115"/>
    <mergeCell ref="E115:G115"/>
    <mergeCell ref="H115:J115"/>
    <mergeCell ref="B110:D110"/>
    <mergeCell ref="B111:D111"/>
    <mergeCell ref="E111:J111"/>
    <mergeCell ref="B112:D112"/>
    <mergeCell ref="E112:G112"/>
    <mergeCell ref="H112:J112"/>
    <mergeCell ref="B114:D114"/>
    <mergeCell ref="E114:J114"/>
    <mergeCell ref="B107:D107"/>
    <mergeCell ref="K107:M107"/>
    <mergeCell ref="B108:D108"/>
    <mergeCell ref="E108:J108"/>
    <mergeCell ref="K108:M108"/>
    <mergeCell ref="N108:S108"/>
    <mergeCell ref="B109:D109"/>
    <mergeCell ref="E109:G109"/>
    <mergeCell ref="H109:J109"/>
    <mergeCell ref="K109:M109"/>
    <mergeCell ref="N109:P109"/>
    <mergeCell ref="Q109:S109"/>
    <mergeCell ref="K110:M110"/>
    <mergeCell ref="K111:M111"/>
    <mergeCell ref="N111:S111"/>
    <mergeCell ref="K112:M112"/>
    <mergeCell ref="N112:P112"/>
    <mergeCell ref="Q112:S112"/>
    <mergeCell ref="B113:D113"/>
    <mergeCell ref="B103:D103"/>
    <mergeCell ref="K103:M103"/>
    <mergeCell ref="B106:D106"/>
    <mergeCell ref="E106:G106"/>
    <mergeCell ref="E103:G103"/>
    <mergeCell ref="H103:J103"/>
    <mergeCell ref="N103:P103"/>
    <mergeCell ref="Q103:S103"/>
    <mergeCell ref="B105:S105"/>
    <mergeCell ref="H106:I106"/>
    <mergeCell ref="J106:K106"/>
    <mergeCell ref="L106:M106"/>
    <mergeCell ref="N106:O106"/>
    <mergeCell ref="P106:Q106"/>
    <mergeCell ref="B102:D102"/>
    <mergeCell ref="B101:D101"/>
    <mergeCell ref="K101:M101"/>
    <mergeCell ref="N101:S101"/>
    <mergeCell ref="E102:J102"/>
    <mergeCell ref="K102:M102"/>
    <mergeCell ref="N102:S102"/>
    <mergeCell ref="R106:S106"/>
    <mergeCell ref="B98:D98"/>
    <mergeCell ref="K98:M98"/>
    <mergeCell ref="B99:D99"/>
    <mergeCell ref="E99:J99"/>
    <mergeCell ref="K99:M99"/>
    <mergeCell ref="N99:S99"/>
    <mergeCell ref="B100:D100"/>
    <mergeCell ref="E100:G100"/>
    <mergeCell ref="H100:J100"/>
    <mergeCell ref="K100:M100"/>
    <mergeCell ref="N100:P100"/>
    <mergeCell ref="Q100:S100"/>
    <mergeCell ref="B95:D95"/>
    <mergeCell ref="K95:M95"/>
    <mergeCell ref="B97:D97"/>
    <mergeCell ref="E97:G97"/>
    <mergeCell ref="N95:P95"/>
    <mergeCell ref="Q95:S95"/>
    <mergeCell ref="B96:S96"/>
    <mergeCell ref="H97:I97"/>
    <mergeCell ref="J97:K97"/>
    <mergeCell ref="L97:M97"/>
    <mergeCell ref="N97:O97"/>
    <mergeCell ref="P97:Q97"/>
    <mergeCell ref="R97:S97"/>
    <mergeCell ref="B94:D94"/>
    <mergeCell ref="B90:D90"/>
    <mergeCell ref="K90:M90"/>
    <mergeCell ref="B91:D91"/>
    <mergeCell ref="E91:J91"/>
    <mergeCell ref="K91:M91"/>
    <mergeCell ref="N91:S91"/>
    <mergeCell ref="B92:D92"/>
    <mergeCell ref="E92:G92"/>
    <mergeCell ref="H92:J92"/>
    <mergeCell ref="K92:M92"/>
    <mergeCell ref="N92:P92"/>
    <mergeCell ref="Q92:S92"/>
    <mergeCell ref="B87:D87"/>
    <mergeCell ref="K87:M87"/>
    <mergeCell ref="B88:D88"/>
    <mergeCell ref="E88:J88"/>
    <mergeCell ref="K88:M88"/>
    <mergeCell ref="N88:S88"/>
    <mergeCell ref="B89:D89"/>
    <mergeCell ref="E89:G89"/>
    <mergeCell ref="H89:J89"/>
    <mergeCell ref="K89:M89"/>
    <mergeCell ref="N89:P89"/>
    <mergeCell ref="Q89:S89"/>
    <mergeCell ref="N87:P87"/>
    <mergeCell ref="R87:S87"/>
    <mergeCell ref="N90:P90"/>
    <mergeCell ref="B93:D93"/>
    <mergeCell ref="K93:M93"/>
    <mergeCell ref="E94:J94"/>
    <mergeCell ref="K94:M94"/>
    <mergeCell ref="B84:D84"/>
    <mergeCell ref="K84:M84"/>
    <mergeCell ref="B85:D85"/>
    <mergeCell ref="E85:J85"/>
    <mergeCell ref="K85:M85"/>
    <mergeCell ref="N85:S85"/>
    <mergeCell ref="B86:D86"/>
    <mergeCell ref="E86:G86"/>
    <mergeCell ref="H86:J86"/>
    <mergeCell ref="K86:M86"/>
    <mergeCell ref="N86:P86"/>
    <mergeCell ref="Q86:S86"/>
    <mergeCell ref="B81:D81"/>
    <mergeCell ref="K81:M81"/>
    <mergeCell ref="B83:D83"/>
    <mergeCell ref="E83:G83"/>
    <mergeCell ref="N84:P84"/>
    <mergeCell ref="R84:S84"/>
    <mergeCell ref="E84:G84"/>
    <mergeCell ref="I84:J84"/>
    <mergeCell ref="B82:S82"/>
    <mergeCell ref="H83:I83"/>
    <mergeCell ref="J83:K83"/>
    <mergeCell ref="L83:M83"/>
    <mergeCell ref="N83:O83"/>
    <mergeCell ref="P83:Q83"/>
    <mergeCell ref="R83:S83"/>
    <mergeCell ref="B79:D79"/>
    <mergeCell ref="B80:D80"/>
    <mergeCell ref="E80:J80"/>
    <mergeCell ref="E81:G81"/>
    <mergeCell ref="H81:J81"/>
    <mergeCell ref="B76:D76"/>
    <mergeCell ref="K76:M76"/>
    <mergeCell ref="B77:D77"/>
    <mergeCell ref="E77:J77"/>
    <mergeCell ref="K77:M77"/>
    <mergeCell ref="N77:S77"/>
    <mergeCell ref="B78:D78"/>
    <mergeCell ref="E78:G78"/>
    <mergeCell ref="H78:J78"/>
    <mergeCell ref="K78:M78"/>
    <mergeCell ref="N78:P78"/>
    <mergeCell ref="Q78:S78"/>
    <mergeCell ref="N76:P76"/>
    <mergeCell ref="R76:S76"/>
    <mergeCell ref="E76:G76"/>
    <mergeCell ref="I76:J76"/>
    <mergeCell ref="E79:G79"/>
    <mergeCell ref="I79:J79"/>
    <mergeCell ref="B73:D73"/>
    <mergeCell ref="K73:M73"/>
    <mergeCell ref="B74:D74"/>
    <mergeCell ref="E74:J74"/>
    <mergeCell ref="K74:M74"/>
    <mergeCell ref="N74:S74"/>
    <mergeCell ref="B75:D75"/>
    <mergeCell ref="E75:G75"/>
    <mergeCell ref="H75:J75"/>
    <mergeCell ref="K75:M75"/>
    <mergeCell ref="N75:P75"/>
    <mergeCell ref="Q75:S75"/>
    <mergeCell ref="B70:D70"/>
    <mergeCell ref="K70:M70"/>
    <mergeCell ref="B71:D71"/>
    <mergeCell ref="E71:J71"/>
    <mergeCell ref="K71:M71"/>
    <mergeCell ref="N71:S71"/>
    <mergeCell ref="B72:D72"/>
    <mergeCell ref="E72:G72"/>
    <mergeCell ref="H72:J72"/>
    <mergeCell ref="K72:M72"/>
    <mergeCell ref="N72:P72"/>
    <mergeCell ref="Q72:S72"/>
    <mergeCell ref="N70:P70"/>
    <mergeCell ref="R70:S70"/>
    <mergeCell ref="N73:P73"/>
    <mergeCell ref="R73:S73"/>
    <mergeCell ref="E70:G70"/>
    <mergeCell ref="I70:J70"/>
    <mergeCell ref="E73:G73"/>
    <mergeCell ref="I73:J73"/>
    <mergeCell ref="B67:D67"/>
    <mergeCell ref="K67:M67"/>
    <mergeCell ref="B68:D68"/>
    <mergeCell ref="E68:J68"/>
    <mergeCell ref="K68:M68"/>
    <mergeCell ref="N68:S68"/>
    <mergeCell ref="B69:D69"/>
    <mergeCell ref="E69:G69"/>
    <mergeCell ref="H69:J69"/>
    <mergeCell ref="K69:M69"/>
    <mergeCell ref="N69:P69"/>
    <mergeCell ref="Q69:S69"/>
    <mergeCell ref="B64:D64"/>
    <mergeCell ref="K64:M64"/>
    <mergeCell ref="B65:D65"/>
    <mergeCell ref="E65:J65"/>
    <mergeCell ref="K65:M65"/>
    <mergeCell ref="N65:S65"/>
    <mergeCell ref="B66:D66"/>
    <mergeCell ref="E66:G66"/>
    <mergeCell ref="H66:J66"/>
    <mergeCell ref="K66:M66"/>
    <mergeCell ref="N66:P66"/>
    <mergeCell ref="Q66:S66"/>
    <mergeCell ref="N67:P67"/>
    <mergeCell ref="R67:S67"/>
    <mergeCell ref="E64:G64"/>
    <mergeCell ref="I64:J64"/>
    <mergeCell ref="E67:G67"/>
    <mergeCell ref="I67:J67"/>
    <mergeCell ref="B61:D61"/>
    <mergeCell ref="K61:M61"/>
    <mergeCell ref="B62:D62"/>
    <mergeCell ref="E62:J62"/>
    <mergeCell ref="K62:M62"/>
    <mergeCell ref="N62:S62"/>
    <mergeCell ref="B63:D63"/>
    <mergeCell ref="E63:G63"/>
    <mergeCell ref="H63:J63"/>
    <mergeCell ref="K63:M63"/>
    <mergeCell ref="N63:P63"/>
    <mergeCell ref="Q63:S63"/>
    <mergeCell ref="B58:D58"/>
    <mergeCell ref="K58:M58"/>
    <mergeCell ref="B59:D59"/>
    <mergeCell ref="E59:J59"/>
    <mergeCell ref="K59:M59"/>
    <mergeCell ref="N59:S59"/>
    <mergeCell ref="B60:D60"/>
    <mergeCell ref="E60:G60"/>
    <mergeCell ref="H60:J60"/>
    <mergeCell ref="K60:M60"/>
    <mergeCell ref="N60:P60"/>
    <mergeCell ref="Q60:S60"/>
    <mergeCell ref="E58:G58"/>
    <mergeCell ref="I58:J58"/>
    <mergeCell ref="E61:G61"/>
    <mergeCell ref="I61:J61"/>
    <mergeCell ref="B55:D55"/>
    <mergeCell ref="K55:M55"/>
    <mergeCell ref="B56:D56"/>
    <mergeCell ref="E56:J56"/>
    <mergeCell ref="K56:M56"/>
    <mergeCell ref="N56:S56"/>
    <mergeCell ref="B57:D57"/>
    <mergeCell ref="E57:G57"/>
    <mergeCell ref="H57:J57"/>
    <mergeCell ref="K57:M57"/>
    <mergeCell ref="N57:P57"/>
    <mergeCell ref="Q57:S57"/>
    <mergeCell ref="B48:D48"/>
    <mergeCell ref="K48:M48"/>
    <mergeCell ref="B49:D49"/>
    <mergeCell ref="E49:J49"/>
    <mergeCell ref="K49:M49"/>
    <mergeCell ref="N49:S49"/>
    <mergeCell ref="B50:D50"/>
    <mergeCell ref="E50:G50"/>
    <mergeCell ref="H50:J50"/>
    <mergeCell ref="K50:M50"/>
    <mergeCell ref="N50:P50"/>
    <mergeCell ref="Q50:S50"/>
    <mergeCell ref="N48:P48"/>
    <mergeCell ref="R48:S48"/>
    <mergeCell ref="E48:G48"/>
    <mergeCell ref="I48:J48"/>
    <mergeCell ref="B54:S54"/>
    <mergeCell ref="E55:G55"/>
    <mergeCell ref="I55:J55"/>
    <mergeCell ref="B45:D45"/>
    <mergeCell ref="K45:M45"/>
    <mergeCell ref="B46:D46"/>
    <mergeCell ref="E46:J46"/>
    <mergeCell ref="K46:M46"/>
    <mergeCell ref="N46:S46"/>
    <mergeCell ref="B47:D47"/>
    <mergeCell ref="E47:G47"/>
    <mergeCell ref="H47:J47"/>
    <mergeCell ref="K47:M47"/>
    <mergeCell ref="N47:P47"/>
    <mergeCell ref="Q47:S47"/>
    <mergeCell ref="B42:D42"/>
    <mergeCell ref="K42:M42"/>
    <mergeCell ref="B43:D43"/>
    <mergeCell ref="E43:J43"/>
    <mergeCell ref="K43:M43"/>
    <mergeCell ref="N43:S43"/>
    <mergeCell ref="B44:D44"/>
    <mergeCell ref="E44:G44"/>
    <mergeCell ref="H44:J44"/>
    <mergeCell ref="K44:M44"/>
    <mergeCell ref="N44:P44"/>
    <mergeCell ref="Q44:S44"/>
    <mergeCell ref="N42:P42"/>
    <mergeCell ref="R42:S42"/>
    <mergeCell ref="N45:P45"/>
    <mergeCell ref="R45:S45"/>
    <mergeCell ref="B40:D40"/>
    <mergeCell ref="E40:J40"/>
    <mergeCell ref="K40:M40"/>
    <mergeCell ref="N40:S40"/>
    <mergeCell ref="B41:D41"/>
    <mergeCell ref="E41:G41"/>
    <mergeCell ref="H41:J41"/>
    <mergeCell ref="K41:M41"/>
    <mergeCell ref="N41:P41"/>
    <mergeCell ref="Q41:S41"/>
    <mergeCell ref="B36:D36"/>
    <mergeCell ref="K36:M36"/>
    <mergeCell ref="B37:D37"/>
    <mergeCell ref="E37:J37"/>
    <mergeCell ref="K37:M37"/>
    <mergeCell ref="N37:S37"/>
    <mergeCell ref="B38:D38"/>
    <mergeCell ref="E38:G38"/>
    <mergeCell ref="H38:J38"/>
    <mergeCell ref="K38:M38"/>
    <mergeCell ref="N38:P38"/>
    <mergeCell ref="Q38:S38"/>
    <mergeCell ref="H35:J35"/>
    <mergeCell ref="K35:M35"/>
    <mergeCell ref="N35:P35"/>
    <mergeCell ref="Q35:S35"/>
    <mergeCell ref="B30:D30"/>
    <mergeCell ref="K30:M30"/>
    <mergeCell ref="B31:D31"/>
    <mergeCell ref="E31:J31"/>
    <mergeCell ref="K31:M31"/>
    <mergeCell ref="N31:S31"/>
    <mergeCell ref="B32:D32"/>
    <mergeCell ref="E32:G32"/>
    <mergeCell ref="H32:J32"/>
    <mergeCell ref="K32:M32"/>
    <mergeCell ref="N32:P32"/>
    <mergeCell ref="Q32:S32"/>
    <mergeCell ref="B39:D39"/>
    <mergeCell ref="K39:M39"/>
    <mergeCell ref="K29:M29"/>
    <mergeCell ref="N29:P29"/>
    <mergeCell ref="Q29:S29"/>
    <mergeCell ref="B25:D25"/>
    <mergeCell ref="E25:J25"/>
    <mergeCell ref="K25:M25"/>
    <mergeCell ref="N25:S25"/>
    <mergeCell ref="B26:D26"/>
    <mergeCell ref="E26:G26"/>
    <mergeCell ref="H26:J26"/>
    <mergeCell ref="K26:M26"/>
    <mergeCell ref="N26:P26"/>
    <mergeCell ref="Q26:S26"/>
    <mergeCell ref="B33:D33"/>
    <mergeCell ref="K33:M33"/>
    <mergeCell ref="AR37:AT37"/>
    <mergeCell ref="AU37:AW37"/>
    <mergeCell ref="B28:D28"/>
    <mergeCell ref="E28:J28"/>
    <mergeCell ref="K28:M28"/>
    <mergeCell ref="N28:S28"/>
    <mergeCell ref="B29:D29"/>
    <mergeCell ref="E29:G29"/>
    <mergeCell ref="H29:J29"/>
    <mergeCell ref="AO30:AQ30"/>
    <mergeCell ref="AR30:AW30"/>
    <mergeCell ref="B34:D34"/>
    <mergeCell ref="E34:J34"/>
    <mergeCell ref="K34:M34"/>
    <mergeCell ref="N34:S34"/>
    <mergeCell ref="B35:D35"/>
    <mergeCell ref="E35:G35"/>
    <mergeCell ref="B23:D23"/>
    <mergeCell ref="E23:G23"/>
    <mergeCell ref="H23:J23"/>
    <mergeCell ref="K23:M23"/>
    <mergeCell ref="N23:P23"/>
    <mergeCell ref="Q23:S23"/>
    <mergeCell ref="B24:D24"/>
    <mergeCell ref="K24:M24"/>
    <mergeCell ref="Q20:S20"/>
    <mergeCell ref="B21:D21"/>
    <mergeCell ref="K21:M21"/>
    <mergeCell ref="B22:D22"/>
    <mergeCell ref="E22:J22"/>
    <mergeCell ref="K22:M22"/>
    <mergeCell ref="N22:S22"/>
    <mergeCell ref="B27:D27"/>
    <mergeCell ref="K27:M27"/>
    <mergeCell ref="B19:D19"/>
    <mergeCell ref="E19:J19"/>
    <mergeCell ref="K19:M19"/>
    <mergeCell ref="N19:S19"/>
    <mergeCell ref="B20:D20"/>
    <mergeCell ref="E20:G20"/>
    <mergeCell ref="H20:J20"/>
    <mergeCell ref="K20:M20"/>
    <mergeCell ref="N20:P20"/>
    <mergeCell ref="EY3:FP3"/>
    <mergeCell ref="EY4:FA4"/>
    <mergeCell ref="FB4:FD4"/>
    <mergeCell ref="FE4:FF4"/>
    <mergeCell ref="FG4:FH4"/>
    <mergeCell ref="FI4:FJ4"/>
    <mergeCell ref="FK4:FL4"/>
    <mergeCell ref="FM4:FN4"/>
    <mergeCell ref="FO4:FP4"/>
    <mergeCell ref="FH5:FJ5"/>
    <mergeCell ref="FK5:FP5"/>
    <mergeCell ref="EF17:EH17"/>
    <mergeCell ref="EI17:EN17"/>
    <mergeCell ref="EI15:EN15"/>
    <mergeCell ref="ER10:ET10"/>
    <mergeCell ref="EU10:EW10"/>
    <mergeCell ref="EF11:EH11"/>
    <mergeCell ref="EI11:EN11"/>
    <mergeCell ref="EF12:EH12"/>
    <mergeCell ref="EI12:EN12"/>
    <mergeCell ref="EF13:EH13"/>
    <mergeCell ref="U3:AL3"/>
    <mergeCell ref="U4:W4"/>
    <mergeCell ref="EI8:EN8"/>
    <mergeCell ref="EF9:EH9"/>
    <mergeCell ref="EI9:EN9"/>
    <mergeCell ref="EF10:EH10"/>
    <mergeCell ref="FH6:FJ6"/>
    <mergeCell ref="FK6:FP6"/>
    <mergeCell ref="FH7:FJ7"/>
    <mergeCell ref="FK7:FM7"/>
    <mergeCell ref="FN7:FP7"/>
    <mergeCell ref="EY5:FA5"/>
    <mergeCell ref="FB5:FG5"/>
    <mergeCell ref="EO17:EQ17"/>
    <mergeCell ref="ER17:EW17"/>
    <mergeCell ref="EO18:EQ18"/>
    <mergeCell ref="ER18:EW18"/>
    <mergeCell ref="EY6:FA6"/>
    <mergeCell ref="FB6:FG6"/>
    <mergeCell ref="EY7:FA7"/>
    <mergeCell ref="FB7:FD7"/>
    <mergeCell ref="FE7:FG7"/>
    <mergeCell ref="ER8:EW8"/>
    <mergeCell ref="EO9:EQ9"/>
    <mergeCell ref="ER9:EW9"/>
    <mergeCell ref="EO19:EQ19"/>
    <mergeCell ref="ER19:ET19"/>
    <mergeCell ref="EU19:EW19"/>
    <mergeCell ref="EI16:EK16"/>
    <mergeCell ref="EL16:EN16"/>
    <mergeCell ref="EO14:EQ14"/>
    <mergeCell ref="ER14:EW14"/>
    <mergeCell ref="EO15:EQ15"/>
    <mergeCell ref="ER15:EW15"/>
    <mergeCell ref="EO16:EQ16"/>
    <mergeCell ref="ER16:ET16"/>
    <mergeCell ref="EU16:EW16"/>
    <mergeCell ref="ER11:EW11"/>
    <mergeCell ref="EO12:EQ12"/>
    <mergeCell ref="ER12:EW12"/>
    <mergeCell ref="EO13:EQ13"/>
    <mergeCell ref="ER13:ET13"/>
    <mergeCell ref="EU13:EW13"/>
    <mergeCell ref="EI14:EN14"/>
    <mergeCell ref="EI13:EK13"/>
    <mergeCell ref="EL13:EN13"/>
    <mergeCell ref="BQ14:BS14"/>
    <mergeCell ref="BT14:BY14"/>
    <mergeCell ref="BQ15:BS15"/>
    <mergeCell ref="BT15:BY15"/>
    <mergeCell ref="BQ16:BS16"/>
    <mergeCell ref="BT16:BV16"/>
    <mergeCell ref="BW16:BY16"/>
    <mergeCell ref="EF8:EH8"/>
    <mergeCell ref="EO10:EQ10"/>
    <mergeCell ref="EO11:EQ11"/>
    <mergeCell ref="EF16:EH16"/>
    <mergeCell ref="DC11:DE11"/>
    <mergeCell ref="DF11:DK11"/>
    <mergeCell ref="DC12:DE12"/>
    <mergeCell ref="DF12:DK12"/>
    <mergeCell ref="DC13:DE13"/>
    <mergeCell ref="DF13:DH13"/>
    <mergeCell ref="DI13:DK13"/>
    <mergeCell ref="CT10:CV10"/>
    <mergeCell ref="CW10:CY10"/>
    <mergeCell ref="CZ10:DB10"/>
    <mergeCell ref="DV10:DX10"/>
    <mergeCell ref="DY10:EA10"/>
    <mergeCell ref="EB10:ED10"/>
    <mergeCell ref="DV8:DX8"/>
    <mergeCell ref="DY8:ED8"/>
    <mergeCell ref="EF14:EH14"/>
    <mergeCell ref="EF15:EH15"/>
    <mergeCell ref="DV9:DX9"/>
    <mergeCell ref="DY9:ED9"/>
    <mergeCell ref="DC10:DE10"/>
    <mergeCell ref="DF10:DH10"/>
    <mergeCell ref="AO62:AQ62"/>
    <mergeCell ref="AR62:AW62"/>
    <mergeCell ref="AO63:AQ63"/>
    <mergeCell ref="AR63:AW63"/>
    <mergeCell ref="AO64:AQ64"/>
    <mergeCell ref="AR64:AT64"/>
    <mergeCell ref="AU64:AW64"/>
    <mergeCell ref="AX62:AZ62"/>
    <mergeCell ref="BA62:BF62"/>
    <mergeCell ref="AX63:AZ63"/>
    <mergeCell ref="BA63:BF63"/>
    <mergeCell ref="AX64:AZ64"/>
    <mergeCell ref="BA64:BC64"/>
    <mergeCell ref="BD64:BF64"/>
    <mergeCell ref="EI10:EK10"/>
    <mergeCell ref="EL10:EN10"/>
    <mergeCell ref="EO8:EQ8"/>
    <mergeCell ref="EF18:EH18"/>
    <mergeCell ref="EI18:EN18"/>
    <mergeCell ref="EF19:EH19"/>
    <mergeCell ref="EI19:EK19"/>
    <mergeCell ref="EL19:EN19"/>
    <mergeCell ref="BA42:BF42"/>
    <mergeCell ref="AX42:AZ42"/>
    <mergeCell ref="BA41:BF41"/>
    <mergeCell ref="AX41:AZ41"/>
    <mergeCell ref="AX37:AZ37"/>
    <mergeCell ref="BA37:BC37"/>
    <mergeCell ref="BD37:BF37"/>
    <mergeCell ref="AO36:AQ36"/>
    <mergeCell ref="AR36:AW36"/>
    <mergeCell ref="AO37:AQ37"/>
    <mergeCell ref="AO60:AQ60"/>
    <mergeCell ref="AR60:AW60"/>
    <mergeCell ref="AO61:AQ61"/>
    <mergeCell ref="AR61:AT61"/>
    <mergeCell ref="AU61:AW61"/>
    <mergeCell ref="AX59:AZ59"/>
    <mergeCell ref="BA59:BF59"/>
    <mergeCell ref="AX60:AZ60"/>
    <mergeCell ref="BA60:BF60"/>
    <mergeCell ref="AX56:AZ56"/>
    <mergeCell ref="BA56:BF56"/>
    <mergeCell ref="AX57:AZ57"/>
    <mergeCell ref="BA57:BF57"/>
    <mergeCell ref="AX58:AZ58"/>
    <mergeCell ref="BA58:BC58"/>
    <mergeCell ref="BD58:BF58"/>
    <mergeCell ref="AO59:AQ59"/>
    <mergeCell ref="AR59:AW59"/>
    <mergeCell ref="AX61:AZ61"/>
    <mergeCell ref="BA61:BC61"/>
    <mergeCell ref="BD61:BF61"/>
    <mergeCell ref="AX55:AZ55"/>
    <mergeCell ref="BA55:BC55"/>
    <mergeCell ref="BD55:BF55"/>
    <mergeCell ref="AO56:AQ56"/>
    <mergeCell ref="AR56:AW56"/>
    <mergeCell ref="AO57:AQ57"/>
    <mergeCell ref="AR57:AW57"/>
    <mergeCell ref="AO58:AQ58"/>
    <mergeCell ref="AR58:AT58"/>
    <mergeCell ref="AU58:AW58"/>
    <mergeCell ref="AO54:AQ54"/>
    <mergeCell ref="AR54:AW54"/>
    <mergeCell ref="AO55:AQ55"/>
    <mergeCell ref="AR55:AT55"/>
    <mergeCell ref="AU55:AW55"/>
    <mergeCell ref="AX53:AZ53"/>
    <mergeCell ref="BA53:BF53"/>
    <mergeCell ref="AX54:AZ54"/>
    <mergeCell ref="BA54:BF54"/>
    <mergeCell ref="AX50:AZ50"/>
    <mergeCell ref="BA50:BF50"/>
    <mergeCell ref="AX51:AZ51"/>
    <mergeCell ref="BA51:BF51"/>
    <mergeCell ref="AX52:AZ52"/>
    <mergeCell ref="BA52:BC52"/>
    <mergeCell ref="BD52:BF52"/>
    <mergeCell ref="AO53:AQ53"/>
    <mergeCell ref="AR53:AW53"/>
    <mergeCell ref="AX49:AZ49"/>
    <mergeCell ref="BA49:BC49"/>
    <mergeCell ref="BD49:BF49"/>
    <mergeCell ref="AO50:AQ50"/>
    <mergeCell ref="AR50:AW50"/>
    <mergeCell ref="AO51:AQ51"/>
    <mergeCell ref="AR51:AW51"/>
    <mergeCell ref="AO52:AQ52"/>
    <mergeCell ref="AR52:AT52"/>
    <mergeCell ref="AU52:AW52"/>
    <mergeCell ref="AO48:AQ48"/>
    <mergeCell ref="AR48:AW48"/>
    <mergeCell ref="AO49:AQ49"/>
    <mergeCell ref="AR49:AT49"/>
    <mergeCell ref="AU49:AW49"/>
    <mergeCell ref="AX47:AZ47"/>
    <mergeCell ref="BA47:BF47"/>
    <mergeCell ref="AX48:AZ48"/>
    <mergeCell ref="BA48:BF48"/>
    <mergeCell ref="AX44:AZ44"/>
    <mergeCell ref="BA44:BF44"/>
    <mergeCell ref="AX45:AZ45"/>
    <mergeCell ref="BA45:BF45"/>
    <mergeCell ref="AX46:AZ46"/>
    <mergeCell ref="BA46:BC46"/>
    <mergeCell ref="BD46:BF46"/>
    <mergeCell ref="AO47:AQ47"/>
    <mergeCell ref="AR47:AW47"/>
    <mergeCell ref="AX43:AZ43"/>
    <mergeCell ref="BA43:BC43"/>
    <mergeCell ref="BD43:BF43"/>
    <mergeCell ref="AO44:AQ44"/>
    <mergeCell ref="AR44:AW44"/>
    <mergeCell ref="AO45:AQ45"/>
    <mergeCell ref="AR45:AW45"/>
    <mergeCell ref="AO46:AQ46"/>
    <mergeCell ref="AR46:AT46"/>
    <mergeCell ref="AU46:AW46"/>
    <mergeCell ref="AO42:AQ42"/>
    <mergeCell ref="AR42:AW42"/>
    <mergeCell ref="AO43:AQ43"/>
    <mergeCell ref="AR43:AT43"/>
    <mergeCell ref="AU43:AW43"/>
    <mergeCell ref="AX38:AZ38"/>
    <mergeCell ref="BA38:BF38"/>
    <mergeCell ref="AX39:AZ39"/>
    <mergeCell ref="BA39:BF39"/>
    <mergeCell ref="AX40:AZ40"/>
    <mergeCell ref="BA40:BC40"/>
    <mergeCell ref="BD40:BF40"/>
    <mergeCell ref="AO41:AQ41"/>
    <mergeCell ref="AR41:AW41"/>
    <mergeCell ref="AO38:AQ38"/>
    <mergeCell ref="AR38:AW38"/>
    <mergeCell ref="AO39:AQ39"/>
    <mergeCell ref="AR39:AW39"/>
    <mergeCell ref="AO40:AQ40"/>
    <mergeCell ref="AR40:AT40"/>
    <mergeCell ref="AU40:AW40"/>
    <mergeCell ref="AX35:AZ35"/>
    <mergeCell ref="BA35:BF35"/>
    <mergeCell ref="AX36:AZ36"/>
    <mergeCell ref="BA36:BF36"/>
    <mergeCell ref="AX32:AZ32"/>
    <mergeCell ref="BA32:BF32"/>
    <mergeCell ref="AX33:AZ33"/>
    <mergeCell ref="BA33:BF33"/>
    <mergeCell ref="AX34:AZ34"/>
    <mergeCell ref="BA34:BC34"/>
    <mergeCell ref="BD34:BF34"/>
    <mergeCell ref="AO35:AQ35"/>
    <mergeCell ref="AR35:AW35"/>
    <mergeCell ref="AX31:AZ31"/>
    <mergeCell ref="BA31:BC31"/>
    <mergeCell ref="BD31:BF31"/>
    <mergeCell ref="AO32:AQ32"/>
    <mergeCell ref="AR32:AW32"/>
    <mergeCell ref="AO33:AQ33"/>
    <mergeCell ref="AR33:AW33"/>
    <mergeCell ref="AO34:AQ34"/>
    <mergeCell ref="AR34:AT34"/>
    <mergeCell ref="AU34:AW34"/>
    <mergeCell ref="AO31:AQ31"/>
    <mergeCell ref="AR31:AT31"/>
    <mergeCell ref="AU31:AW31"/>
    <mergeCell ref="AX29:AZ29"/>
    <mergeCell ref="BA29:BF29"/>
    <mergeCell ref="AX30:AZ30"/>
    <mergeCell ref="BA30:BF30"/>
    <mergeCell ref="AX26:AZ26"/>
    <mergeCell ref="BA26:BF26"/>
    <mergeCell ref="AX27:AZ27"/>
    <mergeCell ref="BA27:BF27"/>
    <mergeCell ref="AX28:AZ28"/>
    <mergeCell ref="BA28:BC28"/>
    <mergeCell ref="BD28:BF28"/>
    <mergeCell ref="AO29:AQ29"/>
    <mergeCell ref="AR29:AW29"/>
    <mergeCell ref="AX25:AZ25"/>
    <mergeCell ref="BA25:BC25"/>
    <mergeCell ref="BD25:BF25"/>
    <mergeCell ref="AO26:AQ26"/>
    <mergeCell ref="AR26:AW26"/>
    <mergeCell ref="AO27:AQ27"/>
    <mergeCell ref="AR27:AW27"/>
    <mergeCell ref="AO28:AQ28"/>
    <mergeCell ref="AR28:AT28"/>
    <mergeCell ref="AU28:AW28"/>
    <mergeCell ref="AX19:AZ19"/>
    <mergeCell ref="BA19:BC19"/>
    <mergeCell ref="BD19:BF19"/>
    <mergeCell ref="AO20:AQ20"/>
    <mergeCell ref="AR20:AW20"/>
    <mergeCell ref="AO21:AQ21"/>
    <mergeCell ref="AR21:AW21"/>
    <mergeCell ref="AO22:AQ22"/>
    <mergeCell ref="AR22:AT22"/>
    <mergeCell ref="AU22:AW22"/>
    <mergeCell ref="AR17:AW17"/>
    <mergeCell ref="AO24:AQ24"/>
    <mergeCell ref="AR24:AW24"/>
    <mergeCell ref="AO25:AQ25"/>
    <mergeCell ref="AR25:AT25"/>
    <mergeCell ref="AU25:AW25"/>
    <mergeCell ref="AX23:AZ23"/>
    <mergeCell ref="BA23:BF23"/>
    <mergeCell ref="AX24:AZ24"/>
    <mergeCell ref="BA24:BF24"/>
    <mergeCell ref="AX20:AZ20"/>
    <mergeCell ref="BA20:BF20"/>
    <mergeCell ref="AX21:AZ21"/>
    <mergeCell ref="BA21:BF21"/>
    <mergeCell ref="AX22:AZ22"/>
    <mergeCell ref="BA22:BC22"/>
    <mergeCell ref="BD22:BF22"/>
    <mergeCell ref="AO23:AQ23"/>
    <mergeCell ref="AR23:AW23"/>
    <mergeCell ref="BA6:BF6"/>
    <mergeCell ref="AX7:AZ7"/>
    <mergeCell ref="BA7:BC7"/>
    <mergeCell ref="BD7:BF7"/>
    <mergeCell ref="BQ5:BS5"/>
    <mergeCell ref="BT5:BY5"/>
    <mergeCell ref="BQ6:BS6"/>
    <mergeCell ref="BT6:BY6"/>
    <mergeCell ref="BQ7:BS7"/>
    <mergeCell ref="BT7:BV7"/>
    <mergeCell ref="BW7:BY7"/>
    <mergeCell ref="DM5:DO5"/>
    <mergeCell ref="DP5:DU5"/>
    <mergeCell ref="DM6:DO6"/>
    <mergeCell ref="DP6:DU6"/>
    <mergeCell ref="CT5:CV5"/>
    <mergeCell ref="CW5:DB5"/>
    <mergeCell ref="DC5:DE5"/>
    <mergeCell ref="DF5:DK5"/>
    <mergeCell ref="CT6:CV6"/>
    <mergeCell ref="CW6:DB6"/>
    <mergeCell ref="DC6:DE6"/>
    <mergeCell ref="DF6:DK6"/>
    <mergeCell ref="CM5:CR5"/>
    <mergeCell ref="CA6:CC6"/>
    <mergeCell ref="CD6:CI6"/>
    <mergeCell ref="CJ6:CL6"/>
    <mergeCell ref="CM6:CR6"/>
    <mergeCell ref="EF3:EW3"/>
    <mergeCell ref="EF4:EH4"/>
    <mergeCell ref="EI4:EK4"/>
    <mergeCell ref="EL4:EM4"/>
    <mergeCell ref="EN4:EO4"/>
    <mergeCell ref="EP4:EQ4"/>
    <mergeCell ref="ER4:ES4"/>
    <mergeCell ref="ET4:EU4"/>
    <mergeCell ref="EV4:EW4"/>
    <mergeCell ref="EF5:EH5"/>
    <mergeCell ref="EI5:EN5"/>
    <mergeCell ref="EF6:EH6"/>
    <mergeCell ref="EI6:EN6"/>
    <mergeCell ref="EF7:EH7"/>
    <mergeCell ref="EI7:EK7"/>
    <mergeCell ref="EL7:EN7"/>
    <mergeCell ref="EO5:EQ5"/>
    <mergeCell ref="ER5:EW5"/>
    <mergeCell ref="EO6:EQ6"/>
    <mergeCell ref="ER6:EW6"/>
    <mergeCell ref="EO7:EQ7"/>
    <mergeCell ref="ER7:ET7"/>
    <mergeCell ref="EU7:EW7"/>
    <mergeCell ref="DV7:DX7"/>
    <mergeCell ref="DY7:EA7"/>
    <mergeCell ref="EB7:ED7"/>
    <mergeCell ref="DM10:DO10"/>
    <mergeCell ref="DP10:DR10"/>
    <mergeCell ref="DS10:DU10"/>
    <mergeCell ref="DV5:DX5"/>
    <mergeCell ref="DY5:ED5"/>
    <mergeCell ref="DM8:DO8"/>
    <mergeCell ref="DP8:DU8"/>
    <mergeCell ref="DM3:ED3"/>
    <mergeCell ref="DM4:DO4"/>
    <mergeCell ref="DP4:DR4"/>
    <mergeCell ref="DS4:DT4"/>
    <mergeCell ref="DU4:DV4"/>
    <mergeCell ref="DW4:DX4"/>
    <mergeCell ref="DY4:DZ4"/>
    <mergeCell ref="EA4:EB4"/>
    <mergeCell ref="EC4:ED4"/>
    <mergeCell ref="DV6:DX6"/>
    <mergeCell ref="DY6:ED6"/>
    <mergeCell ref="DM9:DO9"/>
    <mergeCell ref="DP9:DU9"/>
    <mergeCell ref="DM7:DO7"/>
    <mergeCell ref="DP7:DR7"/>
    <mergeCell ref="DS7:DU7"/>
    <mergeCell ref="DI10:DK10"/>
    <mergeCell ref="CT13:CV13"/>
    <mergeCell ref="CW13:CY13"/>
    <mergeCell ref="CZ13:DB13"/>
    <mergeCell ref="CT8:CV8"/>
    <mergeCell ref="CW8:DB8"/>
    <mergeCell ref="CT11:CV11"/>
    <mergeCell ref="CW11:DB11"/>
    <mergeCell ref="CT9:CV9"/>
    <mergeCell ref="CW9:DB9"/>
    <mergeCell ref="CT12:CV12"/>
    <mergeCell ref="CW12:DB12"/>
    <mergeCell ref="CT7:CV7"/>
    <mergeCell ref="CW7:CY7"/>
    <mergeCell ref="CZ7:DB7"/>
    <mergeCell ref="DC7:DE7"/>
    <mergeCell ref="DF7:DH7"/>
    <mergeCell ref="DI7:DK7"/>
    <mergeCell ref="DC8:DE8"/>
    <mergeCell ref="DF8:DK8"/>
    <mergeCell ref="DC9:DE9"/>
    <mergeCell ref="DF9:DK9"/>
    <mergeCell ref="CT3:DK3"/>
    <mergeCell ref="CT4:CV4"/>
    <mergeCell ref="CW4:CY4"/>
    <mergeCell ref="CZ4:DA4"/>
    <mergeCell ref="DB4:DC4"/>
    <mergeCell ref="DD4:DE4"/>
    <mergeCell ref="DF4:DG4"/>
    <mergeCell ref="DH4:DI4"/>
    <mergeCell ref="DJ4:DK4"/>
    <mergeCell ref="CA10:CC10"/>
    <mergeCell ref="CD10:CF10"/>
    <mergeCell ref="CG10:CI10"/>
    <mergeCell ref="CJ10:CL10"/>
    <mergeCell ref="CM10:CO10"/>
    <mergeCell ref="CP10:CR10"/>
    <mergeCell ref="CA8:CC8"/>
    <mergeCell ref="CD8:CI8"/>
    <mergeCell ref="CJ8:CL8"/>
    <mergeCell ref="CM8:CR8"/>
    <mergeCell ref="CA9:CC9"/>
    <mergeCell ref="CD9:CI9"/>
    <mergeCell ref="CJ9:CL9"/>
    <mergeCell ref="CM9:CR9"/>
    <mergeCell ref="CA7:CC7"/>
    <mergeCell ref="CD7:CF7"/>
    <mergeCell ref="CG7:CI7"/>
    <mergeCell ref="CJ7:CL7"/>
    <mergeCell ref="CM7:CO7"/>
    <mergeCell ref="CP7:CR7"/>
    <mergeCell ref="CA5:CC5"/>
    <mergeCell ref="CD5:CI5"/>
    <mergeCell ref="CJ5:CL5"/>
    <mergeCell ref="CA3:CR3"/>
    <mergeCell ref="CA4:CC4"/>
    <mergeCell ref="CD4:CF4"/>
    <mergeCell ref="CG4:CH4"/>
    <mergeCell ref="CI4:CJ4"/>
    <mergeCell ref="CK4:CL4"/>
    <mergeCell ref="CM4:CN4"/>
    <mergeCell ref="CO4:CP4"/>
    <mergeCell ref="CQ4:CR4"/>
    <mergeCell ref="BQ13:BS13"/>
    <mergeCell ref="BT13:BV13"/>
    <mergeCell ref="BW13:BY13"/>
    <mergeCell ref="BQ8:BS8"/>
    <mergeCell ref="BH16:BJ16"/>
    <mergeCell ref="BK16:BM16"/>
    <mergeCell ref="BN16:BP16"/>
    <mergeCell ref="BQ11:BS11"/>
    <mergeCell ref="BT11:BY11"/>
    <mergeCell ref="BH14:BJ14"/>
    <mergeCell ref="BK14:BP14"/>
    <mergeCell ref="BQ12:BS12"/>
    <mergeCell ref="BT12:BY12"/>
    <mergeCell ref="BH15:BJ15"/>
    <mergeCell ref="BK15:BP15"/>
    <mergeCell ref="BH7:BJ7"/>
    <mergeCell ref="BK7:BM7"/>
    <mergeCell ref="BN7:BP7"/>
    <mergeCell ref="BH13:BJ13"/>
    <mergeCell ref="BK13:BM13"/>
    <mergeCell ref="BN13:BP13"/>
    <mergeCell ref="BH8:BJ8"/>
    <mergeCell ref="BK8:BP8"/>
    <mergeCell ref="BH9:BJ9"/>
    <mergeCell ref="BK9:BP9"/>
    <mergeCell ref="BH10:BJ10"/>
    <mergeCell ref="BK10:BM10"/>
    <mergeCell ref="BN10:BP10"/>
    <mergeCell ref="BH5:BJ5"/>
    <mergeCell ref="BK5:BP5"/>
    <mergeCell ref="BH11:BJ11"/>
    <mergeCell ref="BK11:BP11"/>
    <mergeCell ref="BH6:BJ6"/>
    <mergeCell ref="BK6:BP6"/>
    <mergeCell ref="BH12:BJ12"/>
    <mergeCell ref="BK12:BP12"/>
    <mergeCell ref="BT8:BY8"/>
    <mergeCell ref="BQ9:BS9"/>
    <mergeCell ref="BT9:BY9"/>
    <mergeCell ref="BQ10:BS10"/>
    <mergeCell ref="BT10:BV10"/>
    <mergeCell ref="BW10:BY10"/>
    <mergeCell ref="BH3:BY3"/>
    <mergeCell ref="BH4:BJ4"/>
    <mergeCell ref="BK4:BM4"/>
    <mergeCell ref="BN4:BO4"/>
    <mergeCell ref="BP4:BQ4"/>
    <mergeCell ref="BR4:BS4"/>
    <mergeCell ref="BT4:BU4"/>
    <mergeCell ref="BV4:BW4"/>
    <mergeCell ref="BX4:BY4"/>
    <mergeCell ref="AO19:AQ19"/>
    <mergeCell ref="AR19:AT19"/>
    <mergeCell ref="AU19:AW19"/>
    <mergeCell ref="AO5:AQ5"/>
    <mergeCell ref="AR5:AW5"/>
    <mergeCell ref="AO17:AQ17"/>
    <mergeCell ref="AO6:AQ6"/>
    <mergeCell ref="AR6:AW6"/>
    <mergeCell ref="AO18:AQ18"/>
    <mergeCell ref="AR18:AW18"/>
    <mergeCell ref="AO14:AQ14"/>
    <mergeCell ref="AR14:AW14"/>
    <mergeCell ref="AO15:AQ15"/>
    <mergeCell ref="AR15:AW15"/>
    <mergeCell ref="AO16:AQ16"/>
    <mergeCell ref="AR16:AT16"/>
    <mergeCell ref="AU16:AW16"/>
    <mergeCell ref="AO8:AQ8"/>
    <mergeCell ref="AR8:AW8"/>
    <mergeCell ref="AO9:AQ9"/>
    <mergeCell ref="AR9:AW9"/>
    <mergeCell ref="AO10:AQ10"/>
    <mergeCell ref="AR10:AT10"/>
    <mergeCell ref="AU10:AW10"/>
    <mergeCell ref="AO12:AQ12"/>
    <mergeCell ref="AR12:AW12"/>
    <mergeCell ref="AO13:AQ13"/>
    <mergeCell ref="AR13:AT13"/>
    <mergeCell ref="AU13:AW13"/>
    <mergeCell ref="AO11:AQ11"/>
    <mergeCell ref="AR11:AW11"/>
    <mergeCell ref="AO3:BF3"/>
    <mergeCell ref="AO4:AQ4"/>
    <mergeCell ref="AR4:AT4"/>
    <mergeCell ref="AU4:AV4"/>
    <mergeCell ref="AW4:AX4"/>
    <mergeCell ref="AY4:AZ4"/>
    <mergeCell ref="BA4:BB4"/>
    <mergeCell ref="BC4:BD4"/>
    <mergeCell ref="BE4:BF4"/>
    <mergeCell ref="AO7:AQ7"/>
    <mergeCell ref="AR7:AT7"/>
    <mergeCell ref="AU7:AW7"/>
    <mergeCell ref="AX11:AZ11"/>
    <mergeCell ref="BA11:BF11"/>
    <mergeCell ref="AX9:AZ9"/>
    <mergeCell ref="BA9:BF9"/>
    <mergeCell ref="AX10:AZ10"/>
    <mergeCell ref="BA10:BC10"/>
    <mergeCell ref="BD10:BF10"/>
    <mergeCell ref="AX8:AZ8"/>
    <mergeCell ref="BA8:BF8"/>
    <mergeCell ref="AX5:AZ5"/>
    <mergeCell ref="BA5:BF5"/>
    <mergeCell ref="AX6:AZ6"/>
    <mergeCell ref="B7:D7"/>
    <mergeCell ref="E7:G7"/>
    <mergeCell ref="H7:J7"/>
    <mergeCell ref="K7:M7"/>
    <mergeCell ref="N7:P7"/>
    <mergeCell ref="Q7:S7"/>
    <mergeCell ref="B5:D5"/>
    <mergeCell ref="K5:M5"/>
    <mergeCell ref="B6:D6"/>
    <mergeCell ref="E6:J6"/>
    <mergeCell ref="K6:M6"/>
    <mergeCell ref="N6:S6"/>
    <mergeCell ref="B3:S3"/>
    <mergeCell ref="B4:D4"/>
    <mergeCell ref="E4:G4"/>
    <mergeCell ref="H4:I4"/>
    <mergeCell ref="J4:K4"/>
    <mergeCell ref="L4:M4"/>
    <mergeCell ref="N4:O4"/>
    <mergeCell ref="P4:Q4"/>
    <mergeCell ref="R4:S4"/>
    <mergeCell ref="B18:D18"/>
    <mergeCell ref="B17:D17"/>
    <mergeCell ref="B12:D12"/>
    <mergeCell ref="E12:G12"/>
    <mergeCell ref="H12:J12"/>
    <mergeCell ref="K12:M12"/>
    <mergeCell ref="N12:P12"/>
    <mergeCell ref="Q12:S12"/>
    <mergeCell ref="B13:D13"/>
    <mergeCell ref="K13:M13"/>
    <mergeCell ref="N13:S13"/>
    <mergeCell ref="AX14:AZ14"/>
    <mergeCell ref="BA14:BF14"/>
    <mergeCell ref="AX15:AZ15"/>
    <mergeCell ref="AX13:AZ13"/>
    <mergeCell ref="BA13:BC13"/>
    <mergeCell ref="BD13:BF13"/>
    <mergeCell ref="AX12:AZ12"/>
    <mergeCell ref="BA12:BF12"/>
    <mergeCell ref="BA15:BF15"/>
    <mergeCell ref="AX16:AZ16"/>
    <mergeCell ref="BA16:BC16"/>
    <mergeCell ref="BD16:BF16"/>
    <mergeCell ref="AX17:AZ17"/>
    <mergeCell ref="BA17:BF17"/>
    <mergeCell ref="AX18:AZ18"/>
    <mergeCell ref="BA18:BF18"/>
    <mergeCell ref="R17:S17"/>
    <mergeCell ref="K18:M18"/>
    <mergeCell ref="K14:M14"/>
    <mergeCell ref="N14:S14"/>
    <mergeCell ref="B15:D15"/>
  </mergeCells>
  <hyperlinks>
    <hyperlink ref="B3:S3" r:id="rId1" display="RANGE 61B"/>
    <hyperlink ref="B8:S8" r:id="rId2" display="RANGE 62A"/>
    <hyperlink ref="B16:S16" r:id="rId3" display="RANGE 62B"/>
    <hyperlink ref="B82:S82" r:id="rId4" display="RANGE 63B"/>
    <hyperlink ref="B96:S96" r:id="rId5" display="RANGE 64A"/>
    <hyperlink ref="B105:S105" r:id="rId6" display="RANGE 64B"/>
    <hyperlink ref="B116:S116" r:id="rId7" display="RANGE 64C"/>
    <hyperlink ref="B124:S124" r:id="rId8" display="RANGE 65C"/>
    <hyperlink ref="B141:S141" r:id="rId9" display="RANGE 65D"/>
  </hyperlinks>
  <pageMargins left="0.7" right="0.7" top="0.75" bottom="0.75" header="0.3" footer="0.3"/>
  <pageSetup paperSize="9" orientation="portrait" horizontalDpi="300" verticalDpi="0" copies="0"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Normal="100" workbookViewId="0">
      <selection activeCell="A22" sqref="A22"/>
    </sheetView>
  </sheetViews>
  <sheetFormatPr defaultColWidth="9.140625" defaultRowHeight="18" x14ac:dyDescent="0.25"/>
  <cols>
    <col min="1" max="1" width="4.85546875" style="59" bestFit="1" customWidth="1"/>
    <col min="2" max="2" width="13.140625" style="59" customWidth="1"/>
    <col min="3" max="4" width="14.7109375" style="59" customWidth="1"/>
    <col min="5" max="5" width="9.85546875" style="59" bestFit="1" customWidth="1"/>
    <col min="6" max="6" width="10.7109375" style="59" customWidth="1"/>
    <col min="7" max="7" width="13" style="59" bestFit="1" customWidth="1"/>
    <col min="8" max="8" width="12.7109375" style="59" bestFit="1" customWidth="1"/>
    <col min="9" max="9" width="10.42578125" style="59" bestFit="1" customWidth="1"/>
    <col min="10" max="10" width="10.42578125" style="59" customWidth="1"/>
    <col min="11" max="11" width="9.28515625" style="59" customWidth="1"/>
    <col min="12" max="15" width="13.140625" style="59" customWidth="1"/>
    <col min="16" max="16" width="10.28515625" style="59" bestFit="1" customWidth="1"/>
    <col min="17" max="16384" width="9.140625" style="60"/>
  </cols>
  <sheetData>
    <row r="1" spans="1:17" x14ac:dyDescent="0.25">
      <c r="A1" s="58" t="s">
        <v>1</v>
      </c>
      <c r="B1" s="58" t="s">
        <v>17</v>
      </c>
      <c r="C1" s="58" t="s">
        <v>100</v>
      </c>
      <c r="D1" s="58" t="s">
        <v>101</v>
      </c>
      <c r="E1" s="58" t="s">
        <v>102</v>
      </c>
      <c r="F1" s="58" t="s">
        <v>18</v>
      </c>
      <c r="G1" s="58" t="s">
        <v>131</v>
      </c>
      <c r="H1" s="58" t="s">
        <v>132</v>
      </c>
      <c r="I1" s="58" t="s">
        <v>133</v>
      </c>
      <c r="J1" s="58" t="s">
        <v>222</v>
      </c>
      <c r="K1" s="58" t="s">
        <v>103</v>
      </c>
      <c r="L1" s="58" t="s">
        <v>210</v>
      </c>
      <c r="M1" s="58" t="s">
        <v>96</v>
      </c>
      <c r="N1" s="58" t="s">
        <v>202</v>
      </c>
      <c r="O1" s="58" t="s">
        <v>97</v>
      </c>
    </row>
    <row r="2" spans="1:17" x14ac:dyDescent="0.25">
      <c r="A2" s="61"/>
      <c r="B2" s="61"/>
      <c r="C2" s="61"/>
      <c r="D2" s="61"/>
      <c r="E2" s="61"/>
      <c r="F2" s="61"/>
      <c r="G2" s="61"/>
      <c r="H2" s="75" t="str">
        <f>IF(E2&lt;&gt;"",(E2/G2)/24,"")</f>
        <v/>
      </c>
      <c r="I2" s="75" t="str">
        <f t="shared" ref="I2:I9" si="0">IF(E2&lt;&gt;"",IF(J1="",H2+I1,H2),"")</f>
        <v/>
      </c>
      <c r="J2" s="94"/>
      <c r="K2" s="61"/>
      <c r="L2" s="63" t="str">
        <f>IF(E2&lt;&gt;"",ROUND(((((H2*24)*60))*K2)+'Fuel Planning'!G9+'Fuel Planning'!G10+'Fuel Planning'!C11,-1),"")</f>
        <v/>
      </c>
      <c r="M2" s="63" t="str">
        <f>IF(E2&lt;&gt;"",((L24-N22)-L2)+N2,"")</f>
        <v/>
      </c>
      <c r="N2" s="90"/>
      <c r="O2" s="63" t="str">
        <f>IF(E2&lt;&gt;"",'Fuel Planning'!C22-ROUTE!L2+N2,"")</f>
        <v/>
      </c>
      <c r="P2" s="72" t="s">
        <v>209</v>
      </c>
    </row>
    <row r="3" spans="1:17" x14ac:dyDescent="0.25">
      <c r="A3" s="64"/>
      <c r="B3" s="64"/>
      <c r="C3" s="64"/>
      <c r="D3" s="64"/>
      <c r="E3" s="64"/>
      <c r="F3" s="64"/>
      <c r="G3" s="64"/>
      <c r="H3" s="75" t="str">
        <f t="shared" ref="H3" si="1">IF(E3&lt;&gt;"",(E3/G3)/24,"")</f>
        <v/>
      </c>
      <c r="I3" s="75" t="str">
        <f t="shared" si="0"/>
        <v/>
      </c>
      <c r="J3" s="96"/>
      <c r="K3" s="64"/>
      <c r="L3" s="63" t="str">
        <f>IF(E3&lt;&gt;"",ROUND(((H3*24)*60)*K3,-1),"")</f>
        <v/>
      </c>
      <c r="M3" s="63" t="str">
        <f t="shared" ref="M3:M9" si="2">IF(E3&lt;&gt;"",((M2-L3))+N3,"")</f>
        <v/>
      </c>
      <c r="N3" s="64"/>
      <c r="O3" s="63" t="str">
        <f t="shared" ref="O3:O9" si="3">IF(E3&lt;&gt;"",O2-L3+N3,"")</f>
        <v/>
      </c>
    </row>
    <row r="4" spans="1:17" x14ac:dyDescent="0.25">
      <c r="A4" s="61"/>
      <c r="B4" s="61"/>
      <c r="C4" s="61"/>
      <c r="D4" s="61"/>
      <c r="E4" s="61"/>
      <c r="F4" s="61"/>
      <c r="G4" s="61"/>
      <c r="H4" s="75" t="str">
        <f>IF(E4&lt;&gt;"",(E4/G4)/24,"")</f>
        <v/>
      </c>
      <c r="I4" s="75" t="str">
        <f t="shared" si="0"/>
        <v/>
      </c>
      <c r="J4" s="94"/>
      <c r="K4" s="61"/>
      <c r="L4" s="63" t="str">
        <f>IF(E4&lt;&gt;"",ROUND(((((H4*24)*60))*K4)+'Fuel Planning'!G9+'Fuel Planning'!G10+'Fuel Planning'!C11,-1),"")</f>
        <v/>
      </c>
      <c r="M4" s="63" t="str">
        <f t="shared" si="2"/>
        <v/>
      </c>
      <c r="N4" s="90"/>
      <c r="O4" s="63" t="str">
        <f t="shared" si="3"/>
        <v/>
      </c>
    </row>
    <row r="5" spans="1:17" x14ac:dyDescent="0.25">
      <c r="A5" s="64"/>
      <c r="B5" s="64"/>
      <c r="C5" s="64"/>
      <c r="D5" s="64"/>
      <c r="E5" s="64"/>
      <c r="F5" s="64"/>
      <c r="G5" s="64"/>
      <c r="H5" s="75" t="str">
        <f t="shared" ref="H5:H19" si="4">IF(E5&lt;&gt;"",(E5/G5)/24,"")</f>
        <v/>
      </c>
      <c r="I5" s="75" t="str">
        <f t="shared" si="0"/>
        <v/>
      </c>
      <c r="J5" s="96"/>
      <c r="K5" s="64"/>
      <c r="L5" s="63" t="str">
        <f>IF(E5&lt;&gt;"",ROUND(((H5*24)*60)*K5,-1),"")</f>
        <v/>
      </c>
      <c r="M5" s="63" t="str">
        <f t="shared" si="2"/>
        <v/>
      </c>
      <c r="N5" s="64"/>
      <c r="O5" s="63" t="str">
        <f t="shared" si="3"/>
        <v/>
      </c>
    </row>
    <row r="6" spans="1:17" x14ac:dyDescent="0.25">
      <c r="A6" s="61"/>
      <c r="B6" s="61"/>
      <c r="C6" s="61"/>
      <c r="D6" s="61"/>
      <c r="E6" s="61"/>
      <c r="F6" s="61"/>
      <c r="G6" s="61"/>
      <c r="H6" s="75" t="str">
        <f t="shared" si="4"/>
        <v/>
      </c>
      <c r="I6" s="75" t="str">
        <f t="shared" si="0"/>
        <v/>
      </c>
      <c r="J6" s="94"/>
      <c r="K6" s="61"/>
      <c r="L6" s="63" t="str">
        <f>IF(E6&lt;&gt;"",ROUND(((H6*24)*60)*K6,-1),"")</f>
        <v/>
      </c>
      <c r="M6" s="63" t="str">
        <f t="shared" si="2"/>
        <v/>
      </c>
      <c r="N6" s="90"/>
      <c r="O6" s="63" t="str">
        <f t="shared" si="3"/>
        <v/>
      </c>
      <c r="Q6" s="93"/>
    </row>
    <row r="7" spans="1:17" x14ac:dyDescent="0.25">
      <c r="A7" s="64"/>
      <c r="B7" s="64"/>
      <c r="C7" s="64"/>
      <c r="D7" s="64"/>
      <c r="E7" s="64"/>
      <c r="F7" s="64"/>
      <c r="G7" s="64"/>
      <c r="H7" s="75" t="str">
        <f t="shared" si="4"/>
        <v/>
      </c>
      <c r="I7" s="75" t="str">
        <f t="shared" si="0"/>
        <v/>
      </c>
      <c r="J7" s="96"/>
      <c r="K7" s="64"/>
      <c r="L7" s="63" t="str">
        <f>IF(E7&lt;&gt;"",ROUND(((H7*24)*60)*K7,-1),"")</f>
        <v/>
      </c>
      <c r="M7" s="63" t="str">
        <f t="shared" si="2"/>
        <v/>
      </c>
      <c r="N7" s="64"/>
      <c r="O7" s="63" t="str">
        <f t="shared" si="3"/>
        <v/>
      </c>
    </row>
    <row r="8" spans="1:17" x14ac:dyDescent="0.25">
      <c r="A8" s="61"/>
      <c r="B8" s="61"/>
      <c r="C8" s="61"/>
      <c r="D8" s="61"/>
      <c r="E8" s="61"/>
      <c r="F8" s="61"/>
      <c r="G8" s="61"/>
      <c r="H8" s="75" t="str">
        <f t="shared" si="4"/>
        <v/>
      </c>
      <c r="I8" s="75" t="str">
        <f t="shared" si="0"/>
        <v/>
      </c>
      <c r="J8" s="94"/>
      <c r="K8" s="61"/>
      <c r="L8" s="63" t="str">
        <f>IF(E8&lt;&gt;"",ROUND(((H8*24)*60)*K8,-1),"")</f>
        <v/>
      </c>
      <c r="M8" s="63" t="str">
        <f t="shared" si="2"/>
        <v/>
      </c>
      <c r="N8" s="90"/>
      <c r="O8" s="63" t="str">
        <f t="shared" si="3"/>
        <v/>
      </c>
    </row>
    <row r="9" spans="1:17" x14ac:dyDescent="0.25">
      <c r="A9" s="65"/>
      <c r="B9" s="65"/>
      <c r="C9" s="65"/>
      <c r="D9" s="65"/>
      <c r="E9" s="65"/>
      <c r="F9" s="65"/>
      <c r="G9" s="65"/>
      <c r="H9" s="77" t="str">
        <f t="shared" si="4"/>
        <v/>
      </c>
      <c r="I9" s="76" t="str">
        <f t="shared" si="0"/>
        <v/>
      </c>
      <c r="J9" s="97"/>
      <c r="K9" s="65"/>
      <c r="L9" s="66" t="str">
        <f>IF(E9&lt;&gt;"",ROUND(((H9*24)*60)*K9,-1),"")</f>
        <v/>
      </c>
      <c r="M9" s="63" t="str">
        <f t="shared" si="2"/>
        <v/>
      </c>
      <c r="N9" s="65"/>
      <c r="O9" s="66" t="str">
        <f t="shared" si="3"/>
        <v/>
      </c>
    </row>
    <row r="10" spans="1:17" x14ac:dyDescent="0.25">
      <c r="A10" s="61"/>
      <c r="B10" s="61"/>
      <c r="C10" s="61"/>
      <c r="D10" s="61"/>
      <c r="E10" s="61"/>
      <c r="F10" s="61"/>
      <c r="G10" s="61"/>
      <c r="H10" s="75"/>
      <c r="I10" s="75" t="str">
        <f>IF(E10&lt;&gt;"",IF(J9="",I9+H10,I9-I9),"")</f>
        <v/>
      </c>
      <c r="J10" s="94"/>
      <c r="K10" s="61"/>
      <c r="L10" s="63"/>
      <c r="M10" s="63"/>
      <c r="N10" s="90"/>
      <c r="O10" s="63"/>
    </row>
    <row r="11" spans="1:17" x14ac:dyDescent="0.25">
      <c r="A11" s="64"/>
      <c r="B11" s="64"/>
      <c r="C11" s="64"/>
      <c r="D11" s="64"/>
      <c r="E11" s="64"/>
      <c r="F11" s="64"/>
      <c r="G11" s="64"/>
      <c r="H11" s="76"/>
      <c r="I11" s="75" t="str">
        <f>IF(E11&lt;&gt;"",IF(J10="",I10+H11,I10-I10),"")</f>
        <v/>
      </c>
      <c r="J11" s="97"/>
      <c r="K11" s="65"/>
      <c r="L11" s="66"/>
      <c r="M11" s="63"/>
      <c r="N11" s="65"/>
      <c r="O11" s="63"/>
    </row>
    <row r="12" spans="1:17" x14ac:dyDescent="0.25">
      <c r="A12" s="61"/>
      <c r="B12" s="61"/>
      <c r="C12" s="61"/>
      <c r="D12" s="61"/>
      <c r="E12" s="61"/>
      <c r="F12" s="61"/>
      <c r="G12" s="61"/>
      <c r="H12" s="75"/>
      <c r="I12" s="75" t="str">
        <f>IF(E12&lt;&gt;"",IF(J11="",I11+H12,I11-I11),"")</f>
        <v/>
      </c>
      <c r="J12" s="94"/>
      <c r="K12" s="61"/>
      <c r="L12" s="63"/>
      <c r="M12" s="63"/>
      <c r="N12" s="90"/>
      <c r="O12" s="63"/>
    </row>
    <row r="13" spans="1:17" x14ac:dyDescent="0.25">
      <c r="A13" s="64"/>
      <c r="B13" s="64"/>
      <c r="C13" s="64"/>
      <c r="D13" s="64"/>
      <c r="E13" s="64"/>
      <c r="F13" s="64"/>
      <c r="G13" s="64"/>
      <c r="H13" s="76"/>
      <c r="I13" s="75" t="str">
        <f>IF(E13&lt;&gt;"",IF(J12="",I12+H13,I12-I12),"")</f>
        <v/>
      </c>
      <c r="J13" s="97"/>
      <c r="K13" s="65"/>
      <c r="L13" s="66"/>
      <c r="M13" s="63"/>
      <c r="N13" s="65"/>
      <c r="O13" s="63"/>
    </row>
    <row r="14" spans="1:17" x14ac:dyDescent="0.25">
      <c r="A14" s="61"/>
      <c r="B14" s="61"/>
      <c r="C14" s="61"/>
      <c r="D14" s="61"/>
      <c r="E14" s="61"/>
      <c r="F14" s="61"/>
      <c r="G14" s="61"/>
      <c r="H14" s="75"/>
      <c r="I14" s="75" t="str">
        <f>IF(E14&lt;&gt;"",IF(J13="",I13+H14,I13-I13),"")</f>
        <v/>
      </c>
      <c r="J14" s="94"/>
      <c r="K14" s="61"/>
      <c r="L14" s="63"/>
      <c r="M14" s="63"/>
      <c r="N14" s="90"/>
      <c r="O14" s="63"/>
    </row>
    <row r="15" spans="1:17" x14ac:dyDescent="0.25">
      <c r="A15" s="65"/>
      <c r="B15" s="65"/>
      <c r="C15" s="65"/>
      <c r="D15" s="65"/>
      <c r="E15" s="65"/>
      <c r="F15" s="65"/>
      <c r="G15" s="65"/>
      <c r="H15" s="78" t="str">
        <f t="shared" si="4"/>
        <v/>
      </c>
      <c r="I15" s="76" t="str">
        <f>IF(E15&lt;&gt;"",IF(J14="",H15+I9,H15),"")</f>
        <v/>
      </c>
      <c r="J15" s="98"/>
      <c r="K15" s="65"/>
      <c r="L15" s="66" t="str">
        <f>IF(E15&lt;&gt;"",ROUND(((H15*24)*60)*K15,-1),"")</f>
        <v/>
      </c>
      <c r="M15" s="66" t="str">
        <f>IF(E15&lt;&gt;"",(M9-L15)+N15,"")</f>
        <v/>
      </c>
      <c r="N15" s="65"/>
      <c r="O15" s="66" t="str">
        <f>IF(E15&lt;&gt;"",O9-L15+N15,"")</f>
        <v/>
      </c>
    </row>
    <row r="16" spans="1:17" x14ac:dyDescent="0.25">
      <c r="A16" s="61"/>
      <c r="B16" s="61"/>
      <c r="C16" s="61"/>
      <c r="D16" s="61"/>
      <c r="E16" s="67"/>
      <c r="F16" s="67"/>
      <c r="G16" s="67"/>
      <c r="H16" s="76"/>
      <c r="I16" s="75" t="str">
        <f>IF(E16&lt;&gt;"",IF(J15="",I15+H16,I15-I15),"")</f>
        <v/>
      </c>
      <c r="J16" s="95"/>
      <c r="K16" s="67"/>
      <c r="L16" s="66"/>
      <c r="M16" s="63"/>
      <c r="N16" s="91"/>
      <c r="O16" s="63"/>
    </row>
    <row r="17" spans="1:16" x14ac:dyDescent="0.25">
      <c r="A17" s="64"/>
      <c r="B17" s="64"/>
      <c r="C17" s="64"/>
      <c r="D17" s="64"/>
      <c r="E17" s="64"/>
      <c r="F17" s="64"/>
      <c r="G17" s="64"/>
      <c r="H17" s="75" t="str">
        <f t="shared" si="4"/>
        <v/>
      </c>
      <c r="I17" s="75" t="str">
        <f>IF(E17&lt;&gt;"",IF(J16="",H17+I15,H17),"")</f>
        <v/>
      </c>
      <c r="J17" s="96"/>
      <c r="K17" s="64"/>
      <c r="L17" s="63" t="str">
        <f>IF(E17&lt;&gt;"",ROUND(((H17*24)*60)*K17,-1),"")</f>
        <v/>
      </c>
      <c r="M17" s="63" t="str">
        <f>IF(E17&lt;&gt;"",(M15-L17)+N17,"")</f>
        <v/>
      </c>
      <c r="N17" s="64"/>
      <c r="O17" s="63" t="str">
        <f>IF(E17&lt;&gt;"",O15-L17+N17,"")</f>
        <v/>
      </c>
    </row>
    <row r="18" spans="1:16" x14ac:dyDescent="0.25">
      <c r="A18" s="61"/>
      <c r="B18" s="61"/>
      <c r="C18" s="61"/>
      <c r="D18" s="61"/>
      <c r="E18" s="61"/>
      <c r="F18" s="61"/>
      <c r="G18" s="61"/>
      <c r="H18" s="75" t="str">
        <f t="shared" si="4"/>
        <v/>
      </c>
      <c r="I18" s="75" t="str">
        <f>IF(E18&lt;&gt;"",IF(J17="",H18+I17,H18),"")</f>
        <v/>
      </c>
      <c r="J18" s="94"/>
      <c r="K18" s="61"/>
      <c r="L18" s="63" t="str">
        <f>IF(E18&lt;&gt;"",ROUND(((H18*24)*60)*K18,-1),"")</f>
        <v/>
      </c>
      <c r="M18" s="63" t="str">
        <f>IF(E18&lt;&gt;"",(M17-L18)+N18,"")</f>
        <v/>
      </c>
      <c r="N18" s="90"/>
      <c r="O18" s="63" t="str">
        <f>IF(E18&lt;&gt;"",O17-L18+N18,"")</f>
        <v/>
      </c>
    </row>
    <row r="19" spans="1:16" x14ac:dyDescent="0.25">
      <c r="A19" s="64"/>
      <c r="B19" s="64"/>
      <c r="C19" s="64"/>
      <c r="D19" s="64"/>
      <c r="E19" s="64"/>
      <c r="F19" s="64"/>
      <c r="G19" s="64"/>
      <c r="H19" s="75" t="str">
        <f t="shared" si="4"/>
        <v/>
      </c>
      <c r="I19" s="75" t="str">
        <f>IF(E19&lt;&gt;"",IF(J18="",H19+I18,H19),"")</f>
        <v/>
      </c>
      <c r="J19" s="96"/>
      <c r="K19" s="64"/>
      <c r="L19" s="63" t="str">
        <f>IF(E19&lt;&gt;"",ROUND(((H19*24)*60)*K19,-1),"")</f>
        <v/>
      </c>
      <c r="M19" s="63" t="str">
        <f>IF(E19&lt;&gt;"",(M18-L19)+N19,"")</f>
        <v/>
      </c>
      <c r="N19" s="64"/>
      <c r="O19" s="63" t="str">
        <f>IF(E19&lt;&gt;"",O18-L19+N19,"")</f>
        <v/>
      </c>
    </row>
    <row r="20" spans="1:16" x14ac:dyDescent="0.25">
      <c r="A20" s="61"/>
      <c r="B20" s="61"/>
      <c r="C20" s="61"/>
      <c r="D20" s="61"/>
      <c r="E20" s="61"/>
      <c r="F20" s="61"/>
      <c r="G20" s="61"/>
      <c r="H20" s="75" t="str">
        <f>IF(E20&lt;&gt;"",(E20/G20)/24,"")</f>
        <v/>
      </c>
      <c r="I20" s="75" t="str">
        <f>IF(E20&lt;&gt;"",IF(J19="",H20+I18,H20),"")</f>
        <v/>
      </c>
      <c r="J20" s="94"/>
      <c r="K20" s="61"/>
      <c r="L20" s="63" t="str">
        <f>IF(E20&lt;&gt;"",ROUND(((H20*24)*60)*K20,-1),"")</f>
        <v/>
      </c>
      <c r="M20" s="63" t="str">
        <f>IF(E20&lt;&gt;"",(M19-L20)+N20,"")</f>
        <v/>
      </c>
      <c r="N20" s="90"/>
      <c r="O20" s="63" t="str">
        <f>IF(E20&lt;&gt;"",O19-L20+N20,"")</f>
        <v/>
      </c>
    </row>
    <row r="21" spans="1:16" x14ac:dyDescent="0.25">
      <c r="A21" s="64"/>
      <c r="B21" s="64"/>
      <c r="C21" s="64"/>
      <c r="D21" s="64"/>
      <c r="E21" s="64"/>
      <c r="F21" s="64"/>
      <c r="G21" s="64"/>
      <c r="H21" s="75" t="str">
        <f>IF(E21&lt;&gt;"",(E21/G21)/24,"")</f>
        <v/>
      </c>
      <c r="I21" s="75" t="str">
        <f>IF(E21&lt;&gt;"",IF(J20="",I20+H21,I20-I20),"")</f>
        <v/>
      </c>
      <c r="J21" s="96"/>
      <c r="K21" s="64"/>
      <c r="L21" s="63" t="str">
        <f>IF(E21&lt;&gt;"",ROUND(((H21*24)*60)*K21,-1),"")</f>
        <v/>
      </c>
      <c r="M21" s="63" t="str">
        <f>IF(E21&lt;&gt;"",(M20-L21)+N21,"")</f>
        <v/>
      </c>
      <c r="N21" s="64"/>
      <c r="O21" s="63" t="str">
        <f>IF(E21&lt;&gt;"",O20-L21+N21,"")</f>
        <v/>
      </c>
    </row>
    <row r="22" spans="1:16" x14ac:dyDescent="0.25">
      <c r="D22" s="68" t="s">
        <v>40</v>
      </c>
      <c r="E22" s="63">
        <f>SUM(E4:E20)</f>
        <v>0</v>
      </c>
      <c r="G22" s="68" t="s">
        <v>40</v>
      </c>
      <c r="H22" s="62">
        <f>SUM(H4:H20)</f>
        <v>0</v>
      </c>
      <c r="I22" s="69"/>
      <c r="J22" s="69"/>
      <c r="K22" s="68" t="s">
        <v>40</v>
      </c>
      <c r="L22" s="63">
        <f>SUM(L2:L21)</f>
        <v>0</v>
      </c>
      <c r="M22" s="68" t="s">
        <v>40</v>
      </c>
      <c r="N22" s="63">
        <f>SUM(N2:N20)</f>
        <v>0</v>
      </c>
      <c r="O22" s="84"/>
    </row>
    <row r="23" spans="1:16" x14ac:dyDescent="0.25">
      <c r="B23" s="72" t="s">
        <v>106</v>
      </c>
    </row>
    <row r="24" spans="1:16" x14ac:dyDescent="0.25">
      <c r="B24" s="72" t="s">
        <v>107</v>
      </c>
      <c r="K24" s="70" t="s">
        <v>221</v>
      </c>
      <c r="L24" s="63">
        <f>L22+'Fuel Planning'!C6</f>
        <v>900</v>
      </c>
      <c r="P24" s="71"/>
    </row>
    <row r="25" spans="1:16" x14ac:dyDescent="0.25">
      <c r="G25" s="68" t="s">
        <v>212</v>
      </c>
      <c r="H25" s="92">
        <f>SUM(H5:H15)</f>
        <v>0</v>
      </c>
    </row>
    <row r="29" spans="1:16" x14ac:dyDescent="0.25">
      <c r="L29" s="73"/>
    </row>
    <row r="32" spans="1:16" x14ac:dyDescent="0.25">
      <c r="L32" s="73"/>
    </row>
  </sheetData>
  <sheetProtection formatCells="0" formatColumns="0" formatRows="0" insertColumns="0" insertRows="0" insertHyperlinks="0" deleteColumns="0" deleteRows="0" sort="0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7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C9" sqref="C9"/>
    </sheetView>
  </sheetViews>
  <sheetFormatPr defaultRowHeight="15" x14ac:dyDescent="0.25"/>
  <cols>
    <col min="1" max="1" width="9.140625" style="2"/>
    <col min="2" max="2" width="9.7109375" customWidth="1"/>
    <col min="3" max="3" width="11.28515625" bestFit="1" customWidth="1"/>
    <col min="4" max="4" width="9.7109375" customWidth="1"/>
    <col min="5" max="5" width="9.140625" style="2"/>
    <col min="6" max="6" width="7.140625" style="6" customWidth="1"/>
    <col min="7" max="7" width="9.140625" style="4"/>
    <col min="8" max="8" width="11.5703125" bestFit="1" customWidth="1"/>
  </cols>
  <sheetData>
    <row r="1" spans="1:10" ht="15.75" thickBot="1" x14ac:dyDescent="0.3"/>
    <row r="2" spans="1:10" ht="16.5" thickTop="1" thickBot="1" x14ac:dyDescent="0.3">
      <c r="B2" s="290" t="s">
        <v>83</v>
      </c>
      <c r="C2" s="291"/>
      <c r="D2" s="292"/>
    </row>
    <row r="3" spans="1:10" ht="23.25" customHeight="1" thickTop="1" x14ac:dyDescent="0.25">
      <c r="B3" s="11"/>
    </row>
    <row r="4" spans="1:10" x14ac:dyDescent="0.25">
      <c r="A4"/>
      <c r="B4" s="2" t="s">
        <v>20</v>
      </c>
      <c r="C4" s="55">
        <v>60</v>
      </c>
      <c r="D4" s="4" t="s">
        <v>223</v>
      </c>
      <c r="E4"/>
      <c r="F4"/>
      <c r="G4"/>
    </row>
    <row r="5" spans="1:10" x14ac:dyDescent="0.25">
      <c r="A5"/>
      <c r="B5" s="2" t="s">
        <v>22</v>
      </c>
      <c r="C5" s="56">
        <v>100</v>
      </c>
      <c r="D5" s="5" t="s">
        <v>89</v>
      </c>
      <c r="E5" s="3"/>
      <c r="F5"/>
      <c r="G5"/>
    </row>
    <row r="6" spans="1:10" x14ac:dyDescent="0.25">
      <c r="A6"/>
      <c r="B6" s="2" t="s">
        <v>19</v>
      </c>
      <c r="C6" s="56">
        <v>900</v>
      </c>
      <c r="D6" s="5" t="s">
        <v>24</v>
      </c>
      <c r="E6"/>
      <c r="F6"/>
      <c r="G6"/>
    </row>
    <row r="7" spans="1:10" x14ac:dyDescent="0.25">
      <c r="A7"/>
      <c r="B7" s="7" t="s">
        <v>23</v>
      </c>
      <c r="C7" s="56">
        <v>500</v>
      </c>
      <c r="D7" s="5" t="s">
        <v>21</v>
      </c>
      <c r="E7"/>
      <c r="F7"/>
      <c r="G7"/>
    </row>
    <row r="8" spans="1:10" x14ac:dyDescent="0.25">
      <c r="A8"/>
      <c r="B8" s="7" t="s">
        <v>94</v>
      </c>
      <c r="C8" s="56">
        <v>10</v>
      </c>
      <c r="D8" s="5" t="s">
        <v>84</v>
      </c>
      <c r="E8" s="56">
        <v>150</v>
      </c>
      <c r="F8" t="s">
        <v>85</v>
      </c>
      <c r="G8"/>
    </row>
    <row r="9" spans="1:10" x14ac:dyDescent="0.25">
      <c r="A9"/>
      <c r="B9" s="7" t="s">
        <v>205</v>
      </c>
      <c r="C9" s="56">
        <v>5</v>
      </c>
      <c r="D9" s="5" t="s">
        <v>84</v>
      </c>
      <c r="E9" s="56">
        <v>170</v>
      </c>
      <c r="F9" t="s">
        <v>206</v>
      </c>
      <c r="G9" s="8">
        <f>E9*C9</f>
        <v>850</v>
      </c>
      <c r="H9" t="s">
        <v>21</v>
      </c>
    </row>
    <row r="10" spans="1:10" x14ac:dyDescent="0.25">
      <c r="A10"/>
      <c r="B10" s="7" t="s">
        <v>207</v>
      </c>
      <c r="C10" s="56">
        <v>0</v>
      </c>
      <c r="D10" s="82" t="s">
        <v>84</v>
      </c>
      <c r="E10" s="56">
        <v>120</v>
      </c>
      <c r="F10" t="s">
        <v>206</v>
      </c>
      <c r="G10" s="8">
        <f>E10*C10</f>
        <v>0</v>
      </c>
    </row>
    <row r="11" spans="1:10" x14ac:dyDescent="0.25">
      <c r="A11"/>
      <c r="B11" s="7" t="s">
        <v>208</v>
      </c>
      <c r="C11" s="56">
        <v>300</v>
      </c>
      <c r="D11" s="5"/>
      <c r="E11" s="83"/>
      <c r="F11"/>
      <c r="G11"/>
    </row>
    <row r="12" spans="1:10" ht="15.75" thickBot="1" x14ac:dyDescent="0.3"/>
    <row r="13" spans="1:10" ht="16.5" thickTop="1" thickBot="1" x14ac:dyDescent="0.3">
      <c r="B13" s="290" t="s">
        <v>25</v>
      </c>
      <c r="C13" s="291"/>
      <c r="D13" s="292"/>
    </row>
    <row r="14" spans="1:10" ht="23.25" customHeight="1" thickTop="1" x14ac:dyDescent="0.25">
      <c r="J14" s="45"/>
    </row>
    <row r="15" spans="1:10" x14ac:dyDescent="0.25">
      <c r="B15" s="53" t="s">
        <v>4</v>
      </c>
      <c r="C15" s="8">
        <f>((C4*(C5/10))+C6)</f>
        <v>1500</v>
      </c>
      <c r="D15" t="s">
        <v>21</v>
      </c>
    </row>
    <row r="16" spans="1:10" x14ac:dyDescent="0.25">
      <c r="B16" s="53" t="s">
        <v>3</v>
      </c>
      <c r="C16" s="9">
        <f>C15+C7</f>
        <v>2000</v>
      </c>
      <c r="D16" t="s">
        <v>21</v>
      </c>
    </row>
    <row r="17" spans="2:10" x14ac:dyDescent="0.25">
      <c r="B17" s="53" t="s">
        <v>2</v>
      </c>
      <c r="C17" s="10">
        <f>C16+(C8*E8)</f>
        <v>3500</v>
      </c>
      <c r="D17" t="s">
        <v>21</v>
      </c>
    </row>
    <row r="18" spans="2:10" x14ac:dyDescent="0.25">
      <c r="B18" s="53" t="s">
        <v>96</v>
      </c>
      <c r="C18" s="10">
        <f>ROUTE!L22+'Fuel Planning'!C6</f>
        <v>900</v>
      </c>
      <c r="D18" s="45" t="s">
        <v>108</v>
      </c>
      <c r="E18" s="52"/>
    </row>
    <row r="20" spans="2:10" x14ac:dyDescent="0.25">
      <c r="B20" s="39" t="s">
        <v>203</v>
      </c>
      <c r="C20" s="41">
        <f>IF((C18-11700)&lt;0,0,C18-C22)</f>
        <v>0</v>
      </c>
      <c r="D20" t="s">
        <v>21</v>
      </c>
    </row>
    <row r="22" spans="2:10" x14ac:dyDescent="0.25">
      <c r="B22" s="53" t="s">
        <v>90</v>
      </c>
      <c r="C22" s="57">
        <v>7700</v>
      </c>
      <c r="D22" t="s">
        <v>93</v>
      </c>
      <c r="F22" s="51"/>
      <c r="G22" s="5"/>
    </row>
    <row r="23" spans="2:10" x14ac:dyDescent="0.25">
      <c r="B23" s="53" t="s">
        <v>204</v>
      </c>
      <c r="C23" s="57">
        <f>ROUTE!N22</f>
        <v>0</v>
      </c>
      <c r="F23" s="51"/>
      <c r="G23" s="5"/>
    </row>
    <row r="24" spans="2:10" x14ac:dyDescent="0.25">
      <c r="B24" s="7" t="s">
        <v>91</v>
      </c>
      <c r="C24" s="8">
        <f>(C22+C23)-C18</f>
        <v>6800</v>
      </c>
      <c r="D24" t="s">
        <v>21</v>
      </c>
    </row>
    <row r="25" spans="2:10" x14ac:dyDescent="0.25">
      <c r="B25" s="39" t="s">
        <v>92</v>
      </c>
      <c r="C25" s="8">
        <f>(C24/E8)+C8</f>
        <v>55.333333333333336</v>
      </c>
      <c r="D25" s="45" t="s">
        <v>95</v>
      </c>
      <c r="I25" s="46"/>
      <c r="J25" s="46"/>
    </row>
    <row r="27" spans="2:10" x14ac:dyDescent="0.25">
      <c r="B27" s="2" t="s">
        <v>87</v>
      </c>
      <c r="C27" s="40">
        <f>13977+C22</f>
        <v>21677</v>
      </c>
    </row>
    <row r="37" spans="7:7" x14ac:dyDescent="0.25">
      <c r="G37" s="49"/>
    </row>
  </sheetData>
  <sheetProtection formatCells="0" formatColumns="0" formatRows="0" insertColumns="0" insertRows="0" insertHyperlinks="0" deleteColumns="0" deleteRows="0"/>
  <mergeCells count="2">
    <mergeCell ref="B2:D2"/>
    <mergeCell ref="B13:D13"/>
  </mergeCells>
  <pageMargins left="0.7" right="0.7" top="0.75" bottom="0.75" header="0.3" footer="0.3"/>
  <pageSetup paperSize="9" orientation="portrait" horizontalDpi="30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ACA6540-509A-412B-8F38-F742469E9AC3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NoIcons" iconId="0"/>
              <x14:cfIcon iconSet="NoIcons" iconId="0"/>
              <x14:cfIcon iconSet="3TrafficLights1" iconId="0"/>
            </x14:iconSet>
          </x14:cfRule>
          <xm:sqref>C20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7"/>
  <sheetViews>
    <sheetView zoomScale="80" zoomScaleNormal="80" workbookViewId="0">
      <selection activeCell="D37" sqref="D37"/>
    </sheetView>
  </sheetViews>
  <sheetFormatPr defaultColWidth="11.42578125" defaultRowHeight="15" x14ac:dyDescent="0.25"/>
  <cols>
    <col min="1" max="1" width="48.5703125" style="12" bestFit="1" customWidth="1"/>
    <col min="2" max="3" width="11.42578125" style="12"/>
    <col min="4" max="4" width="11.85546875" style="12" bestFit="1" customWidth="1"/>
    <col min="5" max="7" width="11.42578125" style="12"/>
    <col min="8" max="8" width="20.42578125" style="12" bestFit="1" customWidth="1"/>
    <col min="9" max="9" width="24.5703125" style="12" bestFit="1" customWidth="1"/>
    <col min="10" max="10" width="18.85546875" style="12" bestFit="1" customWidth="1"/>
    <col min="11" max="11" width="28.42578125" style="12" bestFit="1" customWidth="1"/>
    <col min="12" max="12" width="34.85546875" style="12" bestFit="1" customWidth="1"/>
    <col min="13" max="16384" width="11.42578125" style="12"/>
  </cols>
  <sheetData>
    <row r="1" spans="1:18" ht="18.75" x14ac:dyDescent="0.25">
      <c r="A1" s="12" t="s">
        <v>26</v>
      </c>
      <c r="E1" s="13" t="s">
        <v>27</v>
      </c>
      <c r="F1" s="14"/>
      <c r="G1" s="14"/>
      <c r="H1" s="14"/>
      <c r="I1" s="14"/>
    </row>
    <row r="2" spans="1:18" ht="18" x14ac:dyDescent="0.25">
      <c r="A2" s="15" t="s">
        <v>28</v>
      </c>
      <c r="D2" s="293" t="s">
        <v>29</v>
      </c>
      <c r="E2" s="293"/>
      <c r="F2" s="293"/>
      <c r="G2" s="293"/>
      <c r="H2" s="293"/>
      <c r="I2" s="293"/>
      <c r="J2" s="293"/>
      <c r="K2" s="293"/>
      <c r="L2" s="16"/>
      <c r="M2" s="16"/>
      <c r="N2" s="16"/>
      <c r="O2" s="16"/>
      <c r="P2" s="16"/>
      <c r="Q2" s="16"/>
      <c r="R2" s="16"/>
    </row>
    <row r="4" spans="1:18" ht="15.75" thickBot="1" x14ac:dyDescent="0.3"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/>
    </row>
    <row r="5" spans="1:18" ht="19.5" thickBot="1" x14ac:dyDescent="0.3">
      <c r="A5" s="18" t="s">
        <v>35</v>
      </c>
      <c r="B5" s="12">
        <v>13977</v>
      </c>
      <c r="C5" s="12">
        <v>1.4</v>
      </c>
      <c r="D5" s="19" t="s">
        <v>36</v>
      </c>
      <c r="H5" s="38" t="s">
        <v>37</v>
      </c>
      <c r="I5" s="38" t="s">
        <v>88</v>
      </c>
      <c r="J5" s="34"/>
      <c r="K5" s="34"/>
      <c r="L5" s="34"/>
    </row>
    <row r="6" spans="1:18" ht="19.5" thickBot="1" x14ac:dyDescent="0.35">
      <c r="H6" s="48">
        <f>SUM(B5,E9,E13,E20,E27,E38,E52,E62)</f>
        <v>30431</v>
      </c>
      <c r="I6" s="44">
        <v>31086</v>
      </c>
      <c r="J6" s="35"/>
      <c r="K6" s="35"/>
      <c r="L6" s="36"/>
    </row>
    <row r="7" spans="1:18" x14ac:dyDescent="0.25">
      <c r="A7" s="18" t="s">
        <v>38</v>
      </c>
      <c r="B7" s="12">
        <v>1</v>
      </c>
      <c r="D7" s="20">
        <v>7700</v>
      </c>
      <c r="E7" s="50">
        <f t="shared" ref="E7:E61" si="0">D7*B7</f>
        <v>7700</v>
      </c>
      <c r="I7" s="27"/>
      <c r="J7" s="27"/>
      <c r="K7" s="27"/>
      <c r="L7" s="27"/>
    </row>
    <row r="8" spans="1:18" x14ac:dyDescent="0.25">
      <c r="A8" s="18" t="s">
        <v>39</v>
      </c>
      <c r="B8" s="12">
        <v>1</v>
      </c>
      <c r="D8" s="20">
        <v>4000</v>
      </c>
      <c r="E8" s="21">
        <f t="shared" si="0"/>
        <v>4000</v>
      </c>
      <c r="I8" s="42"/>
      <c r="J8" s="27"/>
      <c r="K8" s="27"/>
      <c r="L8" s="27"/>
    </row>
    <row r="9" spans="1:18" x14ac:dyDescent="0.25">
      <c r="A9" s="22" t="s">
        <v>40</v>
      </c>
      <c r="B9" s="23"/>
      <c r="C9" s="23"/>
      <c r="D9" s="23"/>
      <c r="E9" s="22">
        <f>SUM(E7:E8)</f>
        <v>11700</v>
      </c>
      <c r="G9" s="24"/>
      <c r="I9" s="27">
        <f>I6-H6</f>
        <v>655</v>
      </c>
      <c r="J9" s="27"/>
      <c r="K9" s="27"/>
      <c r="L9" s="27"/>
    </row>
    <row r="10" spans="1:18" x14ac:dyDescent="0.25">
      <c r="A10" s="25"/>
      <c r="B10" s="26"/>
      <c r="C10" s="26"/>
      <c r="D10" s="26"/>
      <c r="E10" s="25"/>
      <c r="F10" s="25"/>
      <c r="I10" s="27"/>
      <c r="J10" s="27"/>
      <c r="K10" s="27"/>
      <c r="L10" s="27"/>
    </row>
    <row r="11" spans="1:18" x14ac:dyDescent="0.25">
      <c r="A11" s="18" t="s">
        <v>41</v>
      </c>
      <c r="I11" s="27"/>
      <c r="J11" s="27"/>
      <c r="K11" s="27"/>
      <c r="L11" s="27"/>
    </row>
    <row r="12" spans="1:18" x14ac:dyDescent="0.25">
      <c r="A12" s="12" t="s">
        <v>42</v>
      </c>
      <c r="B12" s="12">
        <v>207</v>
      </c>
      <c r="C12" s="12">
        <v>7.75</v>
      </c>
      <c r="D12" s="20">
        <v>2</v>
      </c>
      <c r="E12" s="21">
        <f t="shared" si="0"/>
        <v>414</v>
      </c>
      <c r="F12" s="12">
        <f>C12*D12</f>
        <v>15.5</v>
      </c>
      <c r="I12" s="27">
        <f>7758+4006</f>
        <v>11764</v>
      </c>
      <c r="J12" s="27"/>
      <c r="K12" s="27"/>
      <c r="L12" s="27"/>
    </row>
    <row r="13" spans="1:18" x14ac:dyDescent="0.25">
      <c r="A13" s="22" t="s">
        <v>40</v>
      </c>
      <c r="B13" s="23"/>
      <c r="C13" s="23"/>
      <c r="D13" s="23"/>
      <c r="E13" s="22">
        <f>E12</f>
        <v>414</v>
      </c>
      <c r="F13" s="22">
        <f>F12</f>
        <v>15.5</v>
      </c>
      <c r="I13" s="27"/>
      <c r="J13" s="27"/>
      <c r="K13" s="27"/>
      <c r="L13" s="27"/>
    </row>
    <row r="14" spans="1:18" s="26" customFormat="1" x14ac:dyDescent="0.25">
      <c r="A14" s="25"/>
      <c r="E14" s="25"/>
      <c r="F14" s="25"/>
      <c r="I14" s="27"/>
      <c r="J14" s="27"/>
      <c r="K14" s="28"/>
      <c r="L14" s="27"/>
    </row>
    <row r="15" spans="1:18" x14ac:dyDescent="0.25">
      <c r="A15" s="18" t="s">
        <v>43</v>
      </c>
      <c r="I15" s="294"/>
      <c r="J15" s="28"/>
      <c r="K15" s="28"/>
      <c r="L15" s="28"/>
      <c r="M15" s="28"/>
      <c r="N15" s="28"/>
      <c r="O15" s="29"/>
    </row>
    <row r="16" spans="1:18" ht="15.75" customHeight="1" x14ac:dyDescent="0.25">
      <c r="A16" s="12" t="s">
        <v>44</v>
      </c>
      <c r="B16" s="12">
        <v>133</v>
      </c>
      <c r="D16" s="20"/>
      <c r="E16" s="12">
        <f t="shared" si="0"/>
        <v>0</v>
      </c>
      <c r="F16" s="12">
        <f>C16*D16</f>
        <v>0</v>
      </c>
      <c r="I16" s="294"/>
      <c r="J16" s="27"/>
      <c r="K16" s="295"/>
      <c r="L16" s="37"/>
      <c r="M16" s="30"/>
      <c r="N16" s="30"/>
    </row>
    <row r="17" spans="1:12" x14ac:dyDescent="0.25">
      <c r="A17" s="12" t="s">
        <v>45</v>
      </c>
      <c r="B17" s="12">
        <v>144</v>
      </c>
      <c r="D17" s="47"/>
      <c r="E17" s="12">
        <f t="shared" si="0"/>
        <v>0</v>
      </c>
      <c r="F17" s="12">
        <f>C17*D17</f>
        <v>0</v>
      </c>
      <c r="I17" s="27"/>
      <c r="J17" s="37"/>
      <c r="K17" s="295"/>
      <c r="L17" s="27"/>
    </row>
    <row r="18" spans="1:12" x14ac:dyDescent="0.25">
      <c r="A18" s="12" t="s">
        <v>46</v>
      </c>
      <c r="B18" s="12">
        <v>33</v>
      </c>
      <c r="D18" s="20"/>
      <c r="E18" s="12">
        <f t="shared" si="0"/>
        <v>0</v>
      </c>
      <c r="F18" s="12">
        <f>C18*D18</f>
        <v>0</v>
      </c>
      <c r="I18" s="27"/>
      <c r="J18" s="37"/>
      <c r="K18" s="295"/>
      <c r="L18" s="27"/>
    </row>
    <row r="19" spans="1:12" x14ac:dyDescent="0.25">
      <c r="A19" s="12" t="s">
        <v>47</v>
      </c>
      <c r="B19" s="12">
        <v>135</v>
      </c>
      <c r="D19" s="20"/>
      <c r="E19" s="21">
        <f t="shared" si="0"/>
        <v>0</v>
      </c>
      <c r="F19" s="12">
        <f>C19*D19</f>
        <v>0</v>
      </c>
      <c r="I19" s="27"/>
      <c r="J19" s="27"/>
      <c r="K19" s="295"/>
      <c r="L19" s="27"/>
    </row>
    <row r="20" spans="1:12" x14ac:dyDescent="0.25">
      <c r="A20" s="22" t="s">
        <v>40</v>
      </c>
      <c r="B20" s="23"/>
      <c r="C20" s="23"/>
      <c r="D20" s="23"/>
      <c r="E20" s="22">
        <f>SUM(E16:E19)</f>
        <v>0</v>
      </c>
      <c r="F20" s="22">
        <f>SUM(F16:F19)</f>
        <v>0</v>
      </c>
    </row>
    <row r="21" spans="1:12" s="26" customFormat="1" x14ac:dyDescent="0.25">
      <c r="A21" s="25"/>
      <c r="E21" s="25"/>
      <c r="F21" s="25"/>
      <c r="I21" s="32"/>
      <c r="J21" s="32"/>
    </row>
    <row r="22" spans="1:12" x14ac:dyDescent="0.25">
      <c r="A22" s="18" t="s">
        <v>48</v>
      </c>
      <c r="I22" s="32"/>
      <c r="J22" s="32"/>
    </row>
    <row r="23" spans="1:12" x14ac:dyDescent="0.25">
      <c r="A23" s="12" t="s">
        <v>49</v>
      </c>
      <c r="B23" s="12">
        <v>661</v>
      </c>
      <c r="D23" s="20">
        <v>1</v>
      </c>
      <c r="E23" s="12">
        <f t="shared" si="0"/>
        <v>661</v>
      </c>
      <c r="F23" s="12">
        <f>C23*D23</f>
        <v>0</v>
      </c>
      <c r="I23" s="32"/>
      <c r="J23" s="32"/>
    </row>
    <row r="24" spans="1:12" ht="15" customHeight="1" x14ac:dyDescent="0.25">
      <c r="A24" s="12" t="s">
        <v>50</v>
      </c>
      <c r="B24" s="12">
        <v>317</v>
      </c>
      <c r="D24" s="20"/>
      <c r="E24" s="12">
        <f t="shared" si="0"/>
        <v>0</v>
      </c>
      <c r="F24" s="12">
        <f>C24*D24</f>
        <v>0</v>
      </c>
    </row>
    <row r="25" spans="1:12" x14ac:dyDescent="0.25">
      <c r="A25" s="12" t="s">
        <v>51</v>
      </c>
      <c r="B25" s="12">
        <v>1314</v>
      </c>
      <c r="D25" s="20">
        <v>1</v>
      </c>
      <c r="E25" s="12">
        <f t="shared" si="0"/>
        <v>1314</v>
      </c>
      <c r="F25" s="12">
        <f>C25*D25</f>
        <v>0</v>
      </c>
      <c r="H25" s="29"/>
      <c r="I25" s="296"/>
      <c r="J25" s="296"/>
      <c r="K25" s="29"/>
    </row>
    <row r="26" spans="1:12" ht="18" x14ac:dyDescent="0.25">
      <c r="A26" s="12" t="s">
        <v>52</v>
      </c>
      <c r="B26" s="12">
        <v>139</v>
      </c>
      <c r="D26" s="20"/>
      <c r="E26" s="21">
        <f t="shared" si="0"/>
        <v>0</v>
      </c>
      <c r="F26" s="12">
        <f>C26*D26</f>
        <v>0</v>
      </c>
      <c r="H26" s="33"/>
      <c r="I26" s="33"/>
      <c r="J26" s="33"/>
      <c r="K26" s="33"/>
    </row>
    <row r="27" spans="1:12" x14ac:dyDescent="0.25">
      <c r="A27" s="22" t="s">
        <v>40</v>
      </c>
      <c r="B27" s="23"/>
      <c r="C27" s="23"/>
      <c r="D27" s="23"/>
      <c r="E27" s="22">
        <f>SUM(E23:E26)</f>
        <v>1975</v>
      </c>
      <c r="F27" s="22">
        <f>SUM(F23:F26)</f>
        <v>0</v>
      </c>
    </row>
    <row r="28" spans="1:12" s="26" customFormat="1" x14ac:dyDescent="0.25">
      <c r="A28" s="25"/>
      <c r="E28" s="25"/>
      <c r="F28" s="25"/>
    </row>
    <row r="29" spans="1:12" x14ac:dyDescent="0.25">
      <c r="A29" s="18" t="s">
        <v>53</v>
      </c>
    </row>
    <row r="30" spans="1:12" x14ac:dyDescent="0.25">
      <c r="A30" s="12" t="s">
        <v>54</v>
      </c>
      <c r="B30" s="12">
        <v>24</v>
      </c>
      <c r="D30" s="20"/>
      <c r="E30" s="12">
        <f t="shared" si="0"/>
        <v>0</v>
      </c>
      <c r="F30" s="12">
        <f t="shared" ref="F30:F37" si="1">C30*D30</f>
        <v>0</v>
      </c>
    </row>
    <row r="31" spans="1:12" x14ac:dyDescent="0.25">
      <c r="A31" s="12" t="s">
        <v>55</v>
      </c>
      <c r="B31" s="12">
        <v>260</v>
      </c>
      <c r="D31" s="20"/>
      <c r="E31" s="12">
        <f t="shared" si="0"/>
        <v>0</v>
      </c>
      <c r="F31" s="12">
        <f t="shared" si="1"/>
        <v>0</v>
      </c>
    </row>
    <row r="32" spans="1:12" x14ac:dyDescent="0.25">
      <c r="A32" s="12" t="s">
        <v>56</v>
      </c>
      <c r="B32" s="12">
        <v>489</v>
      </c>
      <c r="D32" s="20"/>
      <c r="E32" s="12">
        <f t="shared" si="0"/>
        <v>0</v>
      </c>
      <c r="F32" s="12">
        <f t="shared" si="1"/>
        <v>0</v>
      </c>
    </row>
    <row r="33" spans="1:6" x14ac:dyDescent="0.25">
      <c r="A33" s="12" t="s">
        <v>57</v>
      </c>
      <c r="B33" s="12">
        <v>531</v>
      </c>
      <c r="D33" s="20"/>
      <c r="E33" s="12">
        <f t="shared" si="0"/>
        <v>0</v>
      </c>
      <c r="F33" s="12">
        <f t="shared" si="1"/>
        <v>0</v>
      </c>
    </row>
    <row r="34" spans="1:6" x14ac:dyDescent="0.25">
      <c r="A34" s="12" t="s">
        <v>58</v>
      </c>
      <c r="B34" s="12">
        <v>511</v>
      </c>
      <c r="D34" s="20"/>
      <c r="E34" s="12">
        <f t="shared" si="0"/>
        <v>0</v>
      </c>
      <c r="F34" s="12">
        <f t="shared" si="1"/>
        <v>0</v>
      </c>
    </row>
    <row r="35" spans="1:6" x14ac:dyDescent="0.25">
      <c r="A35" s="12" t="s">
        <v>59</v>
      </c>
      <c r="B35" s="12">
        <v>798</v>
      </c>
      <c r="D35" s="47"/>
      <c r="E35" s="12">
        <f t="shared" si="0"/>
        <v>0</v>
      </c>
      <c r="F35" s="12">
        <f t="shared" si="1"/>
        <v>0</v>
      </c>
    </row>
    <row r="36" spans="1:6" x14ac:dyDescent="0.25">
      <c r="A36" s="12" t="s">
        <v>60</v>
      </c>
      <c r="B36" s="12">
        <v>985</v>
      </c>
      <c r="D36" s="20">
        <v>2</v>
      </c>
      <c r="E36" s="12">
        <f t="shared" si="0"/>
        <v>1970</v>
      </c>
      <c r="F36" s="12">
        <f t="shared" si="1"/>
        <v>0</v>
      </c>
    </row>
    <row r="37" spans="1:6" x14ac:dyDescent="0.25">
      <c r="A37" s="12" t="s">
        <v>61</v>
      </c>
      <c r="B37" s="12">
        <v>1243</v>
      </c>
      <c r="D37" s="20"/>
      <c r="E37" s="21">
        <f t="shared" si="0"/>
        <v>0</v>
      </c>
      <c r="F37" s="12">
        <f t="shared" si="1"/>
        <v>0</v>
      </c>
    </row>
    <row r="38" spans="1:6" x14ac:dyDescent="0.25">
      <c r="A38" s="22" t="s">
        <v>40</v>
      </c>
      <c r="B38" s="23"/>
      <c r="C38" s="23"/>
      <c r="D38" s="23"/>
      <c r="E38" s="22">
        <f>SUM(E30:E37)</f>
        <v>1970</v>
      </c>
      <c r="F38" s="22">
        <f>SUM(F30:F37)</f>
        <v>0</v>
      </c>
    </row>
    <row r="39" spans="1:6" s="26" customFormat="1" x14ac:dyDescent="0.25">
      <c r="A39" s="25"/>
      <c r="E39" s="25"/>
      <c r="F39" s="25"/>
    </row>
    <row r="40" spans="1:6" x14ac:dyDescent="0.25">
      <c r="A40" s="18" t="s">
        <v>62</v>
      </c>
    </row>
    <row r="41" spans="1:6" x14ac:dyDescent="0.25">
      <c r="A41" s="12" t="s">
        <v>63</v>
      </c>
      <c r="B41" s="12">
        <v>287</v>
      </c>
      <c r="D41" s="20"/>
      <c r="E41" s="12">
        <f t="shared" si="0"/>
        <v>0</v>
      </c>
      <c r="F41" s="12">
        <f t="shared" ref="F41:F51" si="2">C41*D41</f>
        <v>0</v>
      </c>
    </row>
    <row r="42" spans="1:6" x14ac:dyDescent="0.25">
      <c r="A42" s="12" t="s">
        <v>64</v>
      </c>
      <c r="B42" s="12">
        <v>970</v>
      </c>
      <c r="D42" s="20"/>
      <c r="E42" s="12">
        <f t="shared" si="0"/>
        <v>0</v>
      </c>
      <c r="F42" s="12">
        <f t="shared" si="2"/>
        <v>0</v>
      </c>
    </row>
    <row r="43" spans="1:6" x14ac:dyDescent="0.25">
      <c r="A43" s="12" t="s">
        <v>65</v>
      </c>
      <c r="B43" s="12">
        <v>690</v>
      </c>
      <c r="D43" s="20"/>
      <c r="E43" s="12">
        <f t="shared" si="0"/>
        <v>0</v>
      </c>
      <c r="F43" s="12">
        <f t="shared" si="2"/>
        <v>0</v>
      </c>
    </row>
    <row r="44" spans="1:6" x14ac:dyDescent="0.25">
      <c r="A44" s="12" t="s">
        <v>66</v>
      </c>
      <c r="B44" s="12">
        <v>628</v>
      </c>
      <c r="D44" s="20"/>
      <c r="E44" s="12">
        <f t="shared" si="0"/>
        <v>0</v>
      </c>
      <c r="F44" s="12">
        <f t="shared" si="2"/>
        <v>0</v>
      </c>
    </row>
    <row r="45" spans="1:6" x14ac:dyDescent="0.25">
      <c r="A45" s="12" t="s">
        <v>67</v>
      </c>
      <c r="B45" s="12">
        <v>631</v>
      </c>
      <c r="D45" s="20"/>
      <c r="E45" s="12">
        <f t="shared" si="0"/>
        <v>0</v>
      </c>
      <c r="F45" s="12">
        <f t="shared" si="2"/>
        <v>0</v>
      </c>
    </row>
    <row r="46" spans="1:6" x14ac:dyDescent="0.25">
      <c r="A46" s="12" t="s">
        <v>68</v>
      </c>
      <c r="B46" s="12">
        <v>220</v>
      </c>
      <c r="D46" s="20"/>
      <c r="E46" s="12">
        <f t="shared" si="0"/>
        <v>0</v>
      </c>
      <c r="F46" s="12">
        <f t="shared" si="2"/>
        <v>0</v>
      </c>
    </row>
    <row r="47" spans="1:6" x14ac:dyDescent="0.25">
      <c r="A47" s="12" t="s">
        <v>69</v>
      </c>
      <c r="B47" s="12">
        <v>220</v>
      </c>
      <c r="D47" s="20"/>
      <c r="E47" s="12">
        <f t="shared" si="0"/>
        <v>0</v>
      </c>
      <c r="F47" s="12">
        <f t="shared" si="2"/>
        <v>0</v>
      </c>
    </row>
    <row r="48" spans="1:6" x14ac:dyDescent="0.25">
      <c r="A48" s="12" t="s">
        <v>70</v>
      </c>
      <c r="B48" s="12">
        <v>220</v>
      </c>
      <c r="D48" s="20"/>
      <c r="E48" s="12">
        <f t="shared" si="0"/>
        <v>0</v>
      </c>
      <c r="F48" s="12">
        <f t="shared" si="2"/>
        <v>0</v>
      </c>
    </row>
    <row r="49" spans="1:6" x14ac:dyDescent="0.25">
      <c r="A49" s="12" t="s">
        <v>71</v>
      </c>
      <c r="B49" s="12">
        <v>282</v>
      </c>
      <c r="D49" s="20"/>
      <c r="E49" s="12">
        <f t="shared" si="0"/>
        <v>0</v>
      </c>
      <c r="F49" s="12">
        <f t="shared" si="2"/>
        <v>0</v>
      </c>
    </row>
    <row r="50" spans="1:6" x14ac:dyDescent="0.25">
      <c r="A50" s="12" t="s">
        <v>72</v>
      </c>
      <c r="B50" s="12">
        <v>260</v>
      </c>
      <c r="D50" s="20"/>
      <c r="E50" s="12">
        <f t="shared" si="0"/>
        <v>0</v>
      </c>
      <c r="F50" s="12">
        <f t="shared" si="2"/>
        <v>0</v>
      </c>
    </row>
    <row r="51" spans="1:6" x14ac:dyDescent="0.25">
      <c r="A51" s="12" t="s">
        <v>73</v>
      </c>
      <c r="B51" s="12">
        <v>262</v>
      </c>
      <c r="D51" s="20"/>
      <c r="E51" s="21">
        <f t="shared" si="0"/>
        <v>0</v>
      </c>
      <c r="F51" s="12">
        <f t="shared" si="2"/>
        <v>0</v>
      </c>
    </row>
    <row r="52" spans="1:6" x14ac:dyDescent="0.25">
      <c r="A52" s="22" t="s">
        <v>40</v>
      </c>
      <c r="B52" s="23"/>
      <c r="C52" s="23"/>
      <c r="D52" s="23"/>
      <c r="E52" s="22">
        <f>SUM(E41:E51)</f>
        <v>0</v>
      </c>
      <c r="F52" s="22">
        <f>SUM(F41:F51)</f>
        <v>0</v>
      </c>
    </row>
    <row r="53" spans="1:6" s="26" customFormat="1" x14ac:dyDescent="0.25">
      <c r="A53" s="25"/>
      <c r="E53" s="25"/>
      <c r="F53" s="25"/>
    </row>
    <row r="54" spans="1:6" x14ac:dyDescent="0.25">
      <c r="A54" s="31" t="s">
        <v>74</v>
      </c>
    </row>
    <row r="55" spans="1:6" x14ac:dyDescent="0.25">
      <c r="A55" s="12" t="s">
        <v>75</v>
      </c>
      <c r="B55" s="12">
        <v>192</v>
      </c>
      <c r="D55" s="20">
        <v>1</v>
      </c>
      <c r="E55" s="12">
        <f t="shared" si="0"/>
        <v>192</v>
      </c>
      <c r="F55" s="12">
        <f>C55*D55</f>
        <v>0</v>
      </c>
    </row>
    <row r="56" spans="1:6" x14ac:dyDescent="0.25">
      <c r="A56" s="12" t="s">
        <v>76</v>
      </c>
      <c r="B56" s="12">
        <v>203</v>
      </c>
      <c r="D56" s="47">
        <v>1</v>
      </c>
      <c r="E56" s="12">
        <f t="shared" si="0"/>
        <v>203</v>
      </c>
      <c r="F56" s="12">
        <f t="shared" ref="F56:F61" si="3">C56*D56</f>
        <v>0</v>
      </c>
    </row>
    <row r="57" spans="1:6" x14ac:dyDescent="0.25">
      <c r="A57" s="12" t="s">
        <v>77</v>
      </c>
      <c r="B57" s="12">
        <v>485</v>
      </c>
      <c r="D57" s="20"/>
      <c r="E57" s="12">
        <f t="shared" si="0"/>
        <v>0</v>
      </c>
      <c r="F57" s="12">
        <f t="shared" si="3"/>
        <v>0</v>
      </c>
    </row>
    <row r="58" spans="1:6" x14ac:dyDescent="0.25">
      <c r="A58" s="12" t="s">
        <v>78</v>
      </c>
      <c r="B58" s="12">
        <v>465</v>
      </c>
      <c r="D58" s="20"/>
      <c r="E58" s="12">
        <f t="shared" si="0"/>
        <v>0</v>
      </c>
      <c r="F58" s="12">
        <f t="shared" si="3"/>
        <v>0</v>
      </c>
    </row>
    <row r="59" spans="1:6" x14ac:dyDescent="0.25">
      <c r="A59" s="12" t="s">
        <v>79</v>
      </c>
      <c r="B59" s="12">
        <v>645</v>
      </c>
      <c r="D59" s="20"/>
      <c r="E59" s="12">
        <f t="shared" si="0"/>
        <v>0</v>
      </c>
      <c r="F59" s="12">
        <f t="shared" si="3"/>
        <v>0</v>
      </c>
    </row>
    <row r="60" spans="1:6" x14ac:dyDescent="0.25">
      <c r="A60" s="12" t="s">
        <v>80</v>
      </c>
      <c r="B60" s="12">
        <v>675</v>
      </c>
      <c r="D60" s="20"/>
      <c r="E60" s="12">
        <f t="shared" si="0"/>
        <v>0</v>
      </c>
      <c r="F60" s="12">
        <f t="shared" si="3"/>
        <v>0</v>
      </c>
    </row>
    <row r="61" spans="1:6" x14ac:dyDescent="0.25">
      <c r="A61" s="12" t="s">
        <v>81</v>
      </c>
      <c r="B61" s="12">
        <v>675</v>
      </c>
      <c r="D61" s="20"/>
      <c r="E61" s="21">
        <f t="shared" si="0"/>
        <v>0</v>
      </c>
      <c r="F61" s="12">
        <f t="shared" si="3"/>
        <v>0</v>
      </c>
    </row>
    <row r="62" spans="1:6" x14ac:dyDescent="0.25">
      <c r="A62" s="22" t="s">
        <v>40</v>
      </c>
      <c r="B62" s="23"/>
      <c r="C62" s="23"/>
      <c r="D62" s="23"/>
      <c r="E62" s="22">
        <f>SUM(E55:E61)</f>
        <v>395</v>
      </c>
      <c r="F62" s="22">
        <f>SUM(F55:F61)</f>
        <v>0</v>
      </c>
    </row>
    <row r="65" spans="2:7" ht="15.75" thickBot="1" x14ac:dyDescent="0.3"/>
    <row r="66" spans="2:7" ht="15.75" customHeight="1" x14ac:dyDescent="0.25">
      <c r="B66" s="297" t="s">
        <v>82</v>
      </c>
      <c r="C66" s="298"/>
      <c r="D66" s="298"/>
      <c r="E66" s="299"/>
      <c r="F66" s="32"/>
      <c r="G66" s="32"/>
    </row>
    <row r="67" spans="2:7" ht="15.75" thickBot="1" x14ac:dyDescent="0.3">
      <c r="B67" s="300"/>
      <c r="C67" s="301"/>
      <c r="D67" s="301"/>
      <c r="E67" s="302"/>
    </row>
  </sheetData>
  <sheetProtection selectLockedCells="1"/>
  <protectedRanges>
    <protectedRange sqref="I25:J25 H26:K26" name="Plage2"/>
    <protectedRange sqref="D7:D8 D12 D16:D19 D23:D26 D30:D37 D41:D51 D55:D61" name="Plage1"/>
  </protectedRanges>
  <mergeCells count="5">
    <mergeCell ref="D2:K2"/>
    <mergeCell ref="I15:I16"/>
    <mergeCell ref="K16:K19"/>
    <mergeCell ref="I25:J25"/>
    <mergeCell ref="B66:E67"/>
  </mergeCells>
  <hyperlinks>
    <hyperlink ref="A2" r:id="rId1"/>
  </hyperlinks>
  <pageMargins left="0.23622047244094491" right="0.23622047244094491" top="0.74803149606299213" bottom="0.74803149606299213" header="0.31496062992125984" footer="0.31496062992125984"/>
  <pageSetup paperSize="9" scale="40" orientation="portrait" horizontalDpi="360" verticalDpi="36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1135F70-71F2-4E86-9BDD-A0721A1DF963}">
            <x14:iconSet iconSet="3Symbols2" custom="1">
              <x14:cfvo type="percent">
                <xm:f>0</xm:f>
              </x14:cfvo>
              <x14:cfvo type="num">
                <xm:f>$I$6</xm:f>
              </x14:cfvo>
              <x14:cfvo type="num" gte="0">
                <xm:f>$I$6</xm:f>
              </x14:cfvo>
              <x14:cfIcon iconSet="NoIcons" iconId="0"/>
              <x14:cfIcon iconSet="NoIcons" iconId="0"/>
              <x14:cfIcon iconSet="4RedToBlack" iconId="3"/>
            </x14:iconSet>
          </x14:cfRule>
          <xm:sqref>H6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7"/>
  <sheetViews>
    <sheetView zoomScale="90" zoomScaleNormal="90" workbookViewId="0">
      <selection activeCell="R32" sqref="R32"/>
    </sheetView>
  </sheetViews>
  <sheetFormatPr defaultRowHeight="15" x14ac:dyDescent="0.25"/>
  <cols>
    <col min="15" max="15" width="11" bestFit="1" customWidth="1"/>
    <col min="20" max="20" width="10.85546875" bestFit="1" customWidth="1"/>
  </cols>
  <sheetData>
    <row r="3" spans="2:18" x14ac:dyDescent="0.25">
      <c r="B3" s="314" t="s">
        <v>7</v>
      </c>
      <c r="C3" s="306"/>
      <c r="D3" s="307"/>
      <c r="E3" s="1"/>
      <c r="F3" s="305" t="s">
        <v>9</v>
      </c>
      <c r="G3" s="306"/>
      <c r="H3" s="307"/>
      <c r="I3" s="1"/>
      <c r="J3" s="305" t="s">
        <v>11</v>
      </c>
      <c r="K3" s="306"/>
      <c r="L3" s="307"/>
      <c r="N3" s="303" t="s">
        <v>10</v>
      </c>
      <c r="O3" s="303"/>
      <c r="P3" s="303"/>
      <c r="Q3" s="303"/>
      <c r="R3" s="303"/>
    </row>
    <row r="4" spans="2:18" x14ac:dyDescent="0.25">
      <c r="B4" s="308"/>
      <c r="C4" s="309"/>
      <c r="D4" s="310"/>
      <c r="E4" s="1"/>
      <c r="F4" s="308"/>
      <c r="G4" s="309"/>
      <c r="H4" s="310"/>
      <c r="I4" s="1"/>
      <c r="J4" s="308"/>
      <c r="K4" s="309"/>
      <c r="L4" s="310"/>
      <c r="N4" s="304"/>
      <c r="O4" s="304"/>
      <c r="P4" s="304"/>
      <c r="Q4" s="304"/>
      <c r="R4" s="304"/>
    </row>
    <row r="5" spans="2:18" x14ac:dyDescent="0.25">
      <c r="B5" s="308"/>
      <c r="C5" s="309"/>
      <c r="D5" s="310"/>
      <c r="E5" s="1"/>
      <c r="F5" s="308"/>
      <c r="G5" s="309"/>
      <c r="H5" s="310"/>
      <c r="I5" s="1"/>
      <c r="J5" s="308"/>
      <c r="K5" s="309"/>
      <c r="L5" s="310"/>
      <c r="N5" s="304"/>
      <c r="O5" s="304"/>
      <c r="P5" s="304"/>
      <c r="Q5" s="304"/>
      <c r="R5" s="304"/>
    </row>
    <row r="6" spans="2:18" x14ac:dyDescent="0.25">
      <c r="B6" s="308"/>
      <c r="C6" s="309"/>
      <c r="D6" s="310"/>
      <c r="E6" s="1"/>
      <c r="F6" s="308"/>
      <c r="G6" s="309"/>
      <c r="H6" s="310"/>
      <c r="I6" s="1"/>
      <c r="J6" s="308"/>
      <c r="K6" s="309"/>
      <c r="L6" s="310"/>
      <c r="N6" s="304"/>
      <c r="O6" s="304"/>
      <c r="P6" s="304"/>
      <c r="Q6" s="304"/>
      <c r="R6" s="304"/>
    </row>
    <row r="7" spans="2:18" x14ac:dyDescent="0.25">
      <c r="B7" s="308"/>
      <c r="C7" s="309"/>
      <c r="D7" s="310"/>
      <c r="E7" s="1"/>
      <c r="F7" s="308"/>
      <c r="G7" s="309"/>
      <c r="H7" s="310"/>
      <c r="I7" s="1"/>
      <c r="J7" s="308"/>
      <c r="K7" s="309"/>
      <c r="L7" s="310"/>
      <c r="N7" s="304"/>
      <c r="O7" s="304"/>
      <c r="P7" s="304"/>
      <c r="Q7" s="304"/>
      <c r="R7" s="304"/>
    </row>
    <row r="8" spans="2:18" x14ac:dyDescent="0.25">
      <c r="B8" s="308"/>
      <c r="C8" s="309"/>
      <c r="D8" s="310"/>
      <c r="E8" s="1"/>
      <c r="F8" s="308"/>
      <c r="G8" s="309"/>
      <c r="H8" s="310"/>
      <c r="I8" s="1"/>
      <c r="J8" s="308"/>
      <c r="K8" s="309"/>
      <c r="L8" s="310"/>
      <c r="N8" s="304"/>
      <c r="O8" s="304"/>
      <c r="P8" s="304"/>
      <c r="Q8" s="304"/>
      <c r="R8" s="304"/>
    </row>
    <row r="9" spans="2:18" x14ac:dyDescent="0.25">
      <c r="B9" s="308"/>
      <c r="C9" s="309"/>
      <c r="D9" s="310"/>
      <c r="E9" s="1"/>
      <c r="F9" s="308"/>
      <c r="G9" s="309"/>
      <c r="H9" s="310"/>
      <c r="I9" s="1"/>
      <c r="J9" s="308"/>
      <c r="K9" s="309"/>
      <c r="L9" s="310"/>
      <c r="N9" s="304"/>
      <c r="O9" s="304"/>
      <c r="P9" s="304"/>
      <c r="Q9" s="304"/>
      <c r="R9" s="304"/>
    </row>
    <row r="10" spans="2:18" x14ac:dyDescent="0.25">
      <c r="B10" s="311"/>
      <c r="C10" s="312"/>
      <c r="D10" s="313"/>
      <c r="E10" s="1"/>
      <c r="F10" s="311"/>
      <c r="G10" s="312"/>
      <c r="H10" s="313"/>
      <c r="I10" s="1"/>
      <c r="J10" s="311"/>
      <c r="K10" s="312"/>
      <c r="L10" s="313"/>
      <c r="N10" s="304"/>
      <c r="O10" s="304"/>
      <c r="P10" s="304"/>
      <c r="Q10" s="304"/>
      <c r="R10" s="304"/>
    </row>
    <row r="12" spans="2:18" x14ac:dyDescent="0.25">
      <c r="B12" s="314" t="s">
        <v>8</v>
      </c>
      <c r="C12" s="306"/>
      <c r="D12" s="307"/>
      <c r="E12" s="1"/>
      <c r="F12" s="305" t="s">
        <v>6</v>
      </c>
      <c r="G12" s="306"/>
      <c r="H12" s="307"/>
      <c r="I12" s="1"/>
      <c r="J12" s="305" t="s">
        <v>12</v>
      </c>
      <c r="K12" s="306"/>
      <c r="L12" s="307"/>
      <c r="N12" s="303" t="s">
        <v>211</v>
      </c>
      <c r="O12" s="303"/>
      <c r="P12" s="303"/>
      <c r="Q12" s="303"/>
      <c r="R12" s="303"/>
    </row>
    <row r="13" spans="2:18" x14ac:dyDescent="0.25">
      <c r="B13" s="308"/>
      <c r="C13" s="309"/>
      <c r="D13" s="310"/>
      <c r="E13" s="1"/>
      <c r="F13" s="308"/>
      <c r="G13" s="309"/>
      <c r="H13" s="310"/>
      <c r="I13" s="1"/>
      <c r="J13" s="308"/>
      <c r="K13" s="309"/>
      <c r="L13" s="310"/>
      <c r="N13" s="304"/>
      <c r="O13" s="304"/>
      <c r="P13" s="304"/>
      <c r="Q13" s="304"/>
      <c r="R13" s="304"/>
    </row>
    <row r="14" spans="2:18" x14ac:dyDescent="0.25">
      <c r="B14" s="308"/>
      <c r="C14" s="309"/>
      <c r="D14" s="310"/>
      <c r="E14" s="1"/>
      <c r="F14" s="308"/>
      <c r="G14" s="309"/>
      <c r="H14" s="310"/>
      <c r="I14" s="1"/>
      <c r="J14" s="308"/>
      <c r="K14" s="309"/>
      <c r="L14" s="310"/>
      <c r="N14" s="304"/>
      <c r="O14" s="304"/>
      <c r="P14" s="304"/>
      <c r="Q14" s="304"/>
      <c r="R14" s="304"/>
    </row>
    <row r="15" spans="2:18" x14ac:dyDescent="0.25">
      <c r="B15" s="308"/>
      <c r="C15" s="309"/>
      <c r="D15" s="310"/>
      <c r="E15" s="1"/>
      <c r="F15" s="308"/>
      <c r="G15" s="309"/>
      <c r="H15" s="310"/>
      <c r="I15" s="1"/>
      <c r="J15" s="308"/>
      <c r="K15" s="309"/>
      <c r="L15" s="310"/>
      <c r="N15" s="304"/>
      <c r="O15" s="304"/>
      <c r="P15" s="304"/>
      <c r="Q15" s="304"/>
      <c r="R15" s="304"/>
    </row>
    <row r="16" spans="2:18" x14ac:dyDescent="0.25">
      <c r="B16" s="308"/>
      <c r="C16" s="309"/>
      <c r="D16" s="310"/>
      <c r="E16" s="1"/>
      <c r="F16" s="308"/>
      <c r="G16" s="309"/>
      <c r="H16" s="310"/>
      <c r="I16" s="1"/>
      <c r="J16" s="308"/>
      <c r="K16" s="309"/>
      <c r="L16" s="310"/>
      <c r="N16" s="304"/>
      <c r="O16" s="304"/>
      <c r="P16" s="304"/>
      <c r="Q16" s="304"/>
      <c r="R16" s="304"/>
    </row>
    <row r="17" spans="2:20" x14ac:dyDescent="0.25">
      <c r="B17" s="308"/>
      <c r="C17" s="309"/>
      <c r="D17" s="310"/>
      <c r="E17" s="1"/>
      <c r="F17" s="308"/>
      <c r="G17" s="309"/>
      <c r="H17" s="310"/>
      <c r="I17" s="1"/>
      <c r="J17" s="308"/>
      <c r="K17" s="309"/>
      <c r="L17" s="310"/>
      <c r="N17" s="304"/>
      <c r="O17" s="304"/>
      <c r="P17" s="304"/>
      <c r="Q17" s="304"/>
      <c r="R17" s="304"/>
    </row>
    <row r="18" spans="2:20" x14ac:dyDescent="0.25">
      <c r="B18" s="308"/>
      <c r="C18" s="309"/>
      <c r="D18" s="310"/>
      <c r="E18" s="1"/>
      <c r="F18" s="308"/>
      <c r="G18" s="309"/>
      <c r="H18" s="310"/>
      <c r="I18" s="1"/>
      <c r="J18" s="308"/>
      <c r="K18" s="309"/>
      <c r="L18" s="310"/>
      <c r="N18" s="304"/>
      <c r="O18" s="304"/>
      <c r="P18" s="304"/>
      <c r="Q18" s="304"/>
      <c r="R18" s="304"/>
    </row>
    <row r="19" spans="2:20" x14ac:dyDescent="0.25">
      <c r="B19" s="311"/>
      <c r="C19" s="312"/>
      <c r="D19" s="313"/>
      <c r="E19" s="1"/>
      <c r="F19" s="311"/>
      <c r="G19" s="312"/>
      <c r="H19" s="313"/>
      <c r="I19" s="1"/>
      <c r="J19" s="311"/>
      <c r="K19" s="312"/>
      <c r="L19" s="313"/>
      <c r="N19" s="304"/>
      <c r="O19" s="304"/>
      <c r="P19" s="304"/>
      <c r="Q19" s="304"/>
      <c r="R19" s="304"/>
    </row>
    <row r="20" spans="2:20" x14ac:dyDescent="0.25">
      <c r="N20" s="304"/>
      <c r="O20" s="304"/>
      <c r="P20" s="304"/>
      <c r="Q20" s="304"/>
      <c r="R20" s="304"/>
    </row>
    <row r="21" spans="2:20" x14ac:dyDescent="0.25">
      <c r="B21" s="305" t="s">
        <v>16</v>
      </c>
      <c r="C21" s="306"/>
      <c r="D21" s="307"/>
      <c r="E21" s="1"/>
      <c r="F21" s="305" t="s">
        <v>5</v>
      </c>
      <c r="G21" s="306"/>
      <c r="H21" s="307"/>
      <c r="I21" s="1"/>
      <c r="J21" s="305" t="s">
        <v>13</v>
      </c>
      <c r="K21" s="306"/>
      <c r="L21" s="307"/>
      <c r="N21" s="304"/>
      <c r="O21" s="304"/>
      <c r="P21" s="304"/>
      <c r="Q21" s="304"/>
      <c r="R21" s="304"/>
    </row>
    <row r="22" spans="2:20" x14ac:dyDescent="0.25">
      <c r="B22" s="308"/>
      <c r="C22" s="309"/>
      <c r="D22" s="310"/>
      <c r="E22" s="1"/>
      <c r="F22" s="308"/>
      <c r="G22" s="309"/>
      <c r="H22" s="310"/>
      <c r="I22" s="1"/>
      <c r="J22" s="308"/>
      <c r="K22" s="309"/>
      <c r="L22" s="310"/>
      <c r="N22" s="304"/>
      <c r="O22" s="304"/>
      <c r="P22" s="304"/>
      <c r="Q22" s="304"/>
      <c r="R22" s="304"/>
    </row>
    <row r="23" spans="2:20" x14ac:dyDescent="0.25">
      <c r="B23" s="308"/>
      <c r="C23" s="309"/>
      <c r="D23" s="310"/>
      <c r="E23" s="1"/>
      <c r="F23" s="308"/>
      <c r="G23" s="309"/>
      <c r="H23" s="310"/>
      <c r="I23" s="1"/>
      <c r="J23" s="308"/>
      <c r="K23" s="309"/>
      <c r="L23" s="310"/>
      <c r="N23" s="304"/>
      <c r="O23" s="304"/>
      <c r="P23" s="304"/>
      <c r="Q23" s="304"/>
      <c r="R23" s="304"/>
    </row>
    <row r="24" spans="2:20" x14ac:dyDescent="0.25">
      <c r="B24" s="308"/>
      <c r="C24" s="309"/>
      <c r="D24" s="310"/>
      <c r="E24" s="1"/>
      <c r="F24" s="308"/>
      <c r="G24" s="309"/>
      <c r="H24" s="310"/>
      <c r="I24" s="1"/>
      <c r="J24" s="308"/>
      <c r="K24" s="309"/>
      <c r="L24" s="310"/>
    </row>
    <row r="25" spans="2:20" x14ac:dyDescent="0.25">
      <c r="B25" s="308"/>
      <c r="C25" s="309"/>
      <c r="D25" s="310"/>
      <c r="E25" s="1"/>
      <c r="F25" s="308"/>
      <c r="G25" s="309"/>
      <c r="H25" s="310"/>
      <c r="I25" s="1"/>
      <c r="J25" s="308"/>
      <c r="K25" s="309"/>
      <c r="L25" s="310"/>
    </row>
    <row r="26" spans="2:20" x14ac:dyDescent="0.25">
      <c r="B26" s="308"/>
      <c r="C26" s="309"/>
      <c r="D26" s="310"/>
      <c r="E26" s="1"/>
      <c r="F26" s="308"/>
      <c r="G26" s="309"/>
      <c r="H26" s="310"/>
      <c r="I26" s="1"/>
      <c r="J26" s="308"/>
      <c r="K26" s="309"/>
      <c r="L26" s="310"/>
    </row>
    <row r="27" spans="2:20" x14ac:dyDescent="0.25">
      <c r="B27" s="308"/>
      <c r="C27" s="309"/>
      <c r="D27" s="310"/>
      <c r="E27" s="1"/>
      <c r="F27" s="308"/>
      <c r="G27" s="309"/>
      <c r="H27" s="310"/>
      <c r="I27" s="1"/>
      <c r="J27" s="308"/>
      <c r="K27" s="309"/>
      <c r="L27" s="310"/>
      <c r="P27" s="45"/>
      <c r="S27" s="45"/>
    </row>
    <row r="28" spans="2:20" x14ac:dyDescent="0.25">
      <c r="B28" s="311"/>
      <c r="C28" s="312"/>
      <c r="D28" s="313"/>
      <c r="E28" s="1"/>
      <c r="F28" s="311"/>
      <c r="G28" s="312"/>
      <c r="H28" s="313"/>
      <c r="I28" s="1"/>
      <c r="J28" s="311"/>
      <c r="K28" s="312"/>
      <c r="L28" s="313"/>
      <c r="T28" s="45"/>
    </row>
    <row r="29" spans="2:20" x14ac:dyDescent="0.25">
      <c r="T29" s="45"/>
    </row>
    <row r="30" spans="2:20" x14ac:dyDescent="0.25">
      <c r="B30" s="305"/>
      <c r="C30" s="306"/>
      <c r="D30" s="307"/>
      <c r="E30" s="1"/>
      <c r="F30" s="305" t="s">
        <v>15</v>
      </c>
      <c r="G30" s="306"/>
      <c r="H30" s="307"/>
      <c r="I30" s="1"/>
      <c r="J30" s="305" t="s">
        <v>14</v>
      </c>
      <c r="K30" s="306"/>
      <c r="L30" s="307"/>
      <c r="S30" s="74"/>
      <c r="T30" s="45"/>
    </row>
    <row r="31" spans="2:20" x14ac:dyDescent="0.25">
      <c r="B31" s="308"/>
      <c r="C31" s="309"/>
      <c r="D31" s="310"/>
      <c r="E31" s="1"/>
      <c r="F31" s="308"/>
      <c r="G31" s="309"/>
      <c r="H31" s="310"/>
      <c r="I31" s="1"/>
      <c r="J31" s="308"/>
      <c r="K31" s="309"/>
      <c r="L31" s="310"/>
    </row>
    <row r="32" spans="2:20" x14ac:dyDescent="0.25">
      <c r="B32" s="308"/>
      <c r="C32" s="309"/>
      <c r="D32" s="310"/>
      <c r="E32" s="1"/>
      <c r="F32" s="308"/>
      <c r="G32" s="309"/>
      <c r="H32" s="310"/>
      <c r="I32" s="1"/>
      <c r="J32" s="308"/>
      <c r="K32" s="309"/>
      <c r="L32" s="310"/>
    </row>
    <row r="33" spans="2:12" x14ac:dyDescent="0.25">
      <c r="B33" s="308"/>
      <c r="C33" s="309"/>
      <c r="D33" s="310"/>
      <c r="E33" s="1"/>
      <c r="F33" s="308"/>
      <c r="G33" s="309"/>
      <c r="H33" s="310"/>
      <c r="I33" s="1"/>
      <c r="J33" s="308"/>
      <c r="K33" s="309"/>
      <c r="L33" s="310"/>
    </row>
    <row r="34" spans="2:12" x14ac:dyDescent="0.25">
      <c r="B34" s="308"/>
      <c r="C34" s="309"/>
      <c r="D34" s="310"/>
      <c r="E34" s="1"/>
      <c r="F34" s="308"/>
      <c r="G34" s="309"/>
      <c r="H34" s="310"/>
      <c r="I34" s="1"/>
      <c r="J34" s="308"/>
      <c r="K34" s="309"/>
      <c r="L34" s="310"/>
    </row>
    <row r="35" spans="2:12" x14ac:dyDescent="0.25">
      <c r="B35" s="308"/>
      <c r="C35" s="309"/>
      <c r="D35" s="310"/>
      <c r="E35" s="1"/>
      <c r="F35" s="308"/>
      <c r="G35" s="309"/>
      <c r="H35" s="310"/>
      <c r="I35" s="1"/>
      <c r="J35" s="308"/>
      <c r="K35" s="309"/>
      <c r="L35" s="310"/>
    </row>
    <row r="36" spans="2:12" x14ac:dyDescent="0.25">
      <c r="B36" s="308"/>
      <c r="C36" s="309"/>
      <c r="D36" s="310"/>
      <c r="E36" s="1"/>
      <c r="F36" s="308"/>
      <c r="G36" s="309"/>
      <c r="H36" s="310"/>
      <c r="I36" s="1"/>
      <c r="J36" s="308"/>
      <c r="K36" s="309"/>
      <c r="L36" s="310"/>
    </row>
    <row r="37" spans="2:12" x14ac:dyDescent="0.25">
      <c r="B37" s="311"/>
      <c r="C37" s="312"/>
      <c r="D37" s="313"/>
      <c r="E37" s="1"/>
      <c r="F37" s="311"/>
      <c r="G37" s="312"/>
      <c r="H37" s="313"/>
      <c r="I37" s="1"/>
      <c r="J37" s="311"/>
      <c r="K37" s="312"/>
      <c r="L37" s="313"/>
    </row>
  </sheetData>
  <sheetProtection selectLockedCells="1"/>
  <mergeCells count="28">
    <mergeCell ref="J13:L19"/>
    <mergeCell ref="B31:D37"/>
    <mergeCell ref="J21:L21"/>
    <mergeCell ref="J22:L28"/>
    <mergeCell ref="J30:L30"/>
    <mergeCell ref="J31:L37"/>
    <mergeCell ref="F21:H21"/>
    <mergeCell ref="F22:H28"/>
    <mergeCell ref="F30:H30"/>
    <mergeCell ref="F31:H37"/>
    <mergeCell ref="B21:D21"/>
    <mergeCell ref="B22:D28"/>
    <mergeCell ref="N12:R12"/>
    <mergeCell ref="N4:R10"/>
    <mergeCell ref="N3:R3"/>
    <mergeCell ref="B30:D30"/>
    <mergeCell ref="F13:H19"/>
    <mergeCell ref="B4:D10"/>
    <mergeCell ref="B3:D3"/>
    <mergeCell ref="B12:D12"/>
    <mergeCell ref="J3:L3"/>
    <mergeCell ref="J4:L10"/>
    <mergeCell ref="J12:L12"/>
    <mergeCell ref="F3:H3"/>
    <mergeCell ref="F4:H10"/>
    <mergeCell ref="F12:H12"/>
    <mergeCell ref="B13:D19"/>
    <mergeCell ref="N13:R23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26"/>
  <sheetViews>
    <sheetView workbookViewId="0">
      <selection activeCell="K5" sqref="K5"/>
    </sheetView>
  </sheetViews>
  <sheetFormatPr defaultRowHeight="15" x14ac:dyDescent="0.25"/>
  <cols>
    <col min="3" max="3" width="10.140625" customWidth="1"/>
    <col min="7" max="7" width="9.85546875" customWidth="1"/>
    <col min="9" max="9" width="11" bestFit="1" customWidth="1"/>
    <col min="11" max="11" width="11" bestFit="1" customWidth="1"/>
  </cols>
  <sheetData>
    <row r="3" spans="3:12" x14ac:dyDescent="0.25">
      <c r="C3" s="315" t="s">
        <v>225</v>
      </c>
      <c r="D3" s="315"/>
      <c r="F3" s="316" t="s">
        <v>226</v>
      </c>
      <c r="G3" s="316"/>
    </row>
    <row r="4" spans="3:12" x14ac:dyDescent="0.25">
      <c r="G4" s="45"/>
      <c r="H4" s="45"/>
    </row>
    <row r="5" spans="3:12" x14ac:dyDescent="0.25">
      <c r="C5" s="102">
        <v>450</v>
      </c>
      <c r="D5" s="103" t="s">
        <v>131</v>
      </c>
      <c r="F5" s="87">
        <v>500</v>
      </c>
      <c r="G5" s="11" t="s">
        <v>214</v>
      </c>
      <c r="I5" s="99"/>
      <c r="J5" s="99"/>
      <c r="K5" s="105">
        <v>21</v>
      </c>
      <c r="L5" s="106">
        <f>K5/60</f>
        <v>0.35</v>
      </c>
    </row>
    <row r="6" spans="3:12" x14ac:dyDescent="0.25">
      <c r="C6" s="100" t="s">
        <v>98</v>
      </c>
      <c r="D6" s="100" t="s">
        <v>224</v>
      </c>
      <c r="F6" s="85">
        <v>8</v>
      </c>
      <c r="G6" s="45" t="s">
        <v>220</v>
      </c>
    </row>
    <row r="7" spans="3:12" x14ac:dyDescent="0.25">
      <c r="C7" s="101">
        <f t="shared" ref="C7:C26" si="0">(($C$5/60^3)/24)*D7</f>
        <v>4.3402777777777779E-5</v>
      </c>
      <c r="D7" s="104">
        <v>0.5</v>
      </c>
      <c r="F7" s="87">
        <v>1000</v>
      </c>
      <c r="G7" s="11" t="s">
        <v>215</v>
      </c>
    </row>
    <row r="8" spans="3:12" x14ac:dyDescent="0.25">
      <c r="C8" s="101">
        <f t="shared" si="0"/>
        <v>8.6805555555555559E-5</v>
      </c>
      <c r="D8" s="104">
        <v>1</v>
      </c>
      <c r="F8" s="86">
        <f>ROUNDUP(((((F5*6080)/(60*60))*F6)*(SIN((F11*(PI()/180)))))+F7,-2)</f>
        <v>2200</v>
      </c>
      <c r="G8" s="45" t="s">
        <v>219</v>
      </c>
    </row>
    <row r="9" spans="3:12" x14ac:dyDescent="0.25">
      <c r="C9" s="101">
        <f t="shared" si="0"/>
        <v>1.3020833333333333E-4</v>
      </c>
      <c r="D9" s="104">
        <v>1.5</v>
      </c>
      <c r="F9" s="87">
        <v>2200</v>
      </c>
      <c r="G9" s="11" t="s">
        <v>216</v>
      </c>
    </row>
    <row r="10" spans="3:12" x14ac:dyDescent="0.25">
      <c r="C10" s="101">
        <f t="shared" si="0"/>
        <v>1.7361111111111112E-4</v>
      </c>
      <c r="D10" s="104">
        <v>2</v>
      </c>
      <c r="F10" s="88">
        <f>F9-500</f>
        <v>1700</v>
      </c>
      <c r="G10" s="11" t="s">
        <v>217</v>
      </c>
    </row>
    <row r="11" spans="3:12" x14ac:dyDescent="0.25">
      <c r="C11" s="101">
        <f t="shared" si="0"/>
        <v>2.170138888888889E-4</v>
      </c>
      <c r="D11" s="104">
        <v>2.5</v>
      </c>
      <c r="F11" s="87">
        <v>10</v>
      </c>
      <c r="G11" s="11" t="s">
        <v>127</v>
      </c>
    </row>
    <row r="12" spans="3:12" x14ac:dyDescent="0.25">
      <c r="C12" s="101">
        <f t="shared" si="0"/>
        <v>2.6041666666666666E-4</v>
      </c>
      <c r="D12" s="104">
        <v>3</v>
      </c>
      <c r="F12" s="87">
        <v>500</v>
      </c>
      <c r="G12" s="11" t="s">
        <v>218</v>
      </c>
    </row>
    <row r="13" spans="3:12" x14ac:dyDescent="0.25">
      <c r="C13" s="101">
        <f t="shared" si="0"/>
        <v>3.0381944444444445E-4</v>
      </c>
      <c r="D13" s="104">
        <v>3.5</v>
      </c>
      <c r="F13" s="87">
        <v>20</v>
      </c>
      <c r="G13" s="11" t="s">
        <v>128</v>
      </c>
    </row>
    <row r="14" spans="3:12" x14ac:dyDescent="0.25">
      <c r="C14" s="101">
        <f t="shared" si="0"/>
        <v>3.4722222222222224E-4</v>
      </c>
      <c r="D14" s="104">
        <v>4</v>
      </c>
      <c r="F14" s="89">
        <f>((F9-F12)/6080)/TAN(F13*(PI()/180))+((F9/TAN(F11*(PI()/180)))/6080)</f>
        <v>2.8203177000381281</v>
      </c>
      <c r="G14" s="11" t="s">
        <v>129</v>
      </c>
    </row>
    <row r="15" spans="3:12" x14ac:dyDescent="0.25">
      <c r="C15" s="101">
        <f t="shared" si="0"/>
        <v>3.9062500000000002E-4</v>
      </c>
      <c r="D15" s="104">
        <v>4.5</v>
      </c>
    </row>
    <row r="16" spans="3:12" x14ac:dyDescent="0.25">
      <c r="C16" s="101">
        <f t="shared" si="0"/>
        <v>4.3402777777777781E-4</v>
      </c>
      <c r="D16" s="104">
        <v>5</v>
      </c>
    </row>
    <row r="17" spans="3:11" x14ac:dyDescent="0.25">
      <c r="C17" s="101">
        <f t="shared" si="0"/>
        <v>4.7743055555555559E-4</v>
      </c>
      <c r="D17" s="104">
        <v>5.5</v>
      </c>
      <c r="K17" s="99"/>
    </row>
    <row r="18" spans="3:11" x14ac:dyDescent="0.25">
      <c r="C18" s="101">
        <f t="shared" si="0"/>
        <v>5.2083333333333333E-4</v>
      </c>
      <c r="D18" s="104">
        <v>6</v>
      </c>
    </row>
    <row r="19" spans="3:11" x14ac:dyDescent="0.25">
      <c r="C19" s="101">
        <f t="shared" si="0"/>
        <v>5.6423611111111117E-4</v>
      </c>
      <c r="D19" s="104">
        <v>6.5</v>
      </c>
    </row>
    <row r="20" spans="3:11" x14ac:dyDescent="0.25">
      <c r="C20" s="101">
        <f t="shared" si="0"/>
        <v>6.076388888888889E-4</v>
      </c>
      <c r="D20" s="104">
        <v>7</v>
      </c>
    </row>
    <row r="21" spans="3:11" x14ac:dyDescent="0.25">
      <c r="C21" s="101">
        <f t="shared" si="0"/>
        <v>6.5104166666666674E-4</v>
      </c>
      <c r="D21" s="104">
        <v>7.5</v>
      </c>
    </row>
    <row r="22" spans="3:11" x14ac:dyDescent="0.25">
      <c r="C22" s="101">
        <f t="shared" si="0"/>
        <v>6.9444444444444447E-4</v>
      </c>
      <c r="D22" s="104">
        <v>8</v>
      </c>
    </row>
    <row r="23" spans="3:11" x14ac:dyDescent="0.25">
      <c r="C23" s="101">
        <f t="shared" si="0"/>
        <v>7.378472222222222E-4</v>
      </c>
      <c r="D23" s="104">
        <v>8.5</v>
      </c>
    </row>
    <row r="24" spans="3:11" x14ac:dyDescent="0.25">
      <c r="C24" s="101">
        <f t="shared" si="0"/>
        <v>7.8125000000000004E-4</v>
      </c>
      <c r="D24" s="104">
        <v>9</v>
      </c>
    </row>
    <row r="25" spans="3:11" x14ac:dyDescent="0.25">
      <c r="C25" s="101">
        <f t="shared" si="0"/>
        <v>8.2465277777777778E-4</v>
      </c>
      <c r="D25" s="104">
        <v>9.5</v>
      </c>
    </row>
    <row r="26" spans="3:11" x14ac:dyDescent="0.25">
      <c r="C26" s="101">
        <f t="shared" si="0"/>
        <v>8.6805555555555562E-4</v>
      </c>
      <c r="D26" s="104">
        <v>10</v>
      </c>
    </row>
  </sheetData>
  <mergeCells count="2">
    <mergeCell ref="C3:D3"/>
    <mergeCell ref="F3:G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C19" sqref="C19"/>
    </sheetView>
  </sheetViews>
  <sheetFormatPr defaultRowHeight="15" x14ac:dyDescent="0.25"/>
  <cols>
    <col min="1" max="1" width="12" bestFit="1" customWidth="1"/>
    <col min="3" max="3" width="11.140625" bestFit="1" customWidth="1"/>
    <col min="5" max="5" width="18.85546875" bestFit="1" customWidth="1"/>
    <col min="6" max="6" width="15" bestFit="1" customWidth="1"/>
    <col min="7" max="7" width="10" bestFit="1" customWidth="1"/>
    <col min="8" max="8" width="14.85546875" bestFit="1" customWidth="1"/>
  </cols>
  <sheetData>
    <row r="1" spans="1:8" x14ac:dyDescent="0.25">
      <c r="A1" s="79" t="s">
        <v>134</v>
      </c>
      <c r="B1" s="79" t="s">
        <v>135</v>
      </c>
      <c r="C1" s="11" t="s">
        <v>144</v>
      </c>
      <c r="D1" s="79" t="s">
        <v>163</v>
      </c>
      <c r="E1" s="79" t="s">
        <v>201</v>
      </c>
      <c r="F1" s="79" t="s">
        <v>179</v>
      </c>
      <c r="G1" s="79" t="s">
        <v>183</v>
      </c>
      <c r="H1" s="79" t="s">
        <v>191</v>
      </c>
    </row>
    <row r="2" spans="1:8" x14ac:dyDescent="0.25">
      <c r="A2" s="45" t="s">
        <v>137</v>
      </c>
      <c r="B2" s="80">
        <v>50</v>
      </c>
      <c r="C2" s="45" t="s">
        <v>145</v>
      </c>
      <c r="D2" s="81" t="s">
        <v>164</v>
      </c>
      <c r="E2" s="45" t="s">
        <v>167</v>
      </c>
      <c r="F2" s="43" t="s">
        <v>104</v>
      </c>
      <c r="G2" s="45" t="s">
        <v>118</v>
      </c>
      <c r="H2" s="45" t="s">
        <v>86</v>
      </c>
    </row>
    <row r="3" spans="1:8" x14ac:dyDescent="0.25">
      <c r="A3" s="45" t="s">
        <v>109</v>
      </c>
      <c r="B3" s="81">
        <v>51</v>
      </c>
      <c r="C3" s="45" t="s">
        <v>146</v>
      </c>
      <c r="D3" s="81" t="s">
        <v>105</v>
      </c>
      <c r="E3" s="45" t="s">
        <v>168</v>
      </c>
      <c r="F3" s="43" t="s">
        <v>180</v>
      </c>
      <c r="G3" s="45" t="s">
        <v>86</v>
      </c>
      <c r="H3" s="45" t="s">
        <v>115</v>
      </c>
    </row>
    <row r="4" spans="1:8" x14ac:dyDescent="0.25">
      <c r="A4" s="45" t="s">
        <v>138</v>
      </c>
      <c r="B4" s="80">
        <v>52</v>
      </c>
      <c r="C4" s="45" t="s">
        <v>147</v>
      </c>
      <c r="D4" s="81" t="s">
        <v>165</v>
      </c>
      <c r="E4" s="45" t="s">
        <v>117</v>
      </c>
      <c r="F4" s="43" t="s">
        <v>181</v>
      </c>
      <c r="G4" s="45" t="s">
        <v>115</v>
      </c>
      <c r="H4" s="45" t="s">
        <v>193</v>
      </c>
    </row>
    <row r="5" spans="1:8" x14ac:dyDescent="0.25">
      <c r="A5" s="45" t="s">
        <v>142</v>
      </c>
      <c r="B5" s="6">
        <v>53</v>
      </c>
      <c r="C5" s="45" t="s">
        <v>148</v>
      </c>
      <c r="D5" s="81" t="s">
        <v>166</v>
      </c>
      <c r="E5" s="45" t="s">
        <v>99</v>
      </c>
      <c r="F5" s="43" t="s">
        <v>182</v>
      </c>
      <c r="G5" s="45" t="s">
        <v>120</v>
      </c>
      <c r="H5" s="45" t="s">
        <v>192</v>
      </c>
    </row>
    <row r="6" spans="1:8" x14ac:dyDescent="0.25">
      <c r="A6" s="45" t="s">
        <v>139</v>
      </c>
      <c r="B6" s="80">
        <v>54</v>
      </c>
      <c r="C6" s="45" t="s">
        <v>111</v>
      </c>
      <c r="D6" s="6"/>
      <c r="E6" s="45" t="s">
        <v>122</v>
      </c>
      <c r="G6" s="45" t="s">
        <v>189</v>
      </c>
      <c r="H6" s="45" t="s">
        <v>164</v>
      </c>
    </row>
    <row r="7" spans="1:8" x14ac:dyDescent="0.25">
      <c r="A7" s="45" t="s">
        <v>143</v>
      </c>
      <c r="B7" s="6">
        <v>55</v>
      </c>
      <c r="C7" s="45" t="s">
        <v>110</v>
      </c>
      <c r="D7" s="6"/>
      <c r="E7" s="45" t="s">
        <v>169</v>
      </c>
      <c r="G7" s="45" t="s">
        <v>190</v>
      </c>
      <c r="H7" s="45" t="s">
        <v>125</v>
      </c>
    </row>
    <row r="8" spans="1:8" x14ac:dyDescent="0.25">
      <c r="A8" s="45" t="s">
        <v>112</v>
      </c>
      <c r="B8" s="80">
        <v>56</v>
      </c>
      <c r="C8" s="45" t="s">
        <v>151</v>
      </c>
      <c r="D8" s="6"/>
      <c r="E8" s="45" t="s">
        <v>170</v>
      </c>
      <c r="G8" s="45" t="s">
        <v>121</v>
      </c>
      <c r="H8" s="45" t="s">
        <v>126</v>
      </c>
    </row>
    <row r="9" spans="1:8" x14ac:dyDescent="0.25">
      <c r="A9" s="45" t="s">
        <v>141</v>
      </c>
      <c r="B9" s="6">
        <v>57</v>
      </c>
      <c r="C9" s="45" t="s">
        <v>152</v>
      </c>
      <c r="D9" s="6"/>
      <c r="E9" s="45" t="s">
        <v>171</v>
      </c>
      <c r="G9" s="45" t="s">
        <v>130</v>
      </c>
      <c r="H9" s="45" t="s">
        <v>105</v>
      </c>
    </row>
    <row r="10" spans="1:8" x14ac:dyDescent="0.25">
      <c r="A10" s="45" t="s">
        <v>140</v>
      </c>
      <c r="B10" s="6">
        <v>58</v>
      </c>
      <c r="C10" s="45" t="s">
        <v>149</v>
      </c>
      <c r="D10" s="6"/>
      <c r="E10" s="45" t="s">
        <v>123</v>
      </c>
      <c r="G10" s="45" t="s">
        <v>187</v>
      </c>
      <c r="H10" s="45" t="s">
        <v>121</v>
      </c>
    </row>
    <row r="11" spans="1:8" x14ac:dyDescent="0.25">
      <c r="A11" s="45" t="s">
        <v>159</v>
      </c>
      <c r="B11" s="6">
        <v>59</v>
      </c>
      <c r="C11" s="45" t="s">
        <v>150</v>
      </c>
      <c r="D11" s="6"/>
      <c r="E11" s="45" t="s">
        <v>172</v>
      </c>
      <c r="G11" s="45" t="s">
        <v>186</v>
      </c>
      <c r="H11" s="45" t="s">
        <v>116</v>
      </c>
    </row>
    <row r="12" spans="1:8" x14ac:dyDescent="0.25">
      <c r="A12" s="45" t="s">
        <v>136</v>
      </c>
      <c r="B12" s="80">
        <v>60</v>
      </c>
      <c r="C12" s="45" t="s">
        <v>153</v>
      </c>
      <c r="D12" s="6"/>
      <c r="E12" s="45" t="s">
        <v>124</v>
      </c>
      <c r="G12" s="45" t="s">
        <v>184</v>
      </c>
      <c r="H12" s="45" t="s">
        <v>165</v>
      </c>
    </row>
    <row r="13" spans="1:8" x14ac:dyDescent="0.25">
      <c r="A13" s="45" t="s">
        <v>160</v>
      </c>
      <c r="B13" s="6">
        <v>61</v>
      </c>
      <c r="C13" s="45" t="s">
        <v>154</v>
      </c>
      <c r="D13" s="6"/>
      <c r="E13" s="45" t="s">
        <v>174</v>
      </c>
      <c r="G13" s="45" t="s">
        <v>185</v>
      </c>
      <c r="H13" s="45" t="s">
        <v>194</v>
      </c>
    </row>
    <row r="14" spans="1:8" x14ac:dyDescent="0.25">
      <c r="A14" s="45" t="s">
        <v>161</v>
      </c>
      <c r="B14" s="6">
        <v>62</v>
      </c>
      <c r="C14" s="45" t="s">
        <v>155</v>
      </c>
      <c r="D14" s="6"/>
      <c r="E14" s="45" t="s">
        <v>175</v>
      </c>
      <c r="G14" s="45" t="s">
        <v>188</v>
      </c>
      <c r="H14" s="45" t="s">
        <v>195</v>
      </c>
    </row>
    <row r="15" spans="1:8" x14ac:dyDescent="0.25">
      <c r="A15" s="45" t="s">
        <v>162</v>
      </c>
      <c r="B15" s="6">
        <v>63</v>
      </c>
      <c r="C15" s="45" t="s">
        <v>156</v>
      </c>
      <c r="D15" s="6"/>
      <c r="E15" s="45" t="s">
        <v>173</v>
      </c>
      <c r="G15" s="45" t="s">
        <v>213</v>
      </c>
      <c r="H15" s="45" t="s">
        <v>196</v>
      </c>
    </row>
    <row r="16" spans="1:8" x14ac:dyDescent="0.25">
      <c r="B16" s="6"/>
      <c r="C16" s="45" t="s">
        <v>157</v>
      </c>
      <c r="D16" s="6"/>
      <c r="E16" s="45" t="s">
        <v>176</v>
      </c>
      <c r="H16" s="45" t="s">
        <v>197</v>
      </c>
    </row>
    <row r="17" spans="2:5" x14ac:dyDescent="0.25">
      <c r="B17" s="6"/>
      <c r="C17" s="45" t="s">
        <v>158</v>
      </c>
      <c r="D17" s="6"/>
      <c r="E17" s="45" t="s">
        <v>177</v>
      </c>
    </row>
    <row r="18" spans="2:5" x14ac:dyDescent="0.25">
      <c r="C18" s="45" t="s">
        <v>228</v>
      </c>
      <c r="E18" s="45" t="s">
        <v>178</v>
      </c>
    </row>
    <row r="19" spans="2:5" x14ac:dyDescent="0.25">
      <c r="E19" s="45" t="s">
        <v>119</v>
      </c>
    </row>
    <row r="20" spans="2:5" x14ac:dyDescent="0.25">
      <c r="E20" s="45" t="s">
        <v>113</v>
      </c>
    </row>
    <row r="21" spans="2:5" x14ac:dyDescent="0.25">
      <c r="E21" s="45" t="s">
        <v>114</v>
      </c>
    </row>
    <row r="22" spans="2:5" x14ac:dyDescent="0.25">
      <c r="E22" s="45" t="s">
        <v>198</v>
      </c>
    </row>
    <row r="23" spans="2:5" x14ac:dyDescent="0.25">
      <c r="E23" s="45" t="s">
        <v>199</v>
      </c>
    </row>
    <row r="24" spans="2:5" x14ac:dyDescent="0.25">
      <c r="E24" s="45" t="s">
        <v>200</v>
      </c>
    </row>
  </sheetData>
  <sortState ref="H3:H22">
    <sortCondition ref="H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MISSION CARDS VMA</vt:lpstr>
      <vt:lpstr>TGT TEMP</vt:lpstr>
      <vt:lpstr>ROUTE</vt:lpstr>
      <vt:lpstr>Fuel Planning</vt:lpstr>
      <vt:lpstr>Weight Planning</vt:lpstr>
      <vt:lpstr>OBJECTS</vt:lpstr>
      <vt:lpstr>CALCULATORS</vt:lpstr>
      <vt:lpstr>DATA Validation</vt:lpstr>
      <vt:lpstr>'MISSION CARDS VMA'!Print_Area</vt:lpstr>
      <vt:lpstr>ROUTE!Print_Area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Brown</dc:creator>
  <cp:lastModifiedBy>Matthew Wayne</cp:lastModifiedBy>
  <cp:lastPrinted>2020-08-24T20:03:02Z</cp:lastPrinted>
  <dcterms:created xsi:type="dcterms:W3CDTF">2018-07-16T16:39:08Z</dcterms:created>
  <dcterms:modified xsi:type="dcterms:W3CDTF">2020-09-08T13:40:55Z</dcterms:modified>
</cp:coreProperties>
</file>