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GitHub\FUN-MAP_NTTR\DOC\MDC\"/>
    </mc:Choice>
  </mc:AlternateContent>
  <bookViews>
    <workbookView xWindow="0" yWindow="0" windowWidth="45150" windowHeight="22740"/>
  </bookViews>
  <sheets>
    <sheet name="MISSION CARDS VMA" sheetId="6" r:id="rId1"/>
    <sheet name="TGT TEMP" sheetId="13" r:id="rId2"/>
    <sheet name="ROUTE" sheetId="9" r:id="rId3"/>
    <sheet name="Fuel Planning" sheetId="7" r:id="rId4"/>
    <sheet name="Weight Planning" sheetId="8" r:id="rId5"/>
    <sheet name="OBJECTS" sheetId="5" r:id="rId6"/>
    <sheet name="CALCULATORS" sheetId="12" r:id="rId7"/>
    <sheet name="DATA Validation" sheetId="11" r:id="rId8"/>
  </sheets>
  <definedNames>
    <definedName name="_xlnm.Print_Area" localSheetId="0">'MISSION CARDS VMA'!$A$1:$FX$52</definedName>
    <definedName name="_xlnm.Print_Area" localSheetId="2">ROUTE!$A$1:$O$25</definedName>
  </definedNames>
  <calcPr calcId="152511"/>
</workbook>
</file>

<file path=xl/calcChain.xml><?xml version="1.0" encoding="utf-8"?>
<calcChain xmlns="http://schemas.openxmlformats.org/spreadsheetml/2006/main">
  <c r="BO1" i="6" l="1"/>
  <c r="BI1" i="6"/>
  <c r="BC1" i="6"/>
  <c r="DQ1" i="6"/>
  <c r="DK1" i="6"/>
  <c r="DE1" i="6"/>
  <c r="CY1" i="6" l="1"/>
  <c r="CS1" i="6"/>
  <c r="CM1" i="6"/>
  <c r="FS1" i="6" l="1"/>
  <c r="FM1" i="6"/>
  <c r="FG1" i="6"/>
  <c r="AK14" i="6" l="1"/>
  <c r="AK13" i="6"/>
  <c r="AK12" i="6"/>
  <c r="AK11" i="6"/>
  <c r="AK10" i="6"/>
  <c r="AK9" i="6"/>
  <c r="AK8" i="6"/>
  <c r="AK7" i="6"/>
  <c r="AK6" i="6"/>
  <c r="AK5" i="6"/>
  <c r="AK4" i="6"/>
  <c r="AN14" i="6"/>
  <c r="AQ14" i="6"/>
  <c r="AT14" i="6"/>
  <c r="AN13" i="6"/>
  <c r="AQ13" i="6"/>
  <c r="AT13" i="6"/>
  <c r="AN12" i="6"/>
  <c r="AQ12" i="6"/>
  <c r="AT12" i="6"/>
  <c r="AN11" i="6"/>
  <c r="AQ11" i="6"/>
  <c r="AT11" i="6"/>
  <c r="AN10" i="6"/>
  <c r="AQ10" i="6"/>
  <c r="AT10" i="6"/>
  <c r="AN9" i="6"/>
  <c r="AQ9" i="6"/>
  <c r="AT9" i="6"/>
  <c r="AN8" i="6"/>
  <c r="AQ8" i="6"/>
  <c r="AT8" i="6"/>
  <c r="AN7" i="6"/>
  <c r="AQ7" i="6"/>
  <c r="AT7" i="6"/>
  <c r="AN6" i="6"/>
  <c r="AQ6" i="6"/>
  <c r="AT6" i="6"/>
  <c r="AN5" i="6"/>
  <c r="AQ5" i="6"/>
  <c r="AT5" i="6"/>
  <c r="AN4" i="6"/>
  <c r="AQ4" i="6"/>
  <c r="AT4" i="6"/>
  <c r="FA1" i="6" l="1"/>
  <c r="EU1" i="6"/>
  <c r="EO1" i="6"/>
  <c r="EI1" i="6" l="1"/>
  <c r="EC1" i="6"/>
  <c r="DW1" i="6"/>
  <c r="BU1" i="6"/>
  <c r="CG1" i="6"/>
  <c r="CA1" i="6"/>
  <c r="L5" i="12" l="1"/>
  <c r="F14" i="12" l="1"/>
  <c r="F10" i="12"/>
  <c r="F8" i="12"/>
  <c r="C20" i="12"/>
  <c r="C21" i="12"/>
  <c r="C22" i="12"/>
  <c r="C23" i="12"/>
  <c r="C24" i="12"/>
  <c r="C25" i="12"/>
  <c r="C26" i="12"/>
  <c r="C17" i="12"/>
  <c r="C18" i="12"/>
  <c r="C19" i="12"/>
  <c r="C8" i="12"/>
  <c r="C9" i="12"/>
  <c r="C10" i="12"/>
  <c r="C11" i="12"/>
  <c r="C12" i="12"/>
  <c r="C13" i="12"/>
  <c r="C14" i="12"/>
  <c r="C15" i="12"/>
  <c r="C16" i="12"/>
  <c r="C7" i="12"/>
  <c r="I10" i="9" l="1"/>
  <c r="I11" i="9"/>
  <c r="I12" i="9"/>
  <c r="I13" i="9"/>
  <c r="I14" i="9"/>
  <c r="I16" i="9"/>
  <c r="I21" i="9"/>
  <c r="N22" i="9"/>
  <c r="H21" i="9"/>
  <c r="L21" i="9" s="1"/>
  <c r="O21" i="9" l="1"/>
  <c r="M21" i="9"/>
  <c r="H3" i="9"/>
  <c r="H2" i="9"/>
  <c r="I2" i="9" s="1"/>
  <c r="I3" i="9" l="1"/>
  <c r="L3" i="9"/>
  <c r="L2" i="9"/>
  <c r="O2" i="9" s="1"/>
  <c r="G10" i="7" l="1"/>
  <c r="G9" i="7"/>
  <c r="C23" i="7" l="1"/>
  <c r="H20" i="9" l="1"/>
  <c r="H19" i="9"/>
  <c r="H18" i="9"/>
  <c r="H17" i="9"/>
  <c r="H15" i="9"/>
  <c r="H9" i="9"/>
  <c r="H8" i="9"/>
  <c r="H7" i="9"/>
  <c r="H6" i="9"/>
  <c r="H5" i="9"/>
  <c r="H4" i="9"/>
  <c r="I4" i="9" l="1"/>
  <c r="I5" i="9" s="1"/>
  <c r="I6" i="9" s="1"/>
  <c r="I7" i="9" s="1"/>
  <c r="I8" i="9" s="1"/>
  <c r="I9" i="9" s="1"/>
  <c r="I15" i="9" s="1"/>
  <c r="I17" i="9" s="1"/>
  <c r="I18" i="9" s="1"/>
  <c r="I19" i="9" s="1"/>
  <c r="H25" i="9"/>
  <c r="I20" i="9"/>
  <c r="L4" i="9"/>
  <c r="L7" i="9"/>
  <c r="L8" i="9"/>
  <c r="L9" i="9"/>
  <c r="L6" i="9"/>
  <c r="L20" i="9"/>
  <c r="L5" i="9"/>
  <c r="L19" i="9"/>
  <c r="L18" i="9"/>
  <c r="L17" i="9"/>
  <c r="L15" i="9"/>
  <c r="E22" i="9"/>
  <c r="L22" i="9" l="1"/>
  <c r="H22" i="9"/>
  <c r="I12" i="8"/>
  <c r="E7" i="8"/>
  <c r="C18" i="7" l="1"/>
  <c r="L24" i="9"/>
  <c r="M2" i="9" s="1"/>
  <c r="M3" i="9" s="1"/>
  <c r="M4" i="9" s="1"/>
  <c r="M5" i="9" s="1"/>
  <c r="M6" i="9" s="1"/>
  <c r="M7" i="9" s="1"/>
  <c r="M8" i="9" s="1"/>
  <c r="M9" i="9" s="1"/>
  <c r="C27" i="7"/>
  <c r="C15" i="7"/>
  <c r="C24" i="7" l="1"/>
  <c r="C20" i="7"/>
  <c r="C16" i="7"/>
  <c r="O3" i="9" l="1"/>
  <c r="C17" i="7"/>
  <c r="F61" i="8"/>
  <c r="E61" i="8"/>
  <c r="F60" i="8"/>
  <c r="E60" i="8"/>
  <c r="F59" i="8"/>
  <c r="E59" i="8"/>
  <c r="F58" i="8"/>
  <c r="E58" i="8"/>
  <c r="F57" i="8"/>
  <c r="E57" i="8"/>
  <c r="F56" i="8"/>
  <c r="E56" i="8"/>
  <c r="F55" i="8"/>
  <c r="E55" i="8"/>
  <c r="F51" i="8"/>
  <c r="E51" i="8"/>
  <c r="F50" i="8"/>
  <c r="E50" i="8"/>
  <c r="F49" i="8"/>
  <c r="E49" i="8"/>
  <c r="F48" i="8"/>
  <c r="E48" i="8"/>
  <c r="F47" i="8"/>
  <c r="E47" i="8"/>
  <c r="F46" i="8"/>
  <c r="E46" i="8"/>
  <c r="F45" i="8"/>
  <c r="E45" i="8"/>
  <c r="F44" i="8"/>
  <c r="E44" i="8"/>
  <c r="F43" i="8"/>
  <c r="E43" i="8"/>
  <c r="F42" i="8"/>
  <c r="E42" i="8"/>
  <c r="F41" i="8"/>
  <c r="E41" i="8"/>
  <c r="F37" i="8"/>
  <c r="E37" i="8"/>
  <c r="F36" i="8"/>
  <c r="E36" i="8"/>
  <c r="F35" i="8"/>
  <c r="E35" i="8"/>
  <c r="F34" i="8"/>
  <c r="E34" i="8"/>
  <c r="F33" i="8"/>
  <c r="E33" i="8"/>
  <c r="F32" i="8"/>
  <c r="E32" i="8"/>
  <c r="F31" i="8"/>
  <c r="E31" i="8"/>
  <c r="F30" i="8"/>
  <c r="E30" i="8"/>
  <c r="F26" i="8"/>
  <c r="E26" i="8"/>
  <c r="F25" i="8"/>
  <c r="E25" i="8"/>
  <c r="F24" i="8"/>
  <c r="E24" i="8"/>
  <c r="F23" i="8"/>
  <c r="E23" i="8"/>
  <c r="F19" i="8"/>
  <c r="E19" i="8"/>
  <c r="F18" i="8"/>
  <c r="E18" i="8"/>
  <c r="F17" i="8"/>
  <c r="E17" i="8"/>
  <c r="F16" i="8"/>
  <c r="E16" i="8"/>
  <c r="F12" i="8"/>
  <c r="F13" i="8" s="1"/>
  <c r="E12" i="8"/>
  <c r="E13" i="8" s="1"/>
  <c r="E8" i="8"/>
  <c r="E9" i="8" s="1"/>
  <c r="O4" i="9" l="1"/>
  <c r="F52" i="8"/>
  <c r="E20" i="8"/>
  <c r="F20" i="8"/>
  <c r="E27" i="8"/>
  <c r="F27" i="8"/>
  <c r="F38" i="8"/>
  <c r="E62" i="8"/>
  <c r="F62" i="8"/>
  <c r="E52" i="8"/>
  <c r="E38" i="8"/>
  <c r="O5" i="9" l="1"/>
  <c r="H6" i="8"/>
  <c r="I9" i="8" s="1"/>
  <c r="O6" i="9" l="1"/>
  <c r="C25" i="7"/>
  <c r="O7" i="9" l="1"/>
  <c r="M15" i="9"/>
  <c r="O8" i="9"/>
  <c r="M17" i="9" l="1"/>
  <c r="O9" i="9"/>
  <c r="M18" i="9" l="1"/>
  <c r="O15" i="9"/>
  <c r="M19" i="9" l="1"/>
  <c r="O17" i="9"/>
  <c r="M20" i="9" l="1"/>
  <c r="O18" i="9"/>
  <c r="O19" i="9" l="1"/>
  <c r="O20" i="9" l="1"/>
</calcChain>
</file>

<file path=xl/sharedStrings.xml><?xml version="1.0" encoding="utf-8"?>
<sst xmlns="http://schemas.openxmlformats.org/spreadsheetml/2006/main" count="2754" uniqueCount="962">
  <si>
    <t>MISSION DATA CARD</t>
  </si>
  <si>
    <t>WP</t>
  </si>
  <si>
    <t>TIGER</t>
  </si>
  <si>
    <t>JOKER</t>
  </si>
  <si>
    <t>BINGO</t>
  </si>
  <si>
    <t>TARGET</t>
  </si>
  <si>
    <t>IP</t>
  </si>
  <si>
    <t>HOLD RIGHT TURNS</t>
  </si>
  <si>
    <t>HOLD LEFT TURNS</t>
  </si>
  <si>
    <t>WAYPOINT</t>
  </si>
  <si>
    <t>Z - DIVE</t>
  </si>
  <si>
    <t>SECTION 1</t>
  </si>
  <si>
    <t>SECTION 2</t>
  </si>
  <si>
    <t>SECTION 3</t>
  </si>
  <si>
    <t>SECTION 4</t>
  </si>
  <si>
    <t>TEXT BOX</t>
  </si>
  <si>
    <t>ROUTE LINE</t>
  </si>
  <si>
    <t>Name</t>
  </si>
  <si>
    <t>Alt</t>
  </si>
  <si>
    <t>SOP Reserve</t>
  </si>
  <si>
    <t>Max Distance</t>
  </si>
  <si>
    <t>lbs</t>
  </si>
  <si>
    <t>BINGO profile</t>
  </si>
  <si>
    <t>Egress rejoin</t>
  </si>
  <si>
    <t>lbs @ Initial (Blue Water = 900lbs, Green Water = 1,200lbs)</t>
  </si>
  <si>
    <t>Fuel calculations in yellow boxes</t>
  </si>
  <si>
    <t>By JM "Aquila" LAFON</t>
  </si>
  <si>
    <t>Weight calculator for RAZBAM DCS AV-8B N/A Harrier. For flight simulation purpose only.</t>
  </si>
  <si>
    <t>checksix-fr.com</t>
  </si>
  <si>
    <t>Beware: when carrying external loads which imply the use of special ejector racks, don't forget to mention those racks.</t>
  </si>
  <si>
    <t>lb</t>
  </si>
  <si>
    <t>Drag</t>
  </si>
  <si>
    <t>Nbr</t>
  </si>
  <si>
    <t>Tot</t>
  </si>
  <si>
    <t>Tot Drag</t>
  </si>
  <si>
    <t>Equipped empty weight (including 500 lb of water)</t>
  </si>
  <si>
    <t>Fill in below</t>
  </si>
  <si>
    <t>Total Weight (lb)</t>
  </si>
  <si>
    <t>Fuel (internal) (max = 7758 lb)</t>
  </si>
  <si>
    <t>Fuel (external) (max = 4006 lb)</t>
  </si>
  <si>
    <t>Total</t>
  </si>
  <si>
    <t>Drop Tanks</t>
  </si>
  <si>
    <t xml:space="preserve">AERO 1D 300 Gallons (fuel: 2003 lb) (empty weight) </t>
  </si>
  <si>
    <t>Special Ejector Racks (empty weight)</t>
  </si>
  <si>
    <t>MER (Multiple Ejector Rack for multiple Mk-x bombs)</t>
  </si>
  <si>
    <t>TER (Triple Ejector Rack, only for multiple BDU-33)</t>
  </si>
  <si>
    <t>LAU-7 (for AIM-9 and AGM-122 on hardpoints 2 &amp; 6) </t>
  </si>
  <si>
    <t>LAU-117 (AGM-65 Maverick launcher)</t>
  </si>
  <si>
    <t>Pods</t>
  </si>
  <si>
    <t>AN/AAQ-28 Litening </t>
  </si>
  <si>
    <t>AN/ALQ-164 DECM </t>
  </si>
  <si>
    <t>GAU-12 Gunpod </t>
  </si>
  <si>
    <t>AN/ASQ T50 TCTS </t>
  </si>
  <si>
    <t>Bombs</t>
  </si>
  <si>
    <t>BDU-33</t>
  </si>
  <si>
    <t>Mk-81</t>
  </si>
  <si>
    <t>Mk-20</t>
  </si>
  <si>
    <t>Mk-82</t>
  </si>
  <si>
    <t>Mk-82 AIR &amp; Mk-82 SnakeEye</t>
  </si>
  <si>
    <t>GBU-12</t>
  </si>
  <si>
    <t>Mk-83</t>
  </si>
  <si>
    <t>GBU-16</t>
  </si>
  <si>
    <t>Rockets</t>
  </si>
  <si>
    <t>SUU-25 (8x LUU-2) </t>
  </si>
  <si>
    <t>LAU-10 (4x ZUNI 5’’ Mk-71)</t>
  </si>
  <si>
    <t>LAU-3 (19x M156 WP) </t>
  </si>
  <si>
    <t>LAU-3 (19x Mk1 HE) </t>
  </si>
  <si>
    <t>LAU-3 (19x Mk5 HEAT) </t>
  </si>
  <si>
    <t>LAU-68 (7x M257 Parachute Illumination) </t>
  </si>
  <si>
    <t>LAU-68 (7x M274 Practice Smoke) </t>
  </si>
  <si>
    <t>LAU-68 (7x WTU1 B Practice) </t>
  </si>
  <si>
    <t>LAU-68 (7x M156 WP) </t>
  </si>
  <si>
    <t>LAU-68 (7x Mk1 HE)</t>
  </si>
  <si>
    <t>LAU-68 (7x Mk5 HEAT) </t>
  </si>
  <si>
    <t>Missiles</t>
  </si>
  <si>
    <t>AIM-9M </t>
  </si>
  <si>
    <t>AGM-122</t>
  </si>
  <si>
    <t>AGM/TGM-65D</t>
  </si>
  <si>
    <t>AGM/TGM-65H</t>
  </si>
  <si>
    <t>AGM-65E</t>
  </si>
  <si>
    <t>AGM/TGM-65G</t>
  </si>
  <si>
    <t>AGM/CATM-65K</t>
  </si>
  <si>
    <t>Please indicate the number of items carried for each external load type</t>
  </si>
  <si>
    <t>Enter values in grey boxes</t>
  </si>
  <si>
    <t>mins @</t>
  </si>
  <si>
    <t>lbs ffpm (CAS = 140 TAC = 160)</t>
  </si>
  <si>
    <t>AAR</t>
  </si>
  <si>
    <t>Eqpt Weight inc fuel</t>
  </si>
  <si>
    <t>Max Weight</t>
  </si>
  <si>
    <t>lbs/10nm 6.5 AOA 16.5k-17.5k ft MSL</t>
  </si>
  <si>
    <t>Fuel Taken</t>
  </si>
  <si>
    <t>Excess</t>
  </si>
  <si>
    <t>Total Playtime</t>
  </si>
  <si>
    <t>lbs loaded</t>
  </si>
  <si>
    <t>Commit Time</t>
  </si>
  <si>
    <t>minutes, including Commit Time</t>
  </si>
  <si>
    <t>MFR</t>
  </si>
  <si>
    <t>EFR</t>
  </si>
  <si>
    <t>Interval</t>
  </si>
  <si>
    <t>WEASEL 2</t>
  </si>
  <si>
    <t>LAT</t>
  </si>
  <si>
    <t>LONG</t>
  </si>
  <si>
    <t>Distance</t>
  </si>
  <si>
    <t>EFF</t>
  </si>
  <si>
    <t>AL DHAFRA</t>
  </si>
  <si>
    <t>OCA</t>
  </si>
  <si>
    <t>MFR = Mission Fuel Required</t>
  </si>
  <si>
    <t>EFR = Estimated Fuel Remaining</t>
  </si>
  <si>
    <t>lbs from Route Planning + SOP Reserve</t>
  </si>
  <si>
    <t>YOMO</t>
  </si>
  <si>
    <t>WEASEL 2-2</t>
  </si>
  <si>
    <t>WEASEL 2-1</t>
  </si>
  <si>
    <t>GUNNY</t>
  </si>
  <si>
    <t>BANGER</t>
  </si>
  <si>
    <t>VENOM 1</t>
  </si>
  <si>
    <t>AWACS</t>
  </si>
  <si>
    <t>SAR</t>
  </si>
  <si>
    <t>WEASEL 1</t>
  </si>
  <si>
    <t>TAOC</t>
  </si>
  <si>
    <t>SIX SHOOTER</t>
  </si>
  <si>
    <t>DASC</t>
  </si>
  <si>
    <t>PKG CDR</t>
  </si>
  <si>
    <t>SNAPPER 1</t>
  </si>
  <si>
    <t>MULLET 2</t>
  </si>
  <si>
    <t>SKATE 1</t>
  </si>
  <si>
    <t>CLOSE ESCORT</t>
  </si>
  <si>
    <t>FIGHTER SWEEP</t>
  </si>
  <si>
    <t>degrees dive</t>
  </si>
  <si>
    <t>degrees climb</t>
  </si>
  <si>
    <t>NM POP UP</t>
  </si>
  <si>
    <t>SMC</t>
  </si>
  <si>
    <t>KGS</t>
  </si>
  <si>
    <t>ETE</t>
  </si>
  <si>
    <t>ETA</t>
  </si>
  <si>
    <t>PILOTS</t>
  </si>
  <si>
    <t>SIDE #</t>
  </si>
  <si>
    <t>BADGER</t>
  </si>
  <si>
    <t>SMOKED</t>
  </si>
  <si>
    <t>MOESPEEDS</t>
  </si>
  <si>
    <t>THUD</t>
  </si>
  <si>
    <t>KINGSNAKE</t>
  </si>
  <si>
    <t>FLABS</t>
  </si>
  <si>
    <t>RAZOR</t>
  </si>
  <si>
    <t>SLAMDANCE</t>
  </si>
  <si>
    <t>CALLSIGNS</t>
  </si>
  <si>
    <t>WEASEL 1-1</t>
  </si>
  <si>
    <t>WEASEL 1-2</t>
  </si>
  <si>
    <t>WEASEL 1-3</t>
  </si>
  <si>
    <t>WEASEL 1-4</t>
  </si>
  <si>
    <t>SHANK 1-1</t>
  </si>
  <si>
    <t>SHANK 1-2</t>
  </si>
  <si>
    <t>WEASEL 2-3</t>
  </si>
  <si>
    <t>WEASEL 2-4</t>
  </si>
  <si>
    <t>SHANK 1-3</t>
  </si>
  <si>
    <t>SHANK 1-4</t>
  </si>
  <si>
    <t>SHANK 2-1</t>
  </si>
  <si>
    <t>SHANK 2-2</t>
  </si>
  <si>
    <t>SHANK 2-3</t>
  </si>
  <si>
    <t>SHANK 2-4</t>
  </si>
  <si>
    <t>EMPTY</t>
  </si>
  <si>
    <t>JUSTME</t>
  </si>
  <si>
    <t>FRITZ</t>
  </si>
  <si>
    <t>FORTEZ</t>
  </si>
  <si>
    <t>MISSION</t>
  </si>
  <si>
    <t>CAS</t>
  </si>
  <si>
    <t>SEAD</t>
  </si>
  <si>
    <t>ASW</t>
  </si>
  <si>
    <t>SHARK 1</t>
  </si>
  <si>
    <t>SHARK 2</t>
  </si>
  <si>
    <t>SNAPPER 2</t>
  </si>
  <si>
    <t>SNAPPER 3</t>
  </si>
  <si>
    <t>MULLET 1</t>
  </si>
  <si>
    <t>MULLET 3</t>
  </si>
  <si>
    <t>SHELL 1</t>
  </si>
  <si>
    <t>TEXACO 1</t>
  </si>
  <si>
    <t>TEXACO 2</t>
  </si>
  <si>
    <t>SHELL 2</t>
  </si>
  <si>
    <t>ARCO 1</t>
  </si>
  <si>
    <t>ARCO 2</t>
  </si>
  <si>
    <t>T/O &amp; LDG</t>
  </si>
  <si>
    <t>BELLEAU WOOD</t>
  </si>
  <si>
    <t>TARAWA</t>
  </si>
  <si>
    <t>STENNIS</t>
  </si>
  <si>
    <t>AGENCY</t>
  </si>
  <si>
    <t>VMA-223</t>
  </si>
  <si>
    <t>VMA-231</t>
  </si>
  <si>
    <t>VFA-25</t>
  </si>
  <si>
    <t>VF-2</t>
  </si>
  <si>
    <t>VMFA-122</t>
  </si>
  <si>
    <t>HMLA-167</t>
  </si>
  <si>
    <t>MACS-2</t>
  </si>
  <si>
    <t>TASKS</t>
  </si>
  <si>
    <t>CAP</t>
  </si>
  <si>
    <t>BAR CAP</t>
  </si>
  <si>
    <t>CAS/CASEVAC</t>
  </si>
  <si>
    <t>GCI</t>
  </si>
  <si>
    <t>C2</t>
  </si>
  <si>
    <t>JTAC</t>
  </si>
  <si>
    <t>BROADSWORD 81</t>
  </si>
  <si>
    <t>BROADSWORD 41</t>
  </si>
  <si>
    <t>BROADSWORD 21</t>
  </si>
  <si>
    <t>FLIGHTS/CALLSIGNS</t>
  </si>
  <si>
    <t>REFUEL</t>
  </si>
  <si>
    <t>Refuelling Required</t>
  </si>
  <si>
    <t>Refuelling Taken</t>
  </si>
  <si>
    <t>Climb</t>
  </si>
  <si>
    <t>ffpm</t>
  </si>
  <si>
    <t>Rejoin</t>
  </si>
  <si>
    <t>Launch</t>
  </si>
  <si>
    <t>Fuel used includes Launch, Rejoin and Climb values</t>
  </si>
  <si>
    <t>LEG FUEL</t>
  </si>
  <si>
    <t>Z - POP</t>
  </si>
  <si>
    <t>TTT</t>
  </si>
  <si>
    <t>BASE</t>
  </si>
  <si>
    <t>KTAS</t>
  </si>
  <si>
    <t>ft desired rel alt</t>
  </si>
  <si>
    <t>ft Desired apogee</t>
  </si>
  <si>
    <t>ft Roll-in</t>
  </si>
  <si>
    <t>ft ingress AGL</t>
  </si>
  <si>
    <t>ft calculated apogee</t>
  </si>
  <si>
    <t>secs desired sighting</t>
  </si>
  <si>
    <t>Total + SOP Reserve</t>
  </si>
  <si>
    <t>HACK</t>
  </si>
  <si>
    <t>nm from Recovery/Final AAR</t>
  </si>
  <si>
    <t>NM</t>
  </si>
  <si>
    <t>INTERVAL</t>
  </si>
  <si>
    <t>POP-UP ATTACK</t>
  </si>
  <si>
    <t>FUN MAP</t>
  </si>
  <si>
    <t>SHANK 5-1</t>
  </si>
  <si>
    <t>SUPPORT</t>
  </si>
  <si>
    <t>Agency</t>
  </si>
  <si>
    <t>Callsign</t>
  </si>
  <si>
    <t>Freq</t>
  </si>
  <si>
    <t>Btn</t>
  </si>
  <si>
    <t>TCN</t>
  </si>
  <si>
    <t>Task</t>
  </si>
  <si>
    <t>Notes</t>
  </si>
  <si>
    <t>ARCO 1-1</t>
  </si>
  <si>
    <t>SHELL 1-1</t>
  </si>
  <si>
    <t>TEXACO 1-1</t>
  </si>
  <si>
    <t>TANKER TRACKS</t>
  </si>
  <si>
    <t>35Y</t>
  </si>
  <si>
    <t>TEXACO 2-1</t>
  </si>
  <si>
    <t>NTTR</t>
  </si>
  <si>
    <t>30Y</t>
  </si>
  <si>
    <t>13Y</t>
  </si>
  <si>
    <t>NAVIGATION</t>
  </si>
  <si>
    <t>RANGE 61B</t>
  </si>
  <si>
    <t>RANGE 64A</t>
  </si>
  <si>
    <t>RANGE 64B</t>
  </si>
  <si>
    <t>RANGE 62B</t>
  </si>
  <si>
    <t>RANGE 64C</t>
  </si>
  <si>
    <t>RANGE 63B</t>
  </si>
  <si>
    <t>64C</t>
  </si>
  <si>
    <t>Target</t>
  </si>
  <si>
    <t>RANGE DATA</t>
  </si>
  <si>
    <t>Summary</t>
  </si>
  <si>
    <t>61-01</t>
  </si>
  <si>
    <t>HELLDORADO</t>
  </si>
  <si>
    <t>377.800</t>
  </si>
  <si>
    <t>BLACKJACK</t>
  </si>
  <si>
    <t>341.925</t>
  </si>
  <si>
    <t>C&amp;C</t>
  </si>
  <si>
    <t>61-03</t>
  </si>
  <si>
    <t>LISTENING POST</t>
  </si>
  <si>
    <t>288.800</t>
  </si>
  <si>
    <t>64-12</t>
  </si>
  <si>
    <t>JDAM GRID</t>
  </si>
  <si>
    <t>64-10</t>
  </si>
  <si>
    <t>64-11</t>
  </si>
  <si>
    <t>TANK PLATOON</t>
  </si>
  <si>
    <t>ARMOURED VEHICLES</t>
  </si>
  <si>
    <t>Centroid</t>
  </si>
  <si>
    <t>64-13</t>
  </si>
  <si>
    <t>64-14</t>
  </si>
  <si>
    <t>64-15</t>
  </si>
  <si>
    <t>64-17</t>
  </si>
  <si>
    <t>64-19</t>
  </si>
  <si>
    <t>234.250</t>
  </si>
  <si>
    <t>LANTIRN VILLAGE</t>
  </si>
  <si>
    <t>268.000</t>
  </si>
  <si>
    <t>Tac Pri</t>
  </si>
  <si>
    <t>Tac Sec</t>
  </si>
  <si>
    <t>361.600</t>
  </si>
  <si>
    <t>274.875</t>
  </si>
  <si>
    <t>63B</t>
  </si>
  <si>
    <t>T63-05</t>
  </si>
  <si>
    <t>T63-10</t>
  </si>
  <si>
    <t>T63-12</t>
  </si>
  <si>
    <t>RESUPPLY CONVOY</t>
  </si>
  <si>
    <t>CONVENTIONAL RANGE</t>
  </si>
  <si>
    <t>DU TARGET</t>
  </si>
  <si>
    <t>SFW TARGET</t>
  </si>
  <si>
    <t>SHELL 2-1</t>
  </si>
  <si>
    <t>34Y</t>
  </si>
  <si>
    <t>ARCO 2-1</t>
  </si>
  <si>
    <t>DARKSTAR 1-1</t>
  </si>
  <si>
    <t>FAD</t>
  </si>
  <si>
    <t>AWACS.1-AWACS.2</t>
  </si>
  <si>
    <t>-</t>
  </si>
  <si>
    <t>15</t>
  </si>
  <si>
    <t>16</t>
  </si>
  <si>
    <t>17</t>
  </si>
  <si>
    <t>18</t>
  </si>
  <si>
    <t>19</t>
  </si>
  <si>
    <t>20</t>
  </si>
  <si>
    <t>UHF</t>
  </si>
  <si>
    <t>Preset</t>
  </si>
  <si>
    <t>ATIS</t>
  </si>
  <si>
    <t>AR-641A HI / Unit Option</t>
  </si>
  <si>
    <t>AR-641A LO / Unit Option</t>
  </si>
  <si>
    <t>AR-635 HI / Unit Option</t>
  </si>
  <si>
    <t>AR-635 LO / Unit Option</t>
  </si>
  <si>
    <t>AR-230V / Unit Option</t>
  </si>
  <si>
    <t>UHF CHANNELIZATION</t>
  </si>
  <si>
    <t>SQUADRON COMMON</t>
  </si>
  <si>
    <t>NELLIS CLEARANCE</t>
  </si>
  <si>
    <t>NELLIS GROUND</t>
  </si>
  <si>
    <t>NELLIS TOWER</t>
  </si>
  <si>
    <t>NELLIS APP/DEP WEST</t>
  </si>
  <si>
    <t>NELLIS APP/DEP EAST</t>
  </si>
  <si>
    <t>NELLIS CTRL - SALLY</t>
  </si>
  <si>
    <t>NELLIS CTRL - LEE</t>
  </si>
  <si>
    <t>SOF (BULLSEYE SOF)</t>
  </si>
  <si>
    <t>EMER SINGLE FREQ APP</t>
  </si>
  <si>
    <t>CREECH TOWER</t>
  </si>
  <si>
    <t>UNUSED</t>
  </si>
  <si>
    <t>RANGE AREA R4806</t>
  </si>
  <si>
    <t>62-22</t>
  </si>
  <si>
    <t>INSURGENT VILLAGE</t>
  </si>
  <si>
    <t xml:space="preserve">37°09.087' N </t>
  </si>
  <si>
    <t>115°23.512' W</t>
  </si>
  <si>
    <t>37°09.574' W</t>
  </si>
  <si>
    <t>115°25.575' W</t>
  </si>
  <si>
    <t>36°47.078' N</t>
  </si>
  <si>
    <t>36°49.161' N</t>
  </si>
  <si>
    <t>115°27.589' W</t>
  </si>
  <si>
    <t>36°36.999' N</t>
  </si>
  <si>
    <t>36°35.516' N</t>
  </si>
  <si>
    <t>36°39.770' N</t>
  </si>
  <si>
    <t>36°36.842' N</t>
  </si>
  <si>
    <t>115°30.200' W</t>
  </si>
  <si>
    <t>115°30.088' W</t>
  </si>
  <si>
    <t xml:space="preserve"> 115°29.183' W</t>
  </si>
  <si>
    <t>115°31.393' W</t>
  </si>
  <si>
    <t>36°54.180' N</t>
  </si>
  <si>
    <t>36°55.148' N</t>
  </si>
  <si>
    <t>36°55.079' N</t>
  </si>
  <si>
    <t>115°36.857' W</t>
  </si>
  <si>
    <t>115°36.943' W</t>
  </si>
  <si>
    <t>115°38.267' W</t>
  </si>
  <si>
    <t>36°40.900' N</t>
  </si>
  <si>
    <t>115°40.399' W</t>
  </si>
  <si>
    <t>62-32</t>
  </si>
  <si>
    <t>GLENN Q. MEMORIAL AIRFIELD</t>
  </si>
  <si>
    <t>36°46.456' N</t>
  </si>
  <si>
    <t>36°46.456' W</t>
  </si>
  <si>
    <t>62-03</t>
  </si>
  <si>
    <t>62-11</t>
  </si>
  <si>
    <t>DAMNATION ALLEY</t>
  </si>
  <si>
    <t>36°47.283' N</t>
  </si>
  <si>
    <t>115°26.654' W</t>
  </si>
  <si>
    <t>62-12</t>
  </si>
  <si>
    <t>CHEM/BIO MUNITIONS STORAGE BUNKERS</t>
  </si>
  <si>
    <t>36°47.293' N</t>
  </si>
  <si>
    <t>115°26.316' W</t>
  </si>
  <si>
    <t>LARGE MILITARY COMPOUND</t>
  </si>
  <si>
    <t>62-13</t>
  </si>
  <si>
    <t>36°47.272' N</t>
  </si>
  <si>
    <t>115°26.429' W</t>
  </si>
  <si>
    <t>115°26.810'  W</t>
  </si>
  <si>
    <t>NELLIS</t>
  </si>
  <si>
    <t>CREECH</t>
  </si>
  <si>
    <t>GROOM LAKE</t>
  </si>
  <si>
    <t>87X</t>
  </si>
  <si>
    <t>12X</t>
  </si>
  <si>
    <t>TONOPAH TEST</t>
  </si>
  <si>
    <t>77X</t>
  </si>
  <si>
    <t>18X</t>
  </si>
  <si>
    <t>11</t>
  </si>
  <si>
    <t>TCN/CRS</t>
  </si>
  <si>
    <t>DD°MM.MMM' N</t>
  </si>
  <si>
    <t>DDD°MM.MMM' W</t>
  </si>
  <si>
    <t>Nav Point</t>
  </si>
  <si>
    <t>APEX</t>
  </si>
  <si>
    <t>ARCOE</t>
  </si>
  <si>
    <t>BELTED PK</t>
  </si>
  <si>
    <t>DREAM</t>
  </si>
  <si>
    <t>DRY LAKE</t>
  </si>
  <si>
    <t>FLEX</t>
  </si>
  <si>
    <t>FLUSH</t>
  </si>
  <si>
    <t>FYTTR</t>
  </si>
  <si>
    <t>GARTH</t>
  </si>
  <si>
    <t>GASS PEAK</t>
  </si>
  <si>
    <t>JAYSN</t>
  </si>
  <si>
    <t>JORDN</t>
  </si>
  <si>
    <t>JUNNO</t>
  </si>
  <si>
    <t>MINTT</t>
  </si>
  <si>
    <t>MT IRISH</t>
  </si>
  <si>
    <t>NIXON</t>
  </si>
  <si>
    <t>SARAH</t>
  </si>
  <si>
    <t>STRYK</t>
  </si>
  <si>
    <t>STUDENT GAP</t>
  </si>
  <si>
    <t>NAVIGATION POINTS</t>
  </si>
  <si>
    <t>TACAN</t>
  </si>
  <si>
    <t>ID</t>
  </si>
  <si>
    <t>CH</t>
  </si>
  <si>
    <t>LSV</t>
  </si>
  <si>
    <t>BTY</t>
  </si>
  <si>
    <t>BLD</t>
  </si>
  <si>
    <t>TQQ</t>
  </si>
  <si>
    <t>LSV 028/9</t>
  </si>
  <si>
    <t>LSV 357/30</t>
  </si>
  <si>
    <t>TQQ 095/36</t>
  </si>
  <si>
    <t>LAS 352/66</t>
  </si>
  <si>
    <t>LSV 015/15</t>
  </si>
  <si>
    <t>LSV 335/4</t>
  </si>
  <si>
    <t>LSV 286/73</t>
  </si>
  <si>
    <t>LSV 269/33</t>
  </si>
  <si>
    <t>LSV 302/90</t>
  </si>
  <si>
    <t>LSV 308/12</t>
  </si>
  <si>
    <t>BTY 098/37</t>
  </si>
  <si>
    <t>LSV 281/14</t>
  </si>
  <si>
    <t>BLD 344/44</t>
  </si>
  <si>
    <t>LSV 340/29</t>
  </si>
  <si>
    <t>TQQ 082/67</t>
  </si>
  <si>
    <t>LSV 292/30</t>
  </si>
  <si>
    <t>LSV 314/26</t>
  </si>
  <si>
    <t>LSV 281/26</t>
  </si>
  <si>
    <t>LSV 347/82</t>
  </si>
  <si>
    <t>36°21.583'</t>
  </si>
  <si>
    <t>36°44.267'</t>
  </si>
  <si>
    <t>37°34.000'</t>
  </si>
  <si>
    <t>37°10.333'</t>
  </si>
  <si>
    <t>36°27.683'</t>
  </si>
  <si>
    <t>36°18.617'</t>
  </si>
  <si>
    <t>36°50.800'</t>
  </si>
  <si>
    <t>36°21.440'</t>
  </si>
  <si>
    <t>37°17.967'</t>
  </si>
  <si>
    <t>36°24.133'</t>
  </si>
  <si>
    <t>36°34.425'</t>
  </si>
  <si>
    <t>36°23.870'</t>
  </si>
  <si>
    <t>36°43.800'</t>
  </si>
  <si>
    <t>36°42.733'</t>
  </si>
  <si>
    <t>37°38.500'</t>
  </si>
  <si>
    <t>36°32.017'</t>
  </si>
  <si>
    <t>36°36.450'</t>
  </si>
  <si>
    <t>36°25.617'</t>
  </si>
  <si>
    <t>37°36.733'</t>
  </si>
  <si>
    <t>114°54.333'</t>
  </si>
  <si>
    <t>114°55.017'</t>
  </si>
  <si>
    <t>116°04.500'</t>
  </si>
  <si>
    <t>114°59.534'</t>
  </si>
  <si>
    <t>114°52.217'</t>
  </si>
  <si>
    <t>115°02.367'</t>
  </si>
  <si>
    <t>116°20.267'</t>
  </si>
  <si>
    <t>115°41.470'</t>
  </si>
  <si>
    <t>116°21.267'</t>
  </si>
  <si>
    <t>115°10.667'</t>
  </si>
  <si>
    <t>116°02.444'</t>
  </si>
  <si>
    <t>115°14.590'</t>
  </si>
  <si>
    <t>114°52.767'</t>
  </si>
  <si>
    <t>115°06.283'</t>
  </si>
  <si>
    <t>115°24.000'</t>
  </si>
  <si>
    <t>115°32.250'</t>
  </si>
  <si>
    <t>115°18.033'</t>
  </si>
  <si>
    <t>115°30.700'</t>
  </si>
  <si>
    <t>114°57.900'</t>
  </si>
  <si>
    <t>BCE</t>
  </si>
  <si>
    <t>BIH</t>
  </si>
  <si>
    <t>LAS</t>
  </si>
  <si>
    <t>INS</t>
  </si>
  <si>
    <t>BEATTY</t>
  </si>
  <si>
    <t>LAS VEGAS</t>
  </si>
  <si>
    <t>CREECH AFB</t>
  </si>
  <si>
    <t>NELLIS AFB</t>
  </si>
  <si>
    <t>GROOM AFB</t>
  </si>
  <si>
    <t>GRL</t>
  </si>
  <si>
    <t>VORTAC</t>
  </si>
  <si>
    <t>PGS</t>
  </si>
  <si>
    <t>CDC</t>
  </si>
  <si>
    <t>MLF</t>
  </si>
  <si>
    <t>MVA</t>
  </si>
  <si>
    <t>ILC</t>
  </si>
  <si>
    <t>OAL</t>
  </si>
  <si>
    <t>TPH</t>
  </si>
  <si>
    <t>DAG</t>
  </si>
  <si>
    <t>EED</t>
  </si>
  <si>
    <t>GFS</t>
  </si>
  <si>
    <t>HEC</t>
  </si>
  <si>
    <t>MMM</t>
  </si>
  <si>
    <t>SILVERBOW</t>
  </si>
  <si>
    <t>TONOPAH</t>
  </si>
  <si>
    <t>PEACH SPRINGS</t>
  </si>
  <si>
    <t>FRQ</t>
  </si>
  <si>
    <t>COALDALE</t>
  </si>
  <si>
    <t>MINA</t>
  </si>
  <si>
    <t>MORMON MESA</t>
  </si>
  <si>
    <t>MILFORD</t>
  </si>
  <si>
    <t>WILSON CREEK</t>
  </si>
  <si>
    <t>HECTOR</t>
  </si>
  <si>
    <t>GOFFS</t>
  </si>
  <si>
    <t>NEEDLES</t>
  </si>
  <si>
    <t>DAGGETT</t>
  </si>
  <si>
    <t>CEDAR CITY</t>
  </si>
  <si>
    <t>BOULDER</t>
  </si>
  <si>
    <t>BISHOP</t>
  </si>
  <si>
    <t>BRYCE CANYON</t>
  </si>
  <si>
    <t>VOR / DME</t>
  </si>
  <si>
    <t>ST GEORGE</t>
  </si>
  <si>
    <t>UTI</t>
  </si>
  <si>
    <t>GRAND CANYON</t>
  </si>
  <si>
    <t>GCN</t>
  </si>
  <si>
    <t>KINGMAN</t>
  </si>
  <si>
    <t>IGM</t>
  </si>
  <si>
    <t>NDB</t>
  </si>
  <si>
    <t>COLORADO CITY</t>
  </si>
  <si>
    <t>AZC</t>
  </si>
  <si>
    <t>MEGGI</t>
  </si>
  <si>
    <t>EC</t>
  </si>
  <si>
    <t>MERCURY</t>
  </si>
  <si>
    <t>MCY</t>
  </si>
  <si>
    <t>AIRFIELDS</t>
  </si>
  <si>
    <t>TWR</t>
  </si>
  <si>
    <t>ILS</t>
  </si>
  <si>
    <t>HENDERSON AP</t>
  </si>
  <si>
    <t>LAUGHLIN AP</t>
  </si>
  <si>
    <t>MCCARRAN</t>
  </si>
  <si>
    <t>NLV AP</t>
  </si>
  <si>
    <t>TONOPAH AP</t>
  </si>
  <si>
    <t>RANGE 65C</t>
  </si>
  <si>
    <t>225.450</t>
  </si>
  <si>
    <t>65-01</t>
  </si>
  <si>
    <t>65-02</t>
  </si>
  <si>
    <t>62-08</t>
  </si>
  <si>
    <t>62-09</t>
  </si>
  <si>
    <t>62-14</t>
  </si>
  <si>
    <t>62-21</t>
  </si>
  <si>
    <t>62-31</t>
  </si>
  <si>
    <t>62-41</t>
  </si>
  <si>
    <t>62-42</t>
  </si>
  <si>
    <t>62-43</t>
  </si>
  <si>
    <t>62-44</t>
  </si>
  <si>
    <t>62-45</t>
  </si>
  <si>
    <t>62-51</t>
  </si>
  <si>
    <t>62-52</t>
  </si>
  <si>
    <t>62-53</t>
  </si>
  <si>
    <t>62-54</t>
  </si>
  <si>
    <t>62-55</t>
  </si>
  <si>
    <t>62-56</t>
  </si>
  <si>
    <t>62-61</t>
  </si>
  <si>
    <t>62-62</t>
  </si>
  <si>
    <t>62-63</t>
  </si>
  <si>
    <t>62-71</t>
  </si>
  <si>
    <t>62-72</t>
  </si>
  <si>
    <t>62-73</t>
  </si>
  <si>
    <t>62-74</t>
  </si>
  <si>
    <t>62-75</t>
  </si>
  <si>
    <t>62-76</t>
  </si>
  <si>
    <t>62-77</t>
  </si>
  <si>
    <t>62-78</t>
  </si>
  <si>
    <t>62-79</t>
  </si>
  <si>
    <t>62-81</t>
  </si>
  <si>
    <t>62-83</t>
  </si>
  <si>
    <t>62-91</t>
  </si>
  <si>
    <t>62-92</t>
  </si>
  <si>
    <t>62-93</t>
  </si>
  <si>
    <t>63-01</t>
  </si>
  <si>
    <t>63-02</t>
  </si>
  <si>
    <t>63-03</t>
  </si>
  <si>
    <t>T63-15</t>
  </si>
  <si>
    <t>64-05</t>
  </si>
  <si>
    <t>64-08</t>
  </si>
  <si>
    <t>64-09</t>
  </si>
  <si>
    <t>65-03</t>
  </si>
  <si>
    <t>65-04</t>
  </si>
  <si>
    <t>65-05</t>
  </si>
  <si>
    <t>65-06</t>
  </si>
  <si>
    <t>65-07</t>
  </si>
  <si>
    <t>65-08</t>
  </si>
  <si>
    <t>65-11</t>
  </si>
  <si>
    <t>RANGE 65D</t>
  </si>
  <si>
    <t>RANGE 62B CONT</t>
  </si>
  <si>
    <t>RANGE 62A</t>
  </si>
  <si>
    <t>62-01</t>
  </si>
  <si>
    <t>62-02</t>
  </si>
  <si>
    <t>62-04</t>
  </si>
  <si>
    <t>FIVE ARMORED VEHICLES</t>
  </si>
  <si>
    <t>36°55.853' N</t>
  </si>
  <si>
    <t>115°27.426' W</t>
  </si>
  <si>
    <t>THREE ECHELONED TANK FORMATIONS</t>
  </si>
  <si>
    <t>36°55.085' N</t>
  </si>
  <si>
    <t>115°25.859' W</t>
  </si>
  <si>
    <t>36°53.800' N</t>
  </si>
  <si>
    <t>115°27.064' W</t>
  </si>
  <si>
    <t>36°49.009' N</t>
  </si>
  <si>
    <t>115°26.774'  W</t>
  </si>
  <si>
    <t>FAST TRACK</t>
  </si>
  <si>
    <t>36°50.719' N</t>
  </si>
  <si>
    <t>115°27.094' W</t>
  </si>
  <si>
    <t>FRONT GATE SENTRY</t>
  </si>
  <si>
    <t>36°47.339' N</t>
  </si>
  <si>
    <t>115°26.956'  W</t>
  </si>
  <si>
    <t>NEW JACK CITY</t>
  </si>
  <si>
    <t>36°47.221' N</t>
  </si>
  <si>
    <t>115°26.818' W</t>
  </si>
  <si>
    <t>36°47.150' N</t>
  </si>
  <si>
    <t>115°27.174' W</t>
  </si>
  <si>
    <t>115°27.060' W</t>
  </si>
  <si>
    <t>MEDICAL CLINICS</t>
  </si>
  <si>
    <t>36°46.706' N</t>
  </si>
  <si>
    <t>115°26.623'  W</t>
  </si>
  <si>
    <t>BELTWAY</t>
  </si>
  <si>
    <t>36°46.607' N</t>
  </si>
  <si>
    <t>115°26.694'  W</t>
  </si>
  <si>
    <t>HVTs EGRESSING THE AIRPORT</t>
  </si>
  <si>
    <t>36°46.556' N</t>
  </si>
  <si>
    <t>115°26.965' W</t>
  </si>
  <si>
    <t>SCUD MISSILE CONVOY</t>
  </si>
  <si>
    <t>36°46.715' N</t>
  </si>
  <si>
    <t>115°26.752'  W</t>
  </si>
  <si>
    <t>COMM BUILDING</t>
  </si>
  <si>
    <t>36°46.789' N</t>
  </si>
  <si>
    <t>115°26.796'  W</t>
  </si>
  <si>
    <t>BROADWAY</t>
  </si>
  <si>
    <t>36°47.025' N</t>
  </si>
  <si>
    <t>115°26.660'  W</t>
  </si>
  <si>
    <t>FIRE DEPARTEMENT</t>
  </si>
  <si>
    <t>36°46.970' N</t>
  </si>
  <si>
    <t>115°26.709'  W</t>
  </si>
  <si>
    <t>APARTMENT ALLEY</t>
  </si>
  <si>
    <t>36°46.834'N</t>
  </si>
  <si>
    <t>115°26.702' W</t>
  </si>
  <si>
    <t>MOSQUE</t>
  </si>
  <si>
    <t>36°46.877' N</t>
  </si>
  <si>
    <t>115°26.662' W</t>
  </si>
  <si>
    <t>PARLIAMENT</t>
  </si>
  <si>
    <t>36°46.926' N</t>
  </si>
  <si>
    <t>115°26.610' W</t>
  </si>
  <si>
    <t>HVT MEETING</t>
  </si>
  <si>
    <t>36°46.862' N</t>
  </si>
  <si>
    <t>115°26.760' W</t>
  </si>
  <si>
    <t>SOUK</t>
  </si>
  <si>
    <t>36°46.951' N</t>
  </si>
  <si>
    <t>115°26.501'  W</t>
  </si>
  <si>
    <t>SECURITY COMPOUND</t>
  </si>
  <si>
    <t>36°46.866' N</t>
  </si>
  <si>
    <t>115°26.552'  W</t>
  </si>
  <si>
    <t>CLASSROOM NORTH</t>
  </si>
  <si>
    <t>36°46.876' N</t>
  </si>
  <si>
    <t>115°26.451'  W</t>
  </si>
  <si>
    <t>UNIVERSITY</t>
  </si>
  <si>
    <t>36°46.834'  N</t>
  </si>
  <si>
    <t>115°26.452' W</t>
  </si>
  <si>
    <t>SHOPPING DISTRICT</t>
  </si>
  <si>
    <t>36°46.827' N</t>
  </si>
  <si>
    <t>115°26.527' W</t>
  </si>
  <si>
    <t>GRAND PALACE</t>
  </si>
  <si>
    <t>36°46.832' N</t>
  </si>
  <si>
    <t>115°26.609' W</t>
  </si>
  <si>
    <t>HOTEL CALIFORNIA</t>
  </si>
  <si>
    <t>36°46.804' N</t>
  </si>
  <si>
    <t>115°26.551' W</t>
  </si>
  <si>
    <t>BUSINESS DISTRICT</t>
  </si>
  <si>
    <t>RIVERSIDE HOTEL</t>
  </si>
  <si>
    <t>36°46.787' N</t>
  </si>
  <si>
    <t>115°26.523' W</t>
  </si>
  <si>
    <t>ENTERTAINMENT DISTRICT</t>
  </si>
  <si>
    <t>36°46.770' N</t>
  </si>
  <si>
    <t>115°26.436'  W</t>
  </si>
  <si>
    <t>HOSPITAL</t>
  </si>
  <si>
    <t>36°46.736' N</t>
  </si>
  <si>
    <t>115°26.569'  W</t>
  </si>
  <si>
    <t>EAST BELTWAY</t>
  </si>
  <si>
    <t>36°46.658' N</t>
  </si>
  <si>
    <t>115°26.504'  W</t>
  </si>
  <si>
    <t>INDUSTRIAL SECTOR</t>
  </si>
  <si>
    <t>36°46.431' N</t>
  </si>
  <si>
    <t>115°26.602' W</t>
  </si>
  <si>
    <t>INTERSECTION</t>
  </si>
  <si>
    <t>36°46.608' N</t>
  </si>
  <si>
    <t>115°26.578'  W</t>
  </si>
  <si>
    <t>SHANTY TOWN</t>
  </si>
  <si>
    <t>36°46.294' N</t>
  </si>
  <si>
    <t>115°26.150'  W</t>
  </si>
  <si>
    <t>POWER PLANT</t>
  </si>
  <si>
    <t>36°46.351' N</t>
  </si>
  <si>
    <t>115°26.291' W</t>
  </si>
  <si>
    <t>VEHICLE LOADING AREA</t>
  </si>
  <si>
    <t>36°46.561' N</t>
  </si>
  <si>
    <t>115°26.502' W</t>
  </si>
  <si>
    <t>TANK STRAFE TARGET</t>
  </si>
  <si>
    <t>36°35.552' N</t>
  </si>
  <si>
    <t>115°31.564' W</t>
  </si>
  <si>
    <t>NORTH BOMB CIRCLE/TANK (NUCLEAR)</t>
  </si>
  <si>
    <t>36°35.932' N</t>
  </si>
  <si>
    <t>115°31.198' W</t>
  </si>
  <si>
    <t>FOUR CONCRETE BUNKERS</t>
  </si>
  <si>
    <t>36°36.207' N</t>
  </si>
  <si>
    <t>115°30.076' W</t>
  </si>
  <si>
    <t xml:space="preserve"> SENSOR-FUZED WEAPON (SFW) TARGET</t>
  </si>
  <si>
    <t>36°33.264' N</t>
  </si>
  <si>
    <t>115°29.878'  W</t>
  </si>
  <si>
    <t>CHEMICAL WEAPONS STORAGE FACILITY</t>
  </si>
  <si>
    <t>36°49.570' N</t>
  </si>
  <si>
    <t>115°37.748' W</t>
  </si>
  <si>
    <t>CONVOY</t>
  </si>
  <si>
    <t>36°49.242' N</t>
  </si>
  <si>
    <t>115°37.262' W</t>
  </si>
  <si>
    <t>ARMORED VEHICLES</t>
  </si>
  <si>
    <t>36°46.803' N</t>
  </si>
  <si>
    <t>115°38.011' W</t>
  </si>
  <si>
    <t>ARTILLERY BATTERY</t>
  </si>
  <si>
    <t>36°48.571' N</t>
  </si>
  <si>
    <t>115°37.238' W</t>
  </si>
  <si>
    <t>36°47.696' N</t>
  </si>
  <si>
    <t>115°37.668' W</t>
  </si>
  <si>
    <t>FUEL TANKER</t>
  </si>
  <si>
    <t>36°41.284' N</t>
  </si>
  <si>
    <t>115°38.186' W</t>
  </si>
  <si>
    <t>MILITARY VEHICLES</t>
  </si>
  <si>
    <t>36°40.932' N</t>
  </si>
  <si>
    <t>115°41.240' W</t>
  </si>
  <si>
    <t>4 SHIPPING CONTAINERS</t>
  </si>
  <si>
    <t>36°39.063' N</t>
  </si>
  <si>
    <t>115°41.681' W</t>
  </si>
  <si>
    <t>SCOUT VEHICLES</t>
  </si>
  <si>
    <t>36°41.327' N</t>
  </si>
  <si>
    <t>115°47.685' W</t>
  </si>
  <si>
    <t xml:space="preserve"> HVT CONVOY</t>
  </si>
  <si>
    <t>MULTI VEHICLE TARGET</t>
  </si>
  <si>
    <t>HVT CONVOY</t>
  </si>
  <si>
    <t xml:space="preserve"> TERRORIST TRAINING CAMP</t>
  </si>
  <si>
    <t>COMMAND NODE</t>
  </si>
  <si>
    <t>MISSILE PLATOON</t>
  </si>
  <si>
    <t>ARMORED CONVOY</t>
  </si>
  <si>
    <t>ARTILLERY COMPANY</t>
  </si>
  <si>
    <t>65-10</t>
  </si>
  <si>
    <t>TERRORIST HIDE OUT</t>
  </si>
  <si>
    <t>36°41.265' N</t>
  </si>
  <si>
    <t>115°46.857' W</t>
  </si>
  <si>
    <t>36°42.589' N</t>
  </si>
  <si>
    <t>115°46.126' W</t>
  </si>
  <si>
    <t>36°43.995' N</t>
  </si>
  <si>
    <t>115°45.090'  W</t>
  </si>
  <si>
    <t>36°44.411' N</t>
  </si>
  <si>
    <t>115°44.791'  W</t>
  </si>
  <si>
    <t>36°43.666' N</t>
  </si>
  <si>
    <t>115°48.167' W</t>
  </si>
  <si>
    <t>36°47.080' N</t>
  </si>
  <si>
    <t>115°46.029' W</t>
  </si>
  <si>
    <t>36°47.310' N</t>
  </si>
  <si>
    <t xml:space="preserve">115°44.793' W </t>
  </si>
  <si>
    <t>36°41.792' N</t>
  </si>
  <si>
    <t>115°48.427' W</t>
  </si>
  <si>
    <t>36°41.854' N</t>
  </si>
  <si>
    <t>115°54.536' W</t>
  </si>
  <si>
    <t>Elev</t>
  </si>
  <si>
    <t>63-05</t>
  </si>
  <si>
    <t>63-10</t>
  </si>
  <si>
    <t>63-12</t>
  </si>
  <si>
    <t>63-15</t>
  </si>
  <si>
    <t>3505</t>
  </si>
  <si>
    <t>3496</t>
  </si>
  <si>
    <t>3465</t>
  </si>
  <si>
    <t>3478</t>
  </si>
  <si>
    <t>3495</t>
  </si>
  <si>
    <t>3487</t>
  </si>
  <si>
    <t>3499</t>
  </si>
  <si>
    <t>3497</t>
  </si>
  <si>
    <t>3506</t>
  </si>
  <si>
    <t>3500</t>
  </si>
  <si>
    <t>3501</t>
  </si>
  <si>
    <t>3509</t>
  </si>
  <si>
    <t>3498</t>
  </si>
  <si>
    <t>3503</t>
  </si>
  <si>
    <t>3518</t>
  </si>
  <si>
    <t>3512</t>
  </si>
  <si>
    <t>3038</t>
  </si>
  <si>
    <t>33045</t>
  </si>
  <si>
    <t>3043</t>
  </si>
  <si>
    <t>3034</t>
  </si>
  <si>
    <t>3030</t>
  </si>
  <si>
    <t>3114</t>
  </si>
  <si>
    <t>3053</t>
  </si>
  <si>
    <t>3370</t>
  </si>
  <si>
    <t>3048</t>
  </si>
  <si>
    <t>3028</t>
  </si>
  <si>
    <t>3401</t>
  </si>
  <si>
    <t>3025</t>
  </si>
  <si>
    <t>3031</t>
  </si>
  <si>
    <t>3022</t>
  </si>
  <si>
    <t>4492</t>
  </si>
  <si>
    <t>3117</t>
  </si>
  <si>
    <t>3959</t>
  </si>
  <si>
    <t>3929</t>
  </si>
  <si>
    <t>4253</t>
  </si>
  <si>
    <t>4564</t>
  </si>
  <si>
    <t>4650</t>
  </si>
  <si>
    <t>4293</t>
  </si>
  <si>
    <t>2990</t>
  </si>
  <si>
    <t>4064</t>
  </si>
  <si>
    <t>4271</t>
  </si>
  <si>
    <t>HI AR-641A / FL240 / KC135</t>
  </si>
  <si>
    <t>LO AR641A / FL200 / KC135MPRS</t>
  </si>
  <si>
    <t>HI AR-635 / FL240 / KC135</t>
  </si>
  <si>
    <t>LO AR-635 / FL200 / KC135MPRS</t>
  </si>
  <si>
    <t>31Y</t>
  </si>
  <si>
    <t>52Y</t>
  </si>
  <si>
    <t>DEFAULT WAYPOINTS</t>
  </si>
  <si>
    <t>TUCKY</t>
  </si>
  <si>
    <t>BTY 210/18</t>
  </si>
  <si>
    <t>36°35.500'</t>
  </si>
  <si>
    <t>117°00.100'</t>
  </si>
  <si>
    <t>AR-231V / FL150 / KC135 [215IAS]</t>
  </si>
  <si>
    <t>AR-230V / FL150 / KC135 [215IAS]</t>
  </si>
  <si>
    <t>62-99</t>
  </si>
  <si>
    <t>BOMB CIRCLE</t>
  </si>
  <si>
    <t>36°46.366' N</t>
  </si>
  <si>
    <t>115°27.226' W</t>
  </si>
  <si>
    <t>ARCO 3-1</t>
  </si>
  <si>
    <t>29Y</t>
  </si>
  <si>
    <t>AR-230V / FL100 / KC130</t>
  </si>
  <si>
    <t>RANGE 74C</t>
  </si>
  <si>
    <t>74-21</t>
  </si>
  <si>
    <t>228.000</t>
  </si>
  <si>
    <t>228.225</t>
  </si>
  <si>
    <t>74-03</t>
  </si>
  <si>
    <t>74-04</t>
  </si>
  <si>
    <t xml:space="preserve"> INSURGENT OBSERVATION POST</t>
  </si>
  <si>
    <t xml:space="preserve"> LISTENING POST</t>
  </si>
  <si>
    <t>74-08</t>
  </si>
  <si>
    <t>74-11</t>
  </si>
  <si>
    <t>74-32</t>
  </si>
  <si>
    <t>74-33</t>
  </si>
  <si>
    <t>74-39</t>
  </si>
  <si>
    <t>74-42</t>
  </si>
  <si>
    <t xml:space="preserve"> SCUD LAUNCH AND SUPPORT SITE</t>
  </si>
  <si>
    <t>FORWARD CONVOY</t>
  </si>
  <si>
    <t xml:space="preserve"> TERRORIST CAMP</t>
  </si>
  <si>
    <t>SCUD LAUNCH AND SUPPORT SITE</t>
  </si>
  <si>
    <t xml:space="preserve"> BLOCKING POSITION</t>
  </si>
  <si>
    <t>MUNITIONS CONVOY</t>
  </si>
  <si>
    <t>TERRORIST TRAINING FACILITY</t>
  </si>
  <si>
    <t>TERRORIST CAMP</t>
  </si>
  <si>
    <t>ARMORED REINFORCEMENTS</t>
  </si>
  <si>
    <t>N 37°29.297'</t>
  </si>
  <si>
    <t>W 116°13.696'</t>
  </si>
  <si>
    <t>N 37°32.067'</t>
  </si>
  <si>
    <t>W 116°06.850'</t>
  </si>
  <si>
    <t>N 37°24.404'</t>
  </si>
  <si>
    <t>W 116°14.053'</t>
  </si>
  <si>
    <t>N 37°30.710'</t>
  </si>
  <si>
    <t>W 116°15.241'</t>
  </si>
  <si>
    <t>N 37°29.544'</t>
  </si>
  <si>
    <t>W 116°14.725'</t>
  </si>
  <si>
    <t xml:space="preserve">  N 37°27.224'</t>
  </si>
  <si>
    <t>W 116°15.414'</t>
  </si>
  <si>
    <t>N 37°36.352'</t>
  </si>
  <si>
    <t>W 116°10.773'</t>
  </si>
  <si>
    <t>N 37°27.505'</t>
  </si>
  <si>
    <t>W 116°13.781'</t>
  </si>
  <si>
    <t>N 37°33.465'</t>
  </si>
  <si>
    <t>W 116°14.847'</t>
  </si>
  <si>
    <t>N 37°34.440'</t>
  </si>
  <si>
    <t>W 116°12.763'</t>
  </si>
  <si>
    <t>ELEV</t>
  </si>
  <si>
    <t>`</t>
  </si>
  <si>
    <t>5465</t>
  </si>
  <si>
    <t>5307</t>
  </si>
  <si>
    <t>6501</t>
  </si>
  <si>
    <t>TKR</t>
  </si>
  <si>
    <t>TEXACO 3-1</t>
  </si>
  <si>
    <t>SHELL 3-1</t>
  </si>
  <si>
    <t>HI AR-625 / FL240 / KC135</t>
  </si>
  <si>
    <t>LO AR-625 / FL200 / KC135MPRS</t>
  </si>
  <si>
    <t>33Y</t>
  </si>
  <si>
    <t>51Y</t>
  </si>
  <si>
    <t>74-27 (ACTIVE)</t>
  </si>
  <si>
    <t>74-26 (ACTIVE)</t>
  </si>
  <si>
    <t>74-36 (ACTIVE)</t>
  </si>
  <si>
    <t>74-29 (ACTIVE)</t>
  </si>
  <si>
    <t>74-30 (ACTIVE)</t>
  </si>
  <si>
    <t>74-06 (ACTIVE)</t>
  </si>
  <si>
    <t>74-01 (ACTIVE)</t>
  </si>
  <si>
    <t>74-25 (ACTIVE)</t>
  </si>
  <si>
    <t>INSURGENT VILLAGE [SA-9, SA-18]</t>
  </si>
  <si>
    <t xml:space="preserve"> SCUD RESUPPLY CONVOY [SA-19, SA-18]</t>
  </si>
  <si>
    <t>SCUD C2 NODE [SA-6]</t>
  </si>
  <si>
    <t xml:space="preserve"> SCUD CONVOY [SA-19, SA-18]</t>
  </si>
  <si>
    <t>5414</t>
  </si>
  <si>
    <t>5389</t>
  </si>
  <si>
    <t>5409</t>
  </si>
  <si>
    <t>5565</t>
  </si>
  <si>
    <t>5331</t>
  </si>
  <si>
    <t>5555</t>
  </si>
  <si>
    <t>5527</t>
  </si>
  <si>
    <t>N 37°32.489'</t>
  </si>
  <si>
    <t>W 116°15.469'</t>
  </si>
  <si>
    <t>5350</t>
  </si>
  <si>
    <t>N 37°31.653'</t>
  </si>
  <si>
    <t>W 116°13.352'</t>
  </si>
  <si>
    <t xml:space="preserve"> SCUD LNCH AND SUPT SITE</t>
  </si>
  <si>
    <t>5374</t>
  </si>
  <si>
    <t>N 37°28.731'</t>
  </si>
  <si>
    <t>W 116°11.435'</t>
  </si>
  <si>
    <t>5808</t>
  </si>
  <si>
    <t>N 37°29.614'</t>
  </si>
  <si>
    <t>W 116°08.536'</t>
  </si>
  <si>
    <t>5548</t>
  </si>
  <si>
    <t xml:space="preserve"> N 37°37.026'</t>
  </si>
  <si>
    <t>W 116°11.246'</t>
  </si>
  <si>
    <t>5978</t>
  </si>
  <si>
    <t>N 37°30.809'</t>
  </si>
  <si>
    <t>W 116°08.256'</t>
  </si>
  <si>
    <t>5833</t>
  </si>
  <si>
    <t>N 37°33.779'</t>
  </si>
  <si>
    <t>W 116°08.722'</t>
  </si>
  <si>
    <t xml:space="preserve"> TERRORIST CAMP [SA-6, SA-18]</t>
  </si>
  <si>
    <t>SCUD LCH &amp; SUPT SITE [ZSU-23. SA-18]</t>
  </si>
  <si>
    <t>RESUPPLY CONVOY [ZU-23, SA-18]</t>
  </si>
  <si>
    <t xml:space="preserve"> BLOCKING POS [SA-8, SA-18, ZSU-23-4]</t>
  </si>
  <si>
    <t>TERRORIST TRG FAC [ZSU-23, SA-18]</t>
  </si>
  <si>
    <t>RANGE AREA R4807</t>
  </si>
  <si>
    <t>3822</t>
  </si>
  <si>
    <t>3788</t>
  </si>
  <si>
    <t>3409</t>
  </si>
  <si>
    <t>3462</t>
  </si>
  <si>
    <t>3414</t>
  </si>
  <si>
    <t>3427</t>
  </si>
  <si>
    <t>3412</t>
  </si>
  <si>
    <t>3451</t>
  </si>
  <si>
    <t>3482</t>
  </si>
  <si>
    <t>3475</t>
  </si>
  <si>
    <t>3466</t>
  </si>
  <si>
    <t>3470</t>
  </si>
  <si>
    <t>3508</t>
  </si>
  <si>
    <t>3488</t>
  </si>
  <si>
    <t>3485</t>
  </si>
  <si>
    <t>3486</t>
  </si>
  <si>
    <t>3489</t>
  </si>
  <si>
    <t>3491</t>
  </si>
  <si>
    <t>3493</t>
  </si>
  <si>
    <t>DESERT MOA</t>
  </si>
  <si>
    <t>RANGE 75W</t>
  </si>
  <si>
    <t>363.900</t>
  </si>
  <si>
    <t>288.225</t>
  </si>
  <si>
    <t>75-16</t>
  </si>
  <si>
    <t>HARDENED STORAGE SITE [SA-6]</t>
  </si>
  <si>
    <t>N 37°29.232'</t>
  </si>
  <si>
    <t>W 116°37.054'</t>
  </si>
  <si>
    <t>5354</t>
  </si>
  <si>
    <t>RANGE 74C CONTINUED</t>
  </si>
  <si>
    <t>RANGE 62B CONTINUED</t>
  </si>
  <si>
    <t>EC SOUTH</t>
  </si>
  <si>
    <t>293.500</t>
  </si>
  <si>
    <t>379.650</t>
  </si>
  <si>
    <t>N 37°01.331'</t>
  </si>
  <si>
    <t>W 116°37.448'</t>
  </si>
  <si>
    <t>ANTI-RADIATION TARGET</t>
  </si>
  <si>
    <t>77-69</t>
  </si>
  <si>
    <t>4508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</si>
</sst>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-* #,##0_-;\-* #,##0_-;_-* &quot;-&quot;??_-;_-@_-"/>
    <numFmt numFmtId="165" formatCode="[$-F400]h:mm:ss"/>
    <numFmt numFmtId="166" formatCode="0.0"/>
    <numFmt numFmtId="167" formatCode="[mm]\+ss"/>
    <numFmt numFmtId="168" formatCode="0.000"/>
  </numFmts>
  <fonts count="2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u/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</font>
    <font>
      <b/>
      <sz val="14"/>
      <name val="Calibri"/>
      <family val="2"/>
      <scheme val="minor"/>
    </font>
    <font>
      <b/>
      <sz val="16"/>
      <color rgb="FF000000"/>
      <name val="Arial Narrow"/>
      <family val="2"/>
    </font>
    <font>
      <sz val="14"/>
      <color rgb="FF000000"/>
      <name val="Arial Narrow"/>
      <family val="2"/>
    </font>
    <font>
      <sz val="11"/>
      <color rgb="FF000000"/>
      <name val="Arial Narrow"/>
      <family val="2"/>
    </font>
    <font>
      <b/>
      <sz val="14"/>
      <color theme="0"/>
      <name val="Arial Narrow"/>
      <family val="2"/>
    </font>
    <font>
      <b/>
      <sz val="14"/>
      <color rgb="FF000000"/>
      <name val="Arial Narrow"/>
      <family val="2"/>
    </font>
    <font>
      <sz val="10"/>
      <color rgb="FF000000"/>
      <name val="Arial Narrow"/>
      <family val="2"/>
    </font>
    <font>
      <b/>
      <sz val="14"/>
      <name val="Arial Narrow"/>
      <family val="2"/>
    </font>
    <font>
      <b/>
      <sz val="14"/>
      <color rgb="FF00B050"/>
      <name val="Arial Narrow"/>
      <family val="2"/>
    </font>
    <font>
      <b/>
      <sz val="14"/>
      <color rgb="FFFF0000"/>
      <name val="Arial Narrow"/>
      <family val="2"/>
    </font>
    <font>
      <b/>
      <sz val="11"/>
      <color theme="0"/>
      <name val="Calibri"/>
      <family val="2"/>
    </font>
    <font>
      <b/>
      <sz val="14"/>
      <color theme="1"/>
      <name val="Arial Narrow"/>
      <family val="2"/>
    </font>
    <font>
      <sz val="11"/>
      <color theme="1"/>
      <name val="Calibri"/>
      <family val="2"/>
    </font>
    <font>
      <sz val="12"/>
      <color rgb="FF000000"/>
      <name val="Arial Narrow"/>
      <family val="2"/>
    </font>
    <font>
      <u/>
      <sz val="14"/>
      <color theme="10"/>
      <name val="Arial Narrow"/>
      <family val="2"/>
    </font>
    <font>
      <b/>
      <u/>
      <sz val="14"/>
      <color theme="1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6795556505021"/>
        <bgColor indexed="64"/>
      </patternFill>
    </fill>
  </fills>
  <borders count="102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92D050"/>
      </left>
      <right/>
      <top style="medium">
        <color rgb="FF92D050"/>
      </top>
      <bottom/>
      <diagonal/>
    </border>
    <border>
      <left/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/>
      <top/>
      <bottom style="medium">
        <color rgb="FF92D050"/>
      </bottom>
      <diagonal/>
    </border>
    <border>
      <left/>
      <right style="medium">
        <color rgb="FF92D050"/>
      </right>
      <top/>
      <bottom style="medium">
        <color rgb="FF92D050"/>
      </bottom>
      <diagonal/>
    </border>
    <border>
      <left/>
      <right/>
      <top style="medium">
        <color rgb="FF92D050"/>
      </top>
      <bottom/>
      <diagonal/>
    </border>
    <border>
      <left/>
      <right/>
      <top/>
      <bottom style="medium">
        <color rgb="FF92D050"/>
      </bottom>
      <diagonal/>
    </border>
    <border>
      <left style="thick">
        <color theme="9"/>
      </left>
      <right/>
      <top style="thick">
        <color theme="9"/>
      </top>
      <bottom style="thick">
        <color theme="9"/>
      </bottom>
      <diagonal/>
    </border>
    <border>
      <left/>
      <right/>
      <top style="thick">
        <color theme="9"/>
      </top>
      <bottom style="thick">
        <color theme="9"/>
      </bottom>
      <diagonal/>
    </border>
    <border>
      <left/>
      <right style="thick">
        <color theme="9"/>
      </right>
      <top style="thick">
        <color theme="9"/>
      </top>
      <bottom style="thick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dotted">
        <color indexed="64"/>
      </bottom>
      <diagonal/>
    </border>
    <border>
      <left/>
      <right/>
      <top style="thick">
        <color indexed="64"/>
      </top>
      <bottom style="dotted">
        <color indexed="64"/>
      </bottom>
      <diagonal/>
    </border>
    <border>
      <left/>
      <right style="thick">
        <color indexed="64"/>
      </right>
      <top style="thick">
        <color indexed="64"/>
      </top>
      <bottom style="dotted">
        <color indexed="64"/>
      </bottom>
      <diagonal/>
    </border>
    <border>
      <left/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ck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ck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thick">
        <color indexed="64"/>
      </top>
      <bottom style="dotted">
        <color indexed="64"/>
      </bottom>
      <diagonal/>
    </border>
    <border>
      <left style="thin">
        <color indexed="64"/>
      </left>
      <right/>
      <top style="thick">
        <color indexed="64"/>
      </top>
      <bottom style="dashed">
        <color indexed="64"/>
      </bottom>
      <diagonal/>
    </border>
    <border>
      <left/>
      <right style="thin">
        <color indexed="64"/>
      </right>
      <top style="thick">
        <color indexed="64"/>
      </top>
      <bottom style="dashed">
        <color indexed="64"/>
      </bottom>
      <diagonal/>
    </border>
    <border>
      <left/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dotted">
        <color indexed="64"/>
      </left>
      <right/>
      <top style="dotted">
        <color indexed="64"/>
      </top>
      <bottom style="thick">
        <color indexed="64"/>
      </bottom>
      <diagonal/>
    </border>
    <border>
      <left/>
      <right/>
      <top style="dotted">
        <color indexed="64"/>
      </top>
      <bottom style="thick">
        <color indexed="64"/>
      </bottom>
      <diagonal/>
    </border>
    <border>
      <left/>
      <right style="thick">
        <color indexed="64"/>
      </right>
      <top style="dotted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1" fillId="0" borderId="1"/>
    <xf numFmtId="0" fontId="27" fillId="0" borderId="1" applyNumberFormat="0" applyFill="0" applyBorder="0" applyAlignment="0" applyProtection="0"/>
    <xf numFmtId="9" fontId="1" fillId="0" borderId="1" applyFont="0" applyFill="0" applyBorder="0" applyAlignment="0" applyProtection="0"/>
    <xf numFmtId="9" fontId="3" fillId="0" borderId="0" applyFont="0" applyFill="0" applyBorder="0" applyAlignment="0" applyProtection="0"/>
  </cellStyleXfs>
  <cellXfs count="422"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right"/>
    </xf>
    <xf numFmtId="164" fontId="0" fillId="0" borderId="0" xfId="1" applyNumberFormat="1" applyFont="1" applyAlignment="1"/>
    <xf numFmtId="49" fontId="0" fillId="0" borderId="0" xfId="0" applyNumberFormat="1" applyFont="1" applyAlignment="1"/>
    <xf numFmtId="49" fontId="2" fillId="0" borderId="0" xfId="0" applyNumberFormat="1" applyFont="1" applyAlignme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6" borderId="2" xfId="0" applyNumberFormat="1" applyFont="1" applyFill="1" applyBorder="1" applyAlignment="1"/>
    <xf numFmtId="164" fontId="0" fillId="6" borderId="2" xfId="0" applyNumberFormat="1" applyFont="1" applyFill="1" applyBorder="1" applyAlignment="1"/>
    <xf numFmtId="164" fontId="0" fillId="6" borderId="2" xfId="1" applyNumberFormat="1" applyFont="1" applyFill="1" applyBorder="1" applyAlignment="1"/>
    <xf numFmtId="0" fontId="5" fillId="0" borderId="0" xfId="0" applyFont="1" applyAlignment="1"/>
    <xf numFmtId="0" fontId="1" fillId="0" borderId="1" xfId="2"/>
    <xf numFmtId="0" fontId="6" fillId="0" borderId="1" xfId="2" applyFont="1" applyAlignment="1">
      <alignment vertical="center"/>
    </xf>
    <xf numFmtId="0" fontId="1" fillId="0" borderId="1" xfId="2" applyAlignment="1">
      <alignment vertical="center"/>
    </xf>
    <xf numFmtId="0" fontId="27" fillId="0" borderId="1" xfId="3"/>
    <xf numFmtId="0" fontId="8" fillId="0" borderId="1" xfId="2" applyFont="1" applyAlignment="1">
      <alignment vertical="center"/>
    </xf>
    <xf numFmtId="0" fontId="1" fillId="0" borderId="1" xfId="2" applyAlignment="1">
      <alignment horizontal="center" vertical="center"/>
    </xf>
    <xf numFmtId="0" fontId="4" fillId="0" borderId="1" xfId="2" applyFont="1"/>
    <xf numFmtId="0" fontId="9" fillId="0" borderId="20" xfId="2" applyFont="1" applyBorder="1" applyAlignment="1">
      <alignment horizontal="center" vertical="center"/>
    </xf>
    <xf numFmtId="0" fontId="1" fillId="3" borderId="22" xfId="2" applyFill="1" applyBorder="1" applyProtection="1">
      <protection locked="0"/>
    </xf>
    <xf numFmtId="0" fontId="1" fillId="0" borderId="17" xfId="2" applyBorder="1"/>
    <xf numFmtId="0" fontId="9" fillId="7" borderId="1" xfId="2" applyFont="1" applyFill="1"/>
    <xf numFmtId="0" fontId="1" fillId="7" borderId="1" xfId="2" applyFill="1"/>
    <xf numFmtId="9" fontId="0" fillId="0" borderId="1" xfId="4" applyFont="1"/>
    <xf numFmtId="0" fontId="9" fillId="0" borderId="1" xfId="2" applyFont="1" applyFill="1"/>
    <xf numFmtId="0" fontId="1" fillId="0" borderId="1" xfId="2" applyFill="1"/>
    <xf numFmtId="0" fontId="1" fillId="0" borderId="1" xfId="2" applyFill="1" applyBorder="1"/>
    <xf numFmtId="0" fontId="1" fillId="0" borderId="1" xfId="2" applyFill="1" applyBorder="1" applyAlignment="1">
      <alignment vertical="center"/>
    </xf>
    <xf numFmtId="0" fontId="1" fillId="0" borderId="1" xfId="2" applyBorder="1"/>
    <xf numFmtId="0" fontId="1" fillId="0" borderId="1" xfId="2" applyBorder="1" applyAlignment="1">
      <alignment vertical="center" wrapText="1"/>
    </xf>
    <xf numFmtId="0" fontId="4" fillId="0" borderId="1" xfId="2" applyFont="1" applyAlignment="1">
      <alignment vertical="center"/>
    </xf>
    <xf numFmtId="0" fontId="9" fillId="0" borderId="1" xfId="2" applyFont="1" applyBorder="1" applyAlignment="1">
      <alignment wrapText="1"/>
    </xf>
    <xf numFmtId="0" fontId="27" fillId="0" borderId="1" xfId="3" applyBorder="1" applyAlignment="1" applyProtection="1">
      <alignment horizontal="center" vertical="center"/>
      <protection locked="0"/>
    </xf>
    <xf numFmtId="0" fontId="6" fillId="0" borderId="1" xfId="2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/>
    </xf>
    <xf numFmtId="9" fontId="10" fillId="0" borderId="1" xfId="2" applyNumberFormat="1" applyFont="1" applyFill="1" applyBorder="1" applyAlignment="1">
      <alignment horizontal="center"/>
    </xf>
    <xf numFmtId="0" fontId="1" fillId="0" borderId="1" xfId="2" applyFill="1" applyBorder="1" applyAlignment="1">
      <alignment vertical="center" wrapText="1"/>
    </xf>
    <xf numFmtId="0" fontId="6" fillId="3" borderId="32" xfId="2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/>
    </xf>
    <xf numFmtId="164" fontId="0" fillId="0" borderId="0" xfId="0" applyNumberFormat="1" applyFont="1" applyAlignment="1"/>
    <xf numFmtId="164" fontId="12" fillId="6" borderId="2" xfId="0" applyNumberFormat="1" applyFont="1" applyFill="1" applyBorder="1" applyAlignment="1"/>
    <xf numFmtId="9" fontId="1" fillId="0" borderId="1" xfId="5" applyFont="1" applyFill="1" applyBorder="1"/>
    <xf numFmtId="0" fontId="2" fillId="0" borderId="0" xfId="0" applyFont="1" applyAlignment="1">
      <alignment horizontal="left"/>
    </xf>
    <xf numFmtId="0" fontId="13" fillId="0" borderId="21" xfId="2" applyFont="1" applyFill="1" applyBorder="1" applyAlignment="1">
      <alignment horizontal="center"/>
    </xf>
    <xf numFmtId="0" fontId="2" fillId="0" borderId="0" xfId="0" applyFont="1" applyAlignment="1"/>
    <xf numFmtId="43" fontId="0" fillId="0" borderId="0" xfId="0" applyNumberFormat="1" applyFont="1" applyAlignment="1"/>
    <xf numFmtId="0" fontId="19" fillId="0" borderId="1" xfId="0" applyFont="1" applyFill="1" applyBorder="1" applyAlignment="1" applyProtection="1">
      <alignment vertical="center"/>
      <protection locked="0"/>
    </xf>
    <xf numFmtId="0" fontId="1" fillId="3" borderId="22" xfId="2" applyNumberFormat="1" applyFill="1" applyBorder="1" applyProtection="1">
      <protection locked="0"/>
    </xf>
    <xf numFmtId="0" fontId="13" fillId="6" borderId="21" xfId="2" applyNumberFormat="1" applyFont="1" applyFill="1" applyBorder="1" applyAlignment="1">
      <alignment horizontal="center"/>
    </xf>
    <xf numFmtId="0" fontId="0" fillId="0" borderId="0" xfId="0" applyNumberFormat="1" applyFont="1" applyAlignment="1"/>
    <xf numFmtId="0" fontId="1" fillId="0" borderId="33" xfId="2" applyBorder="1"/>
    <xf numFmtId="9" fontId="0" fillId="0" borderId="0" xfId="5" applyFont="1" applyAlignment="1">
      <alignment horizontal="center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16" fillId="0" borderId="0" xfId="0" applyFont="1" applyAlignment="1" applyProtection="1">
      <protection locked="0"/>
    </xf>
    <xf numFmtId="0" fontId="2" fillId="2" borderId="2" xfId="0" applyNumberFormat="1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Alignment="1" applyProtection="1">
      <alignment horizontal="center"/>
      <protection locked="0"/>
    </xf>
    <xf numFmtId="164" fontId="5" fillId="2" borderId="2" xfId="0" applyNumberFormat="1" applyFont="1" applyFill="1" applyBorder="1" applyAlignment="1" applyProtection="1">
      <protection locked="0"/>
    </xf>
    <xf numFmtId="0" fontId="15" fillId="5" borderId="2" xfId="0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/>
      <protection locked="0"/>
    </xf>
    <xf numFmtId="0" fontId="15" fillId="0" borderId="0" xfId="0" applyFont="1" applyAlignment="1" applyProtection="1">
      <protection locked="0"/>
    </xf>
    <xf numFmtId="0" fontId="15" fillId="0" borderId="2" xfId="0" applyFont="1" applyBorder="1" applyAlignment="1" applyProtection="1">
      <alignment horizontal="center"/>
      <protection locked="0"/>
    </xf>
    <xf numFmtId="165" fontId="15" fillId="7" borderId="2" xfId="0" applyNumberFormat="1" applyFont="1" applyFill="1" applyBorder="1" applyAlignment="1" applyProtection="1">
      <alignment horizontal="center"/>
    </xf>
    <xf numFmtId="0" fontId="15" fillId="7" borderId="2" xfId="0" applyFont="1" applyFill="1" applyBorder="1" applyAlignment="1" applyProtection="1">
      <alignment horizontal="center"/>
    </xf>
    <xf numFmtId="0" fontId="15" fillId="2" borderId="2" xfId="0" applyFont="1" applyFill="1" applyBorder="1" applyAlignment="1" applyProtection="1">
      <alignment horizontal="center"/>
      <protection locked="0"/>
    </xf>
    <xf numFmtId="0" fontId="18" fillId="2" borderId="2" xfId="0" applyFont="1" applyFill="1" applyBorder="1" applyAlignment="1" applyProtection="1">
      <alignment horizontal="center"/>
      <protection locked="0"/>
    </xf>
    <xf numFmtId="0" fontId="18" fillId="7" borderId="2" xfId="0" applyFont="1" applyFill="1" applyBorder="1" applyAlignment="1" applyProtection="1">
      <alignment horizontal="center"/>
    </xf>
    <xf numFmtId="0" fontId="18" fillId="0" borderId="2" xfId="0" applyFont="1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right"/>
      <protection locked="0"/>
    </xf>
    <xf numFmtId="165" fontId="15" fillId="0" borderId="1" xfId="0" applyNumberFormat="1" applyFont="1" applyFill="1" applyBorder="1" applyAlignment="1" applyProtection="1">
      <alignment horizontal="center"/>
    </xf>
    <xf numFmtId="0" fontId="15" fillId="0" borderId="0" xfId="0" quotePrefix="1" applyFont="1" applyAlignment="1" applyProtection="1">
      <alignment horizontal="right"/>
      <protection locked="0"/>
    </xf>
    <xf numFmtId="165" fontId="15" fillId="0" borderId="0" xfId="0" applyNumberFormat="1" applyFont="1" applyAlignment="1" applyProtection="1">
      <alignment horizontal="center"/>
      <protection locked="0"/>
    </xf>
    <xf numFmtId="0" fontId="15" fillId="0" borderId="0" xfId="0" applyFont="1" applyAlignment="1" applyProtection="1">
      <alignment horizontal="left"/>
      <protection locked="0"/>
    </xf>
    <xf numFmtId="0" fontId="15" fillId="0" borderId="0" xfId="0" applyNumberFormat="1" applyFont="1" applyAlignment="1" applyProtection="1">
      <alignment horizontal="center"/>
      <protection locked="0"/>
    </xf>
    <xf numFmtId="166" fontId="0" fillId="0" borderId="0" xfId="0" applyNumberFormat="1" applyFont="1" applyAlignment="1"/>
    <xf numFmtId="167" fontId="15" fillId="7" borderId="2" xfId="0" applyNumberFormat="1" applyFont="1" applyFill="1" applyBorder="1" applyAlignment="1" applyProtection="1">
      <alignment horizontal="center"/>
    </xf>
    <xf numFmtId="167" fontId="18" fillId="7" borderId="2" xfId="0" applyNumberFormat="1" applyFont="1" applyFill="1" applyBorder="1" applyAlignment="1" applyProtection="1">
      <alignment horizontal="center"/>
    </xf>
    <xf numFmtId="167" fontId="21" fillId="7" borderId="2" xfId="0" applyNumberFormat="1" applyFont="1" applyFill="1" applyBorder="1" applyAlignment="1" applyProtection="1">
      <alignment horizontal="center"/>
    </xf>
    <xf numFmtId="167" fontId="22" fillId="7" borderId="2" xfId="0" applyNumberFormat="1" applyFont="1" applyFill="1" applyBorder="1" applyAlignment="1" applyProtection="1">
      <alignment horizontal="center"/>
    </xf>
    <xf numFmtId="0" fontId="5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0" applyFont="1" applyFill="1" applyBorder="1" applyAlignment="1" applyProtection="1">
      <alignment horizontal="center"/>
      <protection locked="0"/>
    </xf>
    <xf numFmtId="0" fontId="15" fillId="0" borderId="9" xfId="0" applyFont="1" applyFill="1" applyBorder="1" applyAlignment="1" applyProtection="1">
      <alignment horizontal="center"/>
    </xf>
    <xf numFmtId="0" fontId="0" fillId="2" borderId="2" xfId="0" applyFont="1" applyFill="1" applyBorder="1" applyAlignment="1"/>
    <xf numFmtId="1" fontId="0" fillId="6" borderId="2" xfId="0" applyNumberFormat="1" applyFont="1" applyFill="1" applyBorder="1" applyAlignment="1"/>
    <xf numFmtId="0" fontId="5" fillId="2" borderId="2" xfId="0" applyFont="1" applyFill="1" applyBorder="1" applyAlignment="1"/>
    <xf numFmtId="0" fontId="5" fillId="6" borderId="2" xfId="0" applyFont="1" applyFill="1" applyBorder="1" applyAlignment="1"/>
    <xf numFmtId="166" fontId="5" fillId="6" borderId="2" xfId="0" applyNumberFormat="1" applyFont="1" applyFill="1" applyBorder="1" applyAlignment="1"/>
    <xf numFmtId="0" fontId="15" fillId="0" borderId="2" xfId="0" applyFont="1" applyFill="1" applyBorder="1" applyAlignment="1" applyProtection="1">
      <alignment horizontal="center"/>
      <protection locked="0"/>
    </xf>
    <xf numFmtId="0" fontId="18" fillId="0" borderId="2" xfId="0" applyFont="1" applyFill="1" applyBorder="1" applyAlignment="1" applyProtection="1">
      <alignment horizontal="center"/>
      <protection locked="0"/>
    </xf>
    <xf numFmtId="167" fontId="15" fillId="7" borderId="2" xfId="0" applyNumberFormat="1" applyFont="1" applyFill="1" applyBorder="1" applyAlignment="1" applyProtection="1">
      <alignment horizontal="center"/>
      <protection locked="0"/>
    </xf>
    <xf numFmtId="2" fontId="15" fillId="0" borderId="0" xfId="0" applyNumberFormat="1" applyFont="1" applyAlignment="1" applyProtection="1">
      <protection locked="0"/>
    </xf>
    <xf numFmtId="0" fontId="15" fillId="0" borderId="2" xfId="0" applyNumberFormat="1" applyFont="1" applyFill="1" applyBorder="1" applyAlignment="1" applyProtection="1">
      <alignment horizontal="center"/>
    </xf>
    <xf numFmtId="0" fontId="22" fillId="0" borderId="2" xfId="0" applyNumberFormat="1" applyFont="1" applyFill="1" applyBorder="1" applyAlignment="1" applyProtection="1">
      <alignment horizontal="center"/>
    </xf>
    <xf numFmtId="0" fontId="15" fillId="2" borderId="2" xfId="0" applyNumberFormat="1" applyFont="1" applyFill="1" applyBorder="1" applyAlignment="1" applyProtection="1">
      <alignment horizontal="center"/>
    </xf>
    <xf numFmtId="0" fontId="21" fillId="2" borderId="2" xfId="0" applyNumberFormat="1" applyFont="1" applyFill="1" applyBorder="1" applyAlignment="1" applyProtection="1">
      <alignment horizontal="center"/>
    </xf>
    <xf numFmtId="0" fontId="22" fillId="2" borderId="2" xfId="0" applyNumberFormat="1" applyFont="1" applyFill="1" applyBorder="1" applyAlignment="1" applyProtection="1">
      <alignment horizontal="center"/>
    </xf>
    <xf numFmtId="167" fontId="0" fillId="0" borderId="0" xfId="0" applyNumberFormat="1" applyFont="1" applyAlignment="1"/>
    <xf numFmtId="0" fontId="2" fillId="5" borderId="2" xfId="0" applyFont="1" applyFill="1" applyBorder="1" applyAlignment="1">
      <alignment horizontal="center" vertical="center"/>
    </xf>
    <xf numFmtId="167" fontId="0" fillId="6" borderId="2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0" fontId="2" fillId="0" borderId="1" xfId="0" applyFont="1" applyBorder="1" applyAlignment="1"/>
    <xf numFmtId="0" fontId="0" fillId="6" borderId="2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 applyProtection="1">
      <alignment vertical="center" wrapText="1"/>
      <protection locked="0"/>
    </xf>
    <xf numFmtId="0" fontId="0" fillId="2" borderId="0" xfId="0" applyFont="1" applyFill="1" applyAlignment="1"/>
    <xf numFmtId="0" fontId="0" fillId="6" borderId="0" xfId="0" applyFont="1" applyFill="1" applyAlignment="1"/>
    <xf numFmtId="49" fontId="15" fillId="0" borderId="36" xfId="0" applyNumberFormat="1" applyFont="1" applyBorder="1" applyAlignment="1" applyProtection="1">
      <alignment horizontal="center" vertical="center"/>
      <protection locked="0"/>
    </xf>
    <xf numFmtId="49" fontId="15" fillId="0" borderId="35" xfId="0" applyNumberFormat="1" applyFont="1" applyBorder="1" applyAlignment="1" applyProtection="1">
      <alignment horizontal="center" vertical="center"/>
      <protection locked="0"/>
    </xf>
    <xf numFmtId="49" fontId="15" fillId="2" borderId="36" xfId="0" applyNumberFormat="1" applyFont="1" applyFill="1" applyBorder="1" applyAlignment="1" applyProtection="1">
      <alignment horizontal="center" vertical="center"/>
      <protection locked="0"/>
    </xf>
    <xf numFmtId="49" fontId="15" fillId="2" borderId="37" xfId="0" applyNumberFormat="1" applyFont="1" applyFill="1" applyBorder="1" applyAlignment="1" applyProtection="1">
      <alignment horizontal="center" vertical="center"/>
      <protection locked="0"/>
    </xf>
    <xf numFmtId="49" fontId="15" fillId="0" borderId="36" xfId="0" applyNumberFormat="1" applyFont="1" applyFill="1" applyBorder="1" applyAlignment="1" applyProtection="1">
      <alignment horizontal="center" vertical="center"/>
      <protection locked="0"/>
    </xf>
    <xf numFmtId="0" fontId="15" fillId="0" borderId="1" xfId="0" applyNumberFormat="1" applyFont="1" applyFill="1" applyBorder="1" applyAlignment="1" applyProtection="1">
      <alignment vertical="center" wrapText="1"/>
      <protection locked="0"/>
    </xf>
    <xf numFmtId="0" fontId="15" fillId="0" borderId="6" xfId="0" applyNumberFormat="1" applyFont="1" applyFill="1" applyBorder="1" applyAlignment="1" applyProtection="1">
      <alignment vertical="center" wrapText="1"/>
      <protection locked="0"/>
    </xf>
    <xf numFmtId="0" fontId="15" fillId="0" borderId="5" xfId="0" applyNumberFormat="1" applyFont="1" applyFill="1" applyBorder="1" applyAlignment="1" applyProtection="1">
      <alignment vertical="center" wrapText="1"/>
      <protection locked="0"/>
    </xf>
    <xf numFmtId="0" fontId="15" fillId="0" borderId="16" xfId="0" applyNumberFormat="1" applyFont="1" applyFill="1" applyBorder="1" applyAlignment="1" applyProtection="1">
      <alignment vertical="center" wrapText="1"/>
      <protection locked="0"/>
    </xf>
    <xf numFmtId="0" fontId="15" fillId="0" borderId="17" xfId="0" applyNumberFormat="1" applyFont="1" applyFill="1" applyBorder="1" applyAlignment="1" applyProtection="1">
      <alignment vertical="center" wrapText="1"/>
      <protection locked="0"/>
    </xf>
    <xf numFmtId="0" fontId="15" fillId="0" borderId="18" xfId="0" applyNumberFormat="1" applyFont="1" applyFill="1" applyBorder="1" applyAlignment="1" applyProtection="1">
      <alignment vertical="center" wrapText="1"/>
      <protection locked="0"/>
    </xf>
    <xf numFmtId="49" fontId="18" fillId="8" borderId="10" xfId="0" applyNumberFormat="1" applyFont="1" applyFill="1" applyBorder="1" applyAlignment="1" applyProtection="1">
      <alignment horizontal="center" vertical="center"/>
    </xf>
    <xf numFmtId="0" fontId="15" fillId="2" borderId="57" xfId="0" applyFont="1" applyFill="1" applyBorder="1" applyAlignment="1" applyProtection="1">
      <alignment horizontal="center" vertical="center"/>
      <protection locked="0"/>
    </xf>
    <xf numFmtId="0" fontId="26" fillId="2" borderId="57" xfId="0" applyFont="1" applyFill="1" applyBorder="1" applyAlignment="1" applyProtection="1">
      <alignment horizontal="center" vertical="center"/>
      <protection locked="0"/>
    </xf>
    <xf numFmtId="0" fontId="26" fillId="0" borderId="55" xfId="0" applyFont="1" applyFill="1" applyBorder="1" applyAlignment="1" applyProtection="1">
      <alignment horizontal="center" vertical="center"/>
      <protection locked="0"/>
    </xf>
    <xf numFmtId="0" fontId="26" fillId="0" borderId="56" xfId="0" applyFont="1" applyFill="1" applyBorder="1" applyAlignment="1" applyProtection="1">
      <alignment horizontal="center" vertical="center"/>
      <protection locked="0"/>
    </xf>
    <xf numFmtId="166" fontId="16" fillId="2" borderId="57" xfId="0" applyNumberFormat="1" applyFont="1" applyFill="1" applyBorder="1" applyAlignment="1" applyProtection="1">
      <alignment horizontal="center" vertical="center"/>
      <protection locked="0"/>
    </xf>
    <xf numFmtId="166" fontId="16" fillId="0" borderId="55" xfId="0" applyNumberFormat="1" applyFont="1" applyFill="1" applyBorder="1" applyAlignment="1" applyProtection="1">
      <alignment horizontal="center" vertical="center"/>
      <protection locked="0"/>
    </xf>
    <xf numFmtId="166" fontId="16" fillId="2" borderId="55" xfId="0" applyNumberFormat="1" applyFont="1" applyFill="1" applyBorder="1" applyAlignment="1" applyProtection="1">
      <alignment horizontal="center" vertical="center"/>
      <protection locked="0"/>
    </xf>
    <xf numFmtId="166" fontId="16" fillId="0" borderId="56" xfId="0" applyNumberFormat="1" applyFont="1" applyFill="1" applyBorder="1" applyAlignment="1" applyProtection="1">
      <alignment horizontal="center" vertical="center"/>
      <protection locked="0"/>
    </xf>
    <xf numFmtId="166" fontId="26" fillId="2" borderId="57" xfId="0" applyNumberFormat="1" applyFont="1" applyFill="1" applyBorder="1" applyAlignment="1" applyProtection="1">
      <alignment horizontal="center" vertical="center"/>
      <protection locked="0"/>
    </xf>
    <xf numFmtId="166" fontId="26" fillId="0" borderId="55" xfId="0" applyNumberFormat="1" applyFont="1" applyFill="1" applyBorder="1" applyAlignment="1" applyProtection="1">
      <alignment horizontal="center" vertical="center"/>
      <protection locked="0"/>
    </xf>
    <xf numFmtId="166" fontId="26" fillId="0" borderId="56" xfId="0" applyNumberFormat="1" applyFont="1" applyFill="1" applyBorder="1" applyAlignment="1" applyProtection="1">
      <alignment horizontal="center" vertical="center"/>
      <protection locked="0"/>
    </xf>
    <xf numFmtId="49" fontId="15" fillId="0" borderId="1" xfId="0" applyNumberFormat="1" applyFont="1" applyFill="1" applyBorder="1" applyAlignment="1" applyProtection="1">
      <alignment vertical="center" wrapText="1"/>
      <protection locked="0"/>
    </xf>
    <xf numFmtId="49" fontId="24" fillId="0" borderId="17" xfId="0" applyNumberFormat="1" applyFont="1" applyFill="1" applyBorder="1" applyAlignment="1" applyProtection="1">
      <alignment vertical="center" wrapText="1"/>
      <protection locked="0"/>
    </xf>
    <xf numFmtId="0" fontId="25" fillId="0" borderId="0" xfId="0" applyFont="1" applyAlignment="1"/>
    <xf numFmtId="49" fontId="24" fillId="0" borderId="16" xfId="0" applyNumberFormat="1" applyFont="1" applyFill="1" applyBorder="1" applyAlignment="1" applyProtection="1">
      <alignment vertical="center" wrapText="1"/>
      <protection locked="0"/>
    </xf>
    <xf numFmtId="49" fontId="24" fillId="0" borderId="18" xfId="0" applyNumberFormat="1" applyFont="1" applyFill="1" applyBorder="1" applyAlignment="1" applyProtection="1">
      <alignment vertical="center" wrapText="1"/>
      <protection locked="0"/>
    </xf>
    <xf numFmtId="49" fontId="15" fillId="3" borderId="79" xfId="0" applyNumberFormat="1" applyFont="1" applyFill="1" applyBorder="1" applyAlignment="1" applyProtection="1">
      <alignment horizontal="center" vertical="center" wrapText="1"/>
      <protection locked="0"/>
    </xf>
    <xf numFmtId="49" fontId="15" fillId="9" borderId="79" xfId="0" applyNumberFormat="1" applyFont="1" applyFill="1" applyBorder="1" applyAlignment="1" applyProtection="1">
      <alignment vertical="center" wrapText="1"/>
      <protection locked="0"/>
    </xf>
    <xf numFmtId="0" fontId="15" fillId="0" borderId="55" xfId="0" applyFont="1" applyFill="1" applyBorder="1" applyAlignment="1" applyProtection="1">
      <alignment horizontal="center" vertical="center"/>
      <protection locked="0"/>
    </xf>
    <xf numFmtId="0" fontId="15" fillId="2" borderId="55" xfId="0" applyFont="1" applyFill="1" applyBorder="1" applyAlignment="1" applyProtection="1">
      <alignment horizontal="center" vertical="center"/>
      <protection locked="0"/>
    </xf>
    <xf numFmtId="0" fontId="15" fillId="5" borderId="2" xfId="0" applyFont="1" applyFill="1" applyBorder="1" applyAlignment="1" applyProtection="1">
      <alignment horizontal="center" vertical="center"/>
      <protection locked="0"/>
    </xf>
    <xf numFmtId="0" fontId="15" fillId="0" borderId="54" xfId="0" applyFont="1" applyFill="1" applyBorder="1" applyAlignment="1" applyProtection="1">
      <alignment horizontal="center" vertical="center"/>
      <protection locked="0"/>
    </xf>
    <xf numFmtId="0" fontId="15" fillId="0" borderId="56" xfId="0" applyFont="1" applyFill="1" applyBorder="1" applyAlignment="1" applyProtection="1">
      <alignment horizontal="center" vertical="center"/>
      <protection locked="0"/>
    </xf>
    <xf numFmtId="49" fontId="15" fillId="3" borderId="79" xfId="0" applyNumberFormat="1" applyFont="1" applyFill="1" applyBorder="1" applyAlignment="1" applyProtection="1">
      <alignment vertical="center" wrapText="1"/>
      <protection locked="0"/>
    </xf>
    <xf numFmtId="0" fontId="16" fillId="0" borderId="1" xfId="0" applyFont="1" applyBorder="1" applyAlignment="1" applyProtection="1">
      <protection locked="0"/>
    </xf>
    <xf numFmtId="0" fontId="16" fillId="0" borderId="6" xfId="0" applyFont="1" applyBorder="1" applyAlignment="1" applyProtection="1">
      <protection locked="0"/>
    </xf>
    <xf numFmtId="0" fontId="16" fillId="0" borderId="17" xfId="0" applyFont="1" applyBorder="1" applyAlignment="1" applyProtection="1">
      <protection locked="0"/>
    </xf>
    <xf numFmtId="0" fontId="16" fillId="0" borderId="18" xfId="0" applyFont="1" applyBorder="1" applyAlignment="1" applyProtection="1">
      <protection locked="0"/>
    </xf>
    <xf numFmtId="49" fontId="15" fillId="0" borderId="92" xfId="0" applyNumberFormat="1" applyFont="1" applyFill="1" applyBorder="1" applyAlignment="1" applyProtection="1">
      <alignment horizontal="center" vertical="center"/>
      <protection locked="0"/>
    </xf>
    <xf numFmtId="0" fontId="16" fillId="0" borderId="15" xfId="0" applyFont="1" applyBorder="1" applyAlignment="1" applyProtection="1">
      <protection locked="0"/>
    </xf>
    <xf numFmtId="0" fontId="16" fillId="0" borderId="9" xfId="0" applyFont="1" applyBorder="1" applyAlignment="1" applyProtection="1">
      <protection locked="0"/>
    </xf>
    <xf numFmtId="0" fontId="16" fillId="0" borderId="11" xfId="0" applyFont="1" applyBorder="1" applyAlignment="1" applyProtection="1">
      <protection locked="0"/>
    </xf>
    <xf numFmtId="0" fontId="16" fillId="0" borderId="5" xfId="0" applyFont="1" applyBorder="1" applyAlignment="1" applyProtection="1">
      <protection locked="0"/>
    </xf>
    <xf numFmtId="49" fontId="24" fillId="0" borderId="1" xfId="0" applyNumberFormat="1" applyFont="1" applyFill="1" applyBorder="1" applyAlignment="1" applyProtection="1">
      <alignment vertical="center" wrapText="1"/>
      <protection locked="0"/>
    </xf>
    <xf numFmtId="0" fontId="15" fillId="0" borderId="56" xfId="0" applyFont="1" applyFill="1" applyBorder="1" applyAlignment="1" applyProtection="1">
      <alignment horizontal="left" vertical="center"/>
      <protection locked="0"/>
    </xf>
    <xf numFmtId="0" fontId="15" fillId="0" borderId="56" xfId="0" applyFont="1" applyFill="1" applyBorder="1" applyAlignment="1" applyProtection="1">
      <alignment horizontal="center" vertical="center"/>
      <protection locked="0"/>
    </xf>
    <xf numFmtId="0" fontId="15" fillId="0" borderId="46" xfId="0" applyFont="1" applyFill="1" applyBorder="1" applyAlignment="1" applyProtection="1">
      <alignment horizontal="center" vertical="center"/>
      <protection locked="0"/>
    </xf>
    <xf numFmtId="0" fontId="15" fillId="2" borderId="55" xfId="0" applyFont="1" applyFill="1" applyBorder="1" applyAlignment="1" applyProtection="1">
      <alignment horizontal="left" vertical="center"/>
      <protection locked="0"/>
    </xf>
    <xf numFmtId="0" fontId="15" fillId="2" borderId="55" xfId="0" applyFont="1" applyFill="1" applyBorder="1" applyAlignment="1" applyProtection="1">
      <alignment horizontal="center" vertical="center"/>
      <protection locked="0"/>
    </xf>
    <xf numFmtId="0" fontId="15" fillId="2" borderId="43" xfId="0" applyFont="1" applyFill="1" applyBorder="1" applyAlignment="1" applyProtection="1">
      <alignment horizontal="center" vertical="center"/>
      <protection locked="0"/>
    </xf>
    <xf numFmtId="0" fontId="15" fillId="0" borderId="64" xfId="0" applyFont="1" applyFill="1" applyBorder="1" applyAlignment="1" applyProtection="1">
      <alignment horizontal="left" vertical="center"/>
      <protection locked="0"/>
    </xf>
    <xf numFmtId="0" fontId="15" fillId="0" borderId="64" xfId="0" applyFont="1" applyFill="1" applyBorder="1" applyAlignment="1" applyProtection="1">
      <alignment horizontal="center" vertical="center"/>
      <protection locked="0"/>
    </xf>
    <xf numFmtId="0" fontId="15" fillId="0" borderId="65" xfId="0" applyFont="1" applyFill="1" applyBorder="1" applyAlignment="1" applyProtection="1">
      <alignment horizontal="center" vertical="center"/>
      <protection locked="0"/>
    </xf>
    <xf numFmtId="49" fontId="15" fillId="2" borderId="69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70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71" xfId="0" applyNumberFormat="1" applyFont="1" applyFill="1" applyBorder="1" applyAlignment="1" applyProtection="1">
      <alignment horizontal="center" vertical="center" wrapText="1"/>
      <protection locked="0"/>
    </xf>
    <xf numFmtId="0" fontId="26" fillId="5" borderId="2" xfId="0" applyFont="1" applyFill="1" applyBorder="1" applyAlignment="1" applyProtection="1">
      <alignment horizontal="center" vertical="center"/>
      <protection locked="0"/>
    </xf>
    <xf numFmtId="0" fontId="15" fillId="0" borderId="57" xfId="0" applyFont="1" applyFill="1" applyBorder="1" applyAlignment="1" applyProtection="1">
      <alignment horizontal="center" vertical="center"/>
      <protection locked="0"/>
    </xf>
    <xf numFmtId="0" fontId="15" fillId="0" borderId="55" xfId="0" applyFont="1" applyFill="1" applyBorder="1" applyAlignment="1" applyProtection="1">
      <alignment horizontal="center" vertical="center"/>
      <protection locked="0"/>
    </xf>
    <xf numFmtId="49" fontId="15" fillId="2" borderId="83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14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8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72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75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76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77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66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67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68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53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36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73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74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79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80" xfId="0" applyNumberFormat="1" applyFont="1" applyFill="1" applyBorder="1" applyAlignment="1" applyProtection="1">
      <alignment horizontal="center" vertical="center" wrapText="1"/>
      <protection locked="0"/>
    </xf>
    <xf numFmtId="49" fontId="18" fillId="0" borderId="2" xfId="0" applyNumberFormat="1" applyFont="1" applyFill="1" applyBorder="1" applyAlignment="1" applyProtection="1">
      <alignment horizontal="center" vertical="center"/>
      <protection locked="0"/>
    </xf>
    <xf numFmtId="49" fontId="15" fillId="0" borderId="2" xfId="0" applyNumberFormat="1" applyFont="1" applyFill="1" applyBorder="1" applyAlignment="1" applyProtection="1">
      <alignment horizontal="center" vertical="center"/>
      <protection locked="0"/>
    </xf>
    <xf numFmtId="0" fontId="15" fillId="0" borderId="2" xfId="0" applyNumberFormat="1" applyFont="1" applyBorder="1" applyAlignment="1" applyProtection="1">
      <alignment horizontal="center" vertical="center" wrapText="1"/>
      <protection locked="0"/>
    </xf>
    <xf numFmtId="0" fontId="14" fillId="0" borderId="2" xfId="0" applyNumberFormat="1" applyFont="1" applyBorder="1" applyAlignment="1" applyProtection="1">
      <alignment horizontal="center" vertical="center"/>
      <protection locked="0"/>
    </xf>
    <xf numFmtId="49" fontId="17" fillId="4" borderId="3" xfId="0" applyNumberFormat="1" applyFont="1" applyFill="1" applyBorder="1" applyAlignment="1" applyProtection="1">
      <alignment horizontal="center" vertical="center"/>
      <protection locked="0"/>
    </xf>
    <xf numFmtId="49" fontId="17" fillId="4" borderId="4" xfId="0" applyNumberFormat="1" applyFont="1" applyFill="1" applyBorder="1" applyAlignment="1" applyProtection="1">
      <alignment horizontal="center" vertical="center"/>
      <protection locked="0"/>
    </xf>
    <xf numFmtId="49" fontId="17" fillId="4" borderId="10" xfId="0" applyNumberFormat="1" applyFont="1" applyFill="1" applyBorder="1" applyAlignment="1" applyProtection="1">
      <alignment horizontal="center" vertical="center"/>
      <protection locked="0"/>
    </xf>
    <xf numFmtId="0" fontId="15" fillId="0" borderId="15" xfId="0" applyFont="1" applyFill="1" applyBorder="1" applyAlignment="1" applyProtection="1">
      <alignment horizontal="center" vertical="center" wrapText="1"/>
      <protection locked="0"/>
    </xf>
    <xf numFmtId="0" fontId="15" fillId="0" borderId="9" xfId="0" applyFont="1" applyFill="1" applyBorder="1" applyAlignment="1" applyProtection="1">
      <alignment horizontal="center" vertical="center" wrapText="1"/>
      <protection locked="0"/>
    </xf>
    <xf numFmtId="0" fontId="15" fillId="0" borderId="11" xfId="0" applyFont="1" applyFill="1" applyBorder="1" applyAlignment="1" applyProtection="1">
      <alignment horizontal="center" vertical="center" wrapText="1"/>
      <protection locked="0"/>
    </xf>
    <xf numFmtId="0" fontId="15" fillId="0" borderId="5" xfId="0" applyFont="1" applyFill="1" applyBorder="1" applyAlignment="1" applyProtection="1">
      <alignment horizontal="center" vertical="center" wrapText="1"/>
      <protection locked="0"/>
    </xf>
    <xf numFmtId="0" fontId="15" fillId="0" borderId="1" xfId="0" applyFont="1" applyFill="1" applyBorder="1" applyAlignment="1" applyProtection="1">
      <alignment horizontal="center" vertical="center" wrapText="1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16" xfId="0" applyFont="1" applyFill="1" applyBorder="1" applyAlignment="1" applyProtection="1">
      <alignment horizontal="center" vertical="center" wrapText="1"/>
      <protection locked="0"/>
    </xf>
    <xf numFmtId="0" fontId="15" fillId="0" borderId="17" xfId="0" applyFont="1" applyFill="1" applyBorder="1" applyAlignment="1" applyProtection="1">
      <alignment horizontal="center" vertical="center" wrapText="1"/>
      <protection locked="0"/>
    </xf>
    <xf numFmtId="0" fontId="15" fillId="0" borderId="18" xfId="0" applyFont="1" applyFill="1" applyBorder="1" applyAlignment="1" applyProtection="1">
      <alignment horizontal="center" vertical="center" wrapText="1"/>
      <protection locked="0"/>
    </xf>
    <xf numFmtId="0" fontId="15" fillId="2" borderId="81" xfId="0" applyFont="1" applyFill="1" applyBorder="1" applyAlignment="1" applyProtection="1">
      <alignment horizontal="left" vertical="center"/>
      <protection locked="0"/>
    </xf>
    <xf numFmtId="0" fontId="15" fillId="2" borderId="42" xfId="0" applyFont="1" applyFill="1" applyBorder="1" applyAlignment="1" applyProtection="1">
      <alignment horizontal="left" vertical="center"/>
      <protection locked="0"/>
    </xf>
    <xf numFmtId="0" fontId="15" fillId="2" borderId="41" xfId="0" applyFont="1" applyFill="1" applyBorder="1" applyAlignment="1" applyProtection="1">
      <alignment horizontal="left" vertical="center"/>
      <protection locked="0"/>
    </xf>
    <xf numFmtId="0" fontId="15" fillId="0" borderId="82" xfId="0" applyFont="1" applyFill="1" applyBorder="1" applyAlignment="1" applyProtection="1">
      <alignment horizontal="left" vertical="center"/>
      <protection locked="0"/>
    </xf>
    <xf numFmtId="0" fontId="15" fillId="0" borderId="45" xfId="0" applyFont="1" applyFill="1" applyBorder="1" applyAlignment="1" applyProtection="1">
      <alignment horizontal="left" vertical="center"/>
      <protection locked="0"/>
    </xf>
    <xf numFmtId="0" fontId="15" fillId="0" borderId="44" xfId="0" applyFont="1" applyFill="1" applyBorder="1" applyAlignment="1" applyProtection="1">
      <alignment horizontal="left" vertical="center"/>
      <protection locked="0"/>
    </xf>
    <xf numFmtId="0" fontId="26" fillId="2" borderId="82" xfId="0" applyFont="1" applyFill="1" applyBorder="1" applyAlignment="1" applyProtection="1">
      <alignment horizontal="left" vertical="center"/>
      <protection locked="0"/>
    </xf>
    <xf numFmtId="0" fontId="26" fillId="2" borderId="45" xfId="0" applyFont="1" applyFill="1" applyBorder="1" applyAlignment="1" applyProtection="1">
      <alignment horizontal="left" vertical="center"/>
      <protection locked="0"/>
    </xf>
    <xf numFmtId="0" fontId="26" fillId="2" borderId="44" xfId="0" applyFont="1" applyFill="1" applyBorder="1" applyAlignment="1" applyProtection="1">
      <alignment horizontal="left" vertical="center"/>
      <protection locked="0"/>
    </xf>
    <xf numFmtId="0" fontId="15" fillId="2" borderId="82" xfId="0" applyFont="1" applyFill="1" applyBorder="1" applyAlignment="1" applyProtection="1">
      <alignment horizontal="left" vertical="center"/>
      <protection locked="0"/>
    </xf>
    <xf numFmtId="0" fontId="15" fillId="2" borderId="45" xfId="0" applyFont="1" applyFill="1" applyBorder="1" applyAlignment="1" applyProtection="1">
      <alignment horizontal="left" vertical="center"/>
      <protection locked="0"/>
    </xf>
    <xf numFmtId="0" fontId="15" fillId="2" borderId="44" xfId="0" applyFont="1" applyFill="1" applyBorder="1" applyAlignment="1" applyProtection="1">
      <alignment horizontal="left" vertical="center"/>
      <protection locked="0"/>
    </xf>
    <xf numFmtId="0" fontId="15" fillId="0" borderId="91" xfId="0" applyFont="1" applyFill="1" applyBorder="1" applyAlignment="1" applyProtection="1">
      <alignment horizontal="left" vertical="center"/>
      <protection locked="0"/>
    </xf>
    <xf numFmtId="0" fontId="15" fillId="0" borderId="48" xfId="0" applyFont="1" applyFill="1" applyBorder="1" applyAlignment="1" applyProtection="1">
      <alignment horizontal="left" vertical="center"/>
      <protection locked="0"/>
    </xf>
    <xf numFmtId="0" fontId="15" fillId="0" borderId="47" xfId="0" applyFont="1" applyFill="1" applyBorder="1" applyAlignment="1" applyProtection="1">
      <alignment horizontal="left" vertical="center"/>
      <protection locked="0"/>
    </xf>
    <xf numFmtId="0" fontId="15" fillId="0" borderId="43" xfId="0" applyFont="1" applyFill="1" applyBorder="1" applyAlignment="1" applyProtection="1">
      <alignment horizontal="center" vertical="center"/>
      <protection locked="0"/>
    </xf>
    <xf numFmtId="0" fontId="15" fillId="0" borderId="49" xfId="0" applyFont="1" applyFill="1" applyBorder="1" applyAlignment="1" applyProtection="1">
      <alignment horizontal="center" vertical="center" wrapText="1"/>
      <protection locked="0"/>
    </xf>
    <xf numFmtId="0" fontId="15" fillId="0" borderId="38" xfId="0" applyFont="1" applyFill="1" applyBorder="1" applyAlignment="1" applyProtection="1">
      <alignment horizontal="center" vertical="center" wrapText="1"/>
      <protection locked="0"/>
    </xf>
    <xf numFmtId="0" fontId="15" fillId="0" borderId="50" xfId="0" applyFont="1" applyFill="1" applyBorder="1" applyAlignment="1" applyProtection="1">
      <alignment horizontal="center" vertical="center" wrapText="1"/>
      <protection locked="0"/>
    </xf>
    <xf numFmtId="0" fontId="14" fillId="0" borderId="2" xfId="0" applyNumberFormat="1" applyFont="1" applyBorder="1" applyAlignment="1" applyProtection="1">
      <alignment horizontal="center" vertical="center" wrapText="1"/>
      <protection locked="0"/>
    </xf>
    <xf numFmtId="0" fontId="15" fillId="5" borderId="2" xfId="0" applyFont="1" applyFill="1" applyBorder="1" applyAlignment="1" applyProtection="1">
      <alignment horizontal="center" vertical="center"/>
      <protection locked="0"/>
    </xf>
    <xf numFmtId="0" fontId="15" fillId="0" borderId="57" xfId="0" applyFont="1" applyFill="1" applyBorder="1" applyAlignment="1" applyProtection="1">
      <alignment horizontal="left" vertical="center"/>
      <protection locked="0"/>
    </xf>
    <xf numFmtId="0" fontId="15" fillId="0" borderId="55" xfId="0" applyFont="1" applyFill="1" applyBorder="1" applyAlignment="1" applyProtection="1">
      <alignment horizontal="left" vertical="center"/>
      <protection locked="0"/>
    </xf>
    <xf numFmtId="0" fontId="14" fillId="0" borderId="3" xfId="0" applyNumberFormat="1" applyFont="1" applyBorder="1" applyAlignment="1" applyProtection="1">
      <alignment horizontal="center" vertical="center"/>
      <protection locked="0"/>
    </xf>
    <xf numFmtId="0" fontId="14" fillId="0" borderId="4" xfId="0" applyNumberFormat="1" applyFont="1" applyBorder="1" applyAlignment="1" applyProtection="1">
      <alignment horizontal="center" vertical="center"/>
      <protection locked="0"/>
    </xf>
    <xf numFmtId="0" fontId="14" fillId="0" borderId="10" xfId="0" applyNumberFormat="1" applyFont="1" applyBorder="1" applyAlignment="1" applyProtection="1">
      <alignment horizontal="center" vertical="center"/>
      <protection locked="0"/>
    </xf>
    <xf numFmtId="0" fontId="15" fillId="0" borderId="51" xfId="0" applyFont="1" applyFill="1" applyBorder="1" applyAlignment="1" applyProtection="1">
      <alignment horizontal="center" vertical="center" wrapText="1"/>
      <protection locked="0"/>
    </xf>
    <xf numFmtId="0" fontId="15" fillId="0" borderId="39" xfId="0" applyFont="1" applyFill="1" applyBorder="1" applyAlignment="1" applyProtection="1">
      <alignment horizontal="center" vertical="center" wrapText="1"/>
      <protection locked="0"/>
    </xf>
    <xf numFmtId="0" fontId="15" fillId="0" borderId="52" xfId="0" applyFont="1" applyFill="1" applyBorder="1" applyAlignment="1" applyProtection="1">
      <alignment horizontal="center" vertical="center" wrapText="1"/>
      <protection locked="0"/>
    </xf>
    <xf numFmtId="0" fontId="15" fillId="3" borderId="2" xfId="0" applyFont="1" applyFill="1" applyBorder="1" applyAlignment="1" applyProtection="1">
      <alignment horizontal="center" vertical="center"/>
      <protection locked="0"/>
    </xf>
    <xf numFmtId="168" fontId="15" fillId="0" borderId="40" xfId="0" applyNumberFormat="1" applyFont="1" applyBorder="1" applyAlignment="1" applyProtection="1">
      <alignment horizontal="center" vertical="center"/>
      <protection locked="0"/>
    </xf>
    <xf numFmtId="168" fontId="15" fillId="0" borderId="41" xfId="0" applyNumberFormat="1" applyFont="1" applyBorder="1" applyAlignment="1" applyProtection="1">
      <alignment horizontal="center" vertical="center"/>
      <protection locked="0"/>
    </xf>
    <xf numFmtId="0" fontId="15" fillId="0" borderId="40" xfId="0" applyFont="1" applyBorder="1" applyAlignment="1" applyProtection="1">
      <alignment horizontal="left" vertical="center"/>
      <protection locked="0"/>
    </xf>
    <xf numFmtId="0" fontId="15" fillId="0" borderId="42" xfId="0" applyFont="1" applyBorder="1" applyAlignment="1" applyProtection="1">
      <alignment horizontal="left" vertical="center"/>
      <protection locked="0"/>
    </xf>
    <xf numFmtId="0" fontId="15" fillId="0" borderId="41" xfId="0" applyFont="1" applyBorder="1" applyAlignment="1" applyProtection="1">
      <alignment horizontal="left" vertical="center"/>
      <protection locked="0"/>
    </xf>
    <xf numFmtId="0" fontId="15" fillId="0" borderId="40" xfId="0" applyFont="1" applyBorder="1" applyAlignment="1" applyProtection="1">
      <alignment vertical="center"/>
      <protection locked="0"/>
    </xf>
    <xf numFmtId="0" fontId="15" fillId="0" borderId="42" xfId="0" applyFont="1" applyBorder="1" applyAlignment="1" applyProtection="1">
      <alignment vertical="center"/>
      <protection locked="0"/>
    </xf>
    <xf numFmtId="0" fontId="15" fillId="0" borderId="41" xfId="0" applyFont="1" applyBorder="1" applyAlignment="1" applyProtection="1">
      <alignment vertical="center"/>
      <protection locked="0"/>
    </xf>
    <xf numFmtId="0" fontId="14" fillId="0" borderId="3" xfId="0" applyNumberFormat="1" applyFont="1" applyBorder="1" applyAlignment="1" applyProtection="1">
      <alignment horizontal="center" vertical="center" wrapText="1"/>
      <protection locked="0"/>
    </xf>
    <xf numFmtId="0" fontId="14" fillId="0" borderId="4" xfId="0" applyNumberFormat="1" applyFont="1" applyBorder="1" applyAlignment="1" applyProtection="1">
      <alignment horizontal="center" vertical="center" wrapText="1"/>
      <protection locked="0"/>
    </xf>
    <xf numFmtId="0" fontId="14" fillId="0" borderId="10" xfId="0" applyNumberFormat="1" applyFont="1" applyBorder="1" applyAlignment="1" applyProtection="1">
      <alignment horizontal="center" vertical="center" wrapText="1"/>
      <protection locked="0"/>
    </xf>
    <xf numFmtId="0" fontId="15" fillId="0" borderId="3" xfId="0" applyNumberFormat="1" applyFont="1" applyBorder="1" applyAlignment="1" applyProtection="1">
      <alignment horizontal="center" vertical="center" wrapText="1"/>
      <protection locked="0"/>
    </xf>
    <xf numFmtId="0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10" xfId="0" applyNumberFormat="1" applyFont="1" applyBorder="1" applyAlignment="1" applyProtection="1">
      <alignment horizontal="center" vertical="center" wrapText="1"/>
      <protection locked="0"/>
    </xf>
    <xf numFmtId="0" fontId="17" fillId="4" borderId="15" xfId="0" applyNumberFormat="1" applyFont="1" applyFill="1" applyBorder="1" applyAlignment="1" applyProtection="1">
      <alignment horizontal="center" vertical="center"/>
      <protection locked="0"/>
    </xf>
    <xf numFmtId="0" fontId="17" fillId="4" borderId="9" xfId="0" applyNumberFormat="1" applyFont="1" applyFill="1" applyBorder="1" applyAlignment="1" applyProtection="1">
      <alignment horizontal="center" vertical="center"/>
      <protection locked="0"/>
    </xf>
    <xf numFmtId="0" fontId="17" fillId="4" borderId="11" xfId="0" applyNumberFormat="1" applyFont="1" applyFill="1" applyBorder="1" applyAlignment="1" applyProtection="1">
      <alignment horizontal="center" vertical="center"/>
      <protection locked="0"/>
    </xf>
    <xf numFmtId="0" fontId="18" fillId="8" borderId="2" xfId="0" applyFont="1" applyFill="1" applyBorder="1" applyAlignment="1" applyProtection="1">
      <alignment horizontal="center" vertical="center"/>
      <protection locked="0"/>
    </xf>
    <xf numFmtId="168" fontId="15" fillId="2" borderId="43" xfId="0" applyNumberFormat="1" applyFont="1" applyFill="1" applyBorder="1" applyAlignment="1" applyProtection="1">
      <alignment horizontal="center" vertical="center"/>
      <protection locked="0"/>
    </xf>
    <xf numFmtId="168" fontId="15" fillId="2" borderId="44" xfId="0" applyNumberFormat="1" applyFont="1" applyFill="1" applyBorder="1" applyAlignment="1" applyProtection="1">
      <alignment horizontal="center" vertical="center"/>
      <protection locked="0"/>
    </xf>
    <xf numFmtId="0" fontId="15" fillId="2" borderId="43" xfId="0" applyFont="1" applyFill="1" applyBorder="1" applyAlignment="1" applyProtection="1">
      <alignment horizontal="left" vertical="center"/>
      <protection locked="0"/>
    </xf>
    <xf numFmtId="0" fontId="15" fillId="2" borderId="43" xfId="0" applyFont="1" applyFill="1" applyBorder="1" applyAlignment="1" applyProtection="1">
      <alignment vertical="center"/>
      <protection locked="0"/>
    </xf>
    <xf numFmtId="0" fontId="15" fillId="2" borderId="45" xfId="0" applyFont="1" applyFill="1" applyBorder="1" applyAlignment="1" applyProtection="1">
      <alignment vertical="center"/>
      <protection locked="0"/>
    </xf>
    <xf numFmtId="0" fontId="15" fillId="2" borderId="44" xfId="0" applyFont="1" applyFill="1" applyBorder="1" applyAlignment="1" applyProtection="1">
      <alignment vertical="center"/>
      <protection locked="0"/>
    </xf>
    <xf numFmtId="0" fontId="15" fillId="0" borderId="43" xfId="0" applyFont="1" applyFill="1" applyBorder="1" applyAlignment="1" applyProtection="1">
      <alignment horizontal="left" vertical="center"/>
      <protection locked="0"/>
    </xf>
    <xf numFmtId="0" fontId="15" fillId="0" borderId="45" xfId="0" applyFont="1" applyFill="1" applyBorder="1" applyAlignment="1" applyProtection="1">
      <alignment horizontal="center" vertical="center"/>
      <protection locked="0"/>
    </xf>
    <xf numFmtId="0" fontId="15" fillId="0" borderId="44" xfId="0" applyFont="1" applyFill="1" applyBorder="1" applyAlignment="1" applyProtection="1">
      <alignment horizontal="center" vertical="center"/>
      <protection locked="0"/>
    </xf>
    <xf numFmtId="168" fontId="15" fillId="0" borderId="43" xfId="0" applyNumberFormat="1" applyFont="1" applyBorder="1" applyAlignment="1" applyProtection="1">
      <alignment horizontal="center" vertical="center"/>
      <protection locked="0"/>
    </xf>
    <xf numFmtId="168" fontId="15" fillId="0" borderId="44" xfId="0" applyNumberFormat="1" applyFont="1" applyBorder="1" applyAlignment="1" applyProtection="1">
      <alignment horizontal="center" vertical="center"/>
      <protection locked="0"/>
    </xf>
    <xf numFmtId="0" fontId="15" fillId="0" borderId="43" xfId="0" applyFont="1" applyBorder="1" applyAlignment="1" applyProtection="1">
      <alignment horizontal="left" vertical="center"/>
      <protection locked="0"/>
    </xf>
    <xf numFmtId="0" fontId="15" fillId="0" borderId="45" xfId="0" applyFont="1" applyBorder="1" applyAlignment="1" applyProtection="1">
      <alignment horizontal="left" vertical="center"/>
      <protection locked="0"/>
    </xf>
    <xf numFmtId="0" fontId="15" fillId="0" borderId="44" xfId="0" applyFont="1" applyBorder="1" applyAlignment="1" applyProtection="1">
      <alignment horizontal="left" vertical="center"/>
      <protection locked="0"/>
    </xf>
    <xf numFmtId="0" fontId="15" fillId="0" borderId="43" xfId="0" applyFont="1" applyBorder="1" applyAlignment="1" applyProtection="1">
      <alignment vertical="center"/>
      <protection locked="0"/>
    </xf>
    <xf numFmtId="0" fontId="15" fillId="0" borderId="45" xfId="0" applyFont="1" applyBorder="1" applyAlignment="1" applyProtection="1">
      <alignment vertical="center"/>
      <protection locked="0"/>
    </xf>
    <xf numFmtId="0" fontId="15" fillId="0" borderId="44" xfId="0" applyFont="1" applyBorder="1" applyAlignment="1" applyProtection="1">
      <alignment vertical="center"/>
      <protection locked="0"/>
    </xf>
    <xf numFmtId="168" fontId="15" fillId="2" borderId="46" xfId="0" applyNumberFormat="1" applyFont="1" applyFill="1" applyBorder="1" applyAlignment="1" applyProtection="1">
      <alignment horizontal="center" vertical="center"/>
      <protection locked="0"/>
    </xf>
    <xf numFmtId="168" fontId="15" fillId="2" borderId="47" xfId="0" applyNumberFormat="1" applyFont="1" applyFill="1" applyBorder="1" applyAlignment="1" applyProtection="1">
      <alignment horizontal="center" vertical="center"/>
      <protection locked="0"/>
    </xf>
    <xf numFmtId="0" fontId="15" fillId="2" borderId="46" xfId="0" applyFont="1" applyFill="1" applyBorder="1" applyAlignment="1" applyProtection="1">
      <alignment horizontal="left" vertical="center"/>
      <protection locked="0"/>
    </xf>
    <xf numFmtId="0" fontId="15" fillId="2" borderId="48" xfId="0" applyFont="1" applyFill="1" applyBorder="1" applyAlignment="1" applyProtection="1">
      <alignment horizontal="left" vertical="center"/>
      <protection locked="0"/>
    </xf>
    <xf numFmtId="0" fontId="15" fillId="2" borderId="47" xfId="0" applyFont="1" applyFill="1" applyBorder="1" applyAlignment="1" applyProtection="1">
      <alignment horizontal="left" vertical="center"/>
      <protection locked="0"/>
    </xf>
    <xf numFmtId="0" fontId="15" fillId="2" borderId="46" xfId="0" applyFont="1" applyFill="1" applyBorder="1" applyAlignment="1" applyProtection="1">
      <alignment vertical="center"/>
      <protection locked="0"/>
    </xf>
    <xf numFmtId="0" fontId="15" fillId="2" borderId="48" xfId="0" applyFont="1" applyFill="1" applyBorder="1" applyAlignment="1" applyProtection="1">
      <alignment vertical="center"/>
      <protection locked="0"/>
    </xf>
    <xf numFmtId="0" fontId="15" fillId="2" borderId="47" xfId="0" applyFont="1" applyFill="1" applyBorder="1" applyAlignment="1" applyProtection="1">
      <alignment vertical="center"/>
      <protection locked="0"/>
    </xf>
    <xf numFmtId="168" fontId="15" fillId="0" borderId="14" xfId="0" applyNumberFormat="1" applyFont="1" applyFill="1" applyBorder="1" applyAlignment="1" applyProtection="1">
      <alignment horizontal="center" vertical="center"/>
      <protection locked="0"/>
    </xf>
    <xf numFmtId="168" fontId="15" fillId="0" borderId="7" xfId="0" applyNumberFormat="1" applyFont="1" applyFill="1" applyBorder="1" applyAlignment="1" applyProtection="1">
      <alignment horizontal="center" vertical="center"/>
      <protection locked="0"/>
    </xf>
    <xf numFmtId="49" fontId="15" fillId="0" borderId="14" xfId="0" applyNumberFormat="1" applyFont="1" applyFill="1" applyBorder="1" applyAlignment="1" applyProtection="1">
      <alignment horizontal="center" vertical="center"/>
      <protection locked="0"/>
    </xf>
    <xf numFmtId="49" fontId="15" fillId="0" borderId="7" xfId="0" applyNumberFormat="1" applyFont="1" applyFill="1" applyBorder="1" applyAlignment="1" applyProtection="1">
      <alignment horizontal="center" vertical="center"/>
      <protection locked="0"/>
    </xf>
    <xf numFmtId="49" fontId="26" fillId="0" borderId="14" xfId="0" applyNumberFormat="1" applyFont="1" applyFill="1" applyBorder="1" applyAlignment="1" applyProtection="1">
      <alignment horizontal="left" vertical="center"/>
      <protection locked="0"/>
    </xf>
    <xf numFmtId="49" fontId="26" fillId="0" borderId="8" xfId="0" applyNumberFormat="1" applyFont="1" applyFill="1" applyBorder="1" applyAlignment="1" applyProtection="1">
      <alignment horizontal="left" vertical="center"/>
      <protection locked="0"/>
    </xf>
    <xf numFmtId="49" fontId="26" fillId="0" borderId="7" xfId="0" applyNumberFormat="1" applyFont="1" applyFill="1" applyBorder="1" applyAlignment="1" applyProtection="1">
      <alignment horizontal="left" vertical="center"/>
      <protection locked="0"/>
    </xf>
    <xf numFmtId="49" fontId="15" fillId="2" borderId="14" xfId="0" applyNumberFormat="1" applyFont="1" applyFill="1" applyBorder="1" applyAlignment="1" applyProtection="1">
      <alignment horizontal="center" vertical="center"/>
      <protection locked="0"/>
    </xf>
    <xf numFmtId="49" fontId="15" fillId="2" borderId="7" xfId="0" applyNumberFormat="1" applyFont="1" applyFill="1" applyBorder="1" applyAlignment="1" applyProtection="1">
      <alignment horizontal="center" vertical="center"/>
      <protection locked="0"/>
    </xf>
    <xf numFmtId="49" fontId="15" fillId="2" borderId="8" xfId="0" applyNumberFormat="1" applyFont="1" applyFill="1" applyBorder="1" applyAlignment="1" applyProtection="1">
      <alignment horizontal="center" vertical="center"/>
      <protection locked="0"/>
    </xf>
    <xf numFmtId="168" fontId="15" fillId="2" borderId="14" xfId="0" applyNumberFormat="1" applyFont="1" applyFill="1" applyBorder="1" applyAlignment="1" applyProtection="1">
      <alignment horizontal="center" vertical="center"/>
      <protection locked="0"/>
    </xf>
    <xf numFmtId="168" fontId="15" fillId="2" borderId="7" xfId="0" applyNumberFormat="1" applyFont="1" applyFill="1" applyBorder="1" applyAlignment="1" applyProtection="1">
      <alignment horizontal="center" vertical="center"/>
      <protection locked="0"/>
    </xf>
    <xf numFmtId="49" fontId="26" fillId="2" borderId="14" xfId="0" applyNumberFormat="1" applyFont="1" applyFill="1" applyBorder="1" applyAlignment="1" applyProtection="1">
      <alignment horizontal="left" vertical="center"/>
      <protection locked="0"/>
    </xf>
    <xf numFmtId="49" fontId="26" fillId="2" borderId="8" xfId="0" applyNumberFormat="1" applyFont="1" applyFill="1" applyBorder="1" applyAlignment="1" applyProtection="1">
      <alignment horizontal="left" vertical="center"/>
      <protection locked="0"/>
    </xf>
    <xf numFmtId="49" fontId="26" fillId="2" borderId="7" xfId="0" applyNumberFormat="1" applyFont="1" applyFill="1" applyBorder="1" applyAlignment="1" applyProtection="1">
      <alignment horizontal="left" vertical="center"/>
      <protection locked="0"/>
    </xf>
    <xf numFmtId="49" fontId="15" fillId="0" borderId="14" xfId="0" applyNumberFormat="1" applyFont="1" applyBorder="1" applyAlignment="1" applyProtection="1">
      <alignment horizontal="center" vertical="center"/>
      <protection locked="0"/>
    </xf>
    <xf numFmtId="49" fontId="15" fillId="0" borderId="7" xfId="0" applyNumberFormat="1" applyFont="1" applyBorder="1" applyAlignment="1" applyProtection="1">
      <alignment horizontal="center" vertical="center"/>
      <protection locked="0"/>
    </xf>
    <xf numFmtId="49" fontId="15" fillId="0" borderId="8" xfId="0" applyNumberFormat="1" applyFont="1" applyBorder="1" applyAlignment="1" applyProtection="1">
      <alignment horizontal="center" vertical="center"/>
      <protection locked="0"/>
    </xf>
    <xf numFmtId="168" fontId="15" fillId="0" borderId="14" xfId="0" applyNumberFormat="1" applyFont="1" applyBorder="1" applyAlignment="1" applyProtection="1">
      <alignment horizontal="center" vertical="center"/>
      <protection locked="0"/>
    </xf>
    <xf numFmtId="168" fontId="15" fillId="0" borderId="7" xfId="0" applyNumberFormat="1" applyFont="1" applyBorder="1" applyAlignment="1" applyProtection="1">
      <alignment horizontal="center" vertical="center"/>
      <protection locked="0"/>
    </xf>
    <xf numFmtId="49" fontId="26" fillId="0" borderId="14" xfId="0" applyNumberFormat="1" applyFont="1" applyBorder="1" applyAlignment="1" applyProtection="1">
      <alignment horizontal="left" vertical="center"/>
      <protection locked="0"/>
    </xf>
    <xf numFmtId="49" fontId="26" fillId="0" borderId="8" xfId="0" applyNumberFormat="1" applyFont="1" applyBorder="1" applyAlignment="1" applyProtection="1">
      <alignment horizontal="left" vertical="center"/>
      <protection locked="0"/>
    </xf>
    <xf numFmtId="49" fontId="26" fillId="0" borderId="7" xfId="0" applyNumberFormat="1" applyFont="1" applyBorder="1" applyAlignment="1" applyProtection="1">
      <alignment horizontal="left" vertical="center"/>
      <protection locked="0"/>
    </xf>
    <xf numFmtId="49" fontId="17" fillId="4" borderId="3" xfId="0" applyNumberFormat="1" applyFont="1" applyFill="1" applyBorder="1" applyAlignment="1" applyProtection="1">
      <alignment horizontal="center" vertical="center"/>
    </xf>
    <xf numFmtId="49" fontId="17" fillId="4" borderId="4" xfId="0" applyNumberFormat="1" applyFont="1" applyFill="1" applyBorder="1" applyAlignment="1" applyProtection="1">
      <alignment horizontal="center" vertical="center"/>
    </xf>
    <xf numFmtId="49" fontId="17" fillId="4" borderId="10" xfId="0" applyNumberFormat="1" applyFont="1" applyFill="1" applyBorder="1" applyAlignment="1" applyProtection="1">
      <alignment horizontal="center" vertical="center"/>
    </xf>
    <xf numFmtId="49" fontId="18" fillId="8" borderId="3" xfId="0" applyNumberFormat="1" applyFont="1" applyFill="1" applyBorder="1" applyAlignment="1" applyProtection="1">
      <alignment horizontal="center" vertical="center"/>
    </xf>
    <xf numFmtId="49" fontId="18" fillId="8" borderId="10" xfId="0" applyNumberFormat="1" applyFont="1" applyFill="1" applyBorder="1" applyAlignment="1" applyProtection="1">
      <alignment horizontal="center" vertical="center"/>
    </xf>
    <xf numFmtId="49" fontId="18" fillId="8" borderId="4" xfId="0" applyNumberFormat="1" applyFont="1" applyFill="1" applyBorder="1" applyAlignment="1" applyProtection="1">
      <alignment horizontal="center" vertical="center"/>
    </xf>
    <xf numFmtId="49" fontId="15" fillId="0" borderId="12" xfId="0" applyNumberFormat="1" applyFont="1" applyBorder="1" applyAlignment="1" applyProtection="1">
      <alignment horizontal="center" vertical="center"/>
      <protection locked="0"/>
    </xf>
    <xf numFmtId="49" fontId="15" fillId="0" borderId="13" xfId="0" applyNumberFormat="1" applyFont="1" applyBorder="1" applyAlignment="1" applyProtection="1">
      <alignment horizontal="center" vertical="center"/>
      <protection locked="0"/>
    </xf>
    <xf numFmtId="49" fontId="15" fillId="0" borderId="19" xfId="0" applyNumberFormat="1" applyFont="1" applyBorder="1" applyAlignment="1" applyProtection="1">
      <alignment horizontal="center" vertical="center"/>
      <protection locked="0"/>
    </xf>
    <xf numFmtId="168" fontId="15" fillId="0" borderId="12" xfId="0" applyNumberFormat="1" applyFont="1" applyBorder="1" applyAlignment="1" applyProtection="1">
      <alignment horizontal="center" vertical="center"/>
      <protection locked="0"/>
    </xf>
    <xf numFmtId="168" fontId="15" fillId="0" borderId="13" xfId="0" applyNumberFormat="1" applyFont="1" applyBorder="1" applyAlignment="1" applyProtection="1">
      <alignment horizontal="center" vertical="center"/>
      <protection locked="0"/>
    </xf>
    <xf numFmtId="49" fontId="26" fillId="0" borderId="12" xfId="0" applyNumberFormat="1" applyFont="1" applyBorder="1" applyAlignment="1" applyProtection="1">
      <alignment horizontal="left" vertical="center"/>
      <protection locked="0"/>
    </xf>
    <xf numFmtId="49" fontId="26" fillId="0" borderId="19" xfId="0" applyNumberFormat="1" applyFont="1" applyBorder="1" applyAlignment="1" applyProtection="1">
      <alignment horizontal="left" vertical="center"/>
      <protection locked="0"/>
    </xf>
    <xf numFmtId="49" fontId="26" fillId="0" borderId="13" xfId="0" applyNumberFormat="1" applyFont="1" applyBorder="1" applyAlignment="1" applyProtection="1">
      <alignment horizontal="left" vertical="center"/>
      <protection locked="0"/>
    </xf>
    <xf numFmtId="49" fontId="15" fillId="0" borderId="8" xfId="0" applyNumberFormat="1" applyFont="1" applyFill="1" applyBorder="1" applyAlignment="1" applyProtection="1">
      <alignment horizontal="center" vertical="center"/>
      <protection locked="0"/>
    </xf>
    <xf numFmtId="0" fontId="17" fillId="4" borderId="4" xfId="0" applyNumberFormat="1" applyFont="1" applyFill="1" applyBorder="1" applyAlignment="1" applyProtection="1">
      <alignment horizontal="center" vertical="center"/>
      <protection locked="0"/>
    </xf>
    <xf numFmtId="0" fontId="17" fillId="4" borderId="10" xfId="0" applyNumberFormat="1" applyFont="1" applyFill="1" applyBorder="1" applyAlignment="1" applyProtection="1">
      <alignment horizontal="center" vertical="center"/>
      <protection locked="0"/>
    </xf>
    <xf numFmtId="0" fontId="15" fillId="5" borderId="53" xfId="0" applyFont="1" applyFill="1" applyBorder="1" applyAlignment="1" applyProtection="1">
      <alignment horizontal="center" vertical="center"/>
      <protection locked="0"/>
    </xf>
    <xf numFmtId="0" fontId="15" fillId="0" borderId="58" xfId="0" applyFont="1" applyFill="1" applyBorder="1" applyAlignment="1" applyProtection="1">
      <alignment horizontal="left" vertical="center"/>
      <protection locked="0"/>
    </xf>
    <xf numFmtId="0" fontId="15" fillId="0" borderId="54" xfId="0" applyFont="1" applyFill="1" applyBorder="1" applyAlignment="1" applyProtection="1">
      <alignment horizontal="left" vertical="center"/>
      <protection locked="0"/>
    </xf>
    <xf numFmtId="0" fontId="15" fillId="2" borderId="61" xfId="0" applyFont="1" applyFill="1" applyBorder="1" applyAlignment="1" applyProtection="1">
      <alignment horizontal="left" vertical="center"/>
      <protection locked="0"/>
    </xf>
    <xf numFmtId="0" fontId="15" fillId="0" borderId="61" xfId="0" applyFont="1" applyFill="1" applyBorder="1" applyAlignment="1" applyProtection="1">
      <alignment horizontal="left" vertical="center"/>
      <protection locked="0"/>
    </xf>
    <xf numFmtId="0" fontId="26" fillId="2" borderId="63" xfId="0" applyFont="1" applyFill="1" applyBorder="1" applyAlignment="1" applyProtection="1">
      <alignment horizontal="left" vertical="center"/>
      <protection locked="0"/>
    </xf>
    <xf numFmtId="0" fontId="26" fillId="2" borderId="57" xfId="0" applyFont="1" applyFill="1" applyBorder="1" applyAlignment="1" applyProtection="1">
      <alignment horizontal="left" vertical="center"/>
      <protection locked="0"/>
    </xf>
    <xf numFmtId="0" fontId="26" fillId="0" borderId="61" xfId="0" applyFont="1" applyFill="1" applyBorder="1" applyAlignment="1" applyProtection="1">
      <alignment horizontal="left" vertical="center"/>
      <protection locked="0"/>
    </xf>
    <xf numFmtId="0" fontId="26" fillId="0" borderId="55" xfId="0" applyFont="1" applyFill="1" applyBorder="1" applyAlignment="1" applyProtection="1">
      <alignment horizontal="left" vertical="center"/>
      <protection locked="0"/>
    </xf>
    <xf numFmtId="0" fontId="15" fillId="0" borderId="59" xfId="0" applyFont="1" applyFill="1" applyBorder="1" applyAlignment="1" applyProtection="1">
      <alignment horizontal="center" vertical="center"/>
      <protection locked="0"/>
    </xf>
    <xf numFmtId="0" fontId="26" fillId="5" borderId="3" xfId="0" applyFont="1" applyFill="1" applyBorder="1" applyAlignment="1" applyProtection="1">
      <alignment horizontal="center" vertical="center"/>
      <protection locked="0"/>
    </xf>
    <xf numFmtId="0" fontId="17" fillId="4" borderId="60" xfId="0" applyNumberFormat="1" applyFont="1" applyFill="1" applyBorder="1" applyAlignment="1" applyProtection="1">
      <alignment horizontal="center" vertical="center"/>
      <protection locked="0"/>
    </xf>
    <xf numFmtId="0" fontId="17" fillId="4" borderId="90" xfId="0" applyNumberFormat="1" applyFont="1" applyFill="1" applyBorder="1" applyAlignment="1" applyProtection="1">
      <alignment horizontal="center" vertical="center"/>
      <protection locked="0"/>
    </xf>
    <xf numFmtId="0" fontId="15" fillId="2" borderId="45" xfId="0" applyFont="1" applyFill="1" applyBorder="1" applyAlignment="1" applyProtection="1">
      <alignment horizontal="center" vertical="center"/>
      <protection locked="0"/>
    </xf>
    <xf numFmtId="0" fontId="15" fillId="2" borderId="44" xfId="0" applyFont="1" applyFill="1" applyBorder="1" applyAlignment="1" applyProtection="1">
      <alignment horizontal="center" vertical="center"/>
      <protection locked="0"/>
    </xf>
    <xf numFmtId="0" fontId="15" fillId="0" borderId="54" xfId="0" applyFont="1" applyFill="1" applyBorder="1" applyAlignment="1" applyProtection="1">
      <alignment horizontal="center" vertical="center"/>
      <protection locked="0"/>
    </xf>
    <xf numFmtId="0" fontId="26" fillId="2" borderId="61" xfId="0" applyFont="1" applyFill="1" applyBorder="1" applyAlignment="1" applyProtection="1">
      <alignment horizontal="left" vertical="center"/>
      <protection locked="0"/>
    </xf>
    <xf numFmtId="0" fontId="26" fillId="2" borderId="55" xfId="0" applyFont="1" applyFill="1" applyBorder="1" applyAlignment="1" applyProtection="1">
      <alignment horizontal="left" vertical="center"/>
      <protection locked="0"/>
    </xf>
    <xf numFmtId="0" fontId="17" fillId="4" borderId="3" xfId="0" applyNumberFormat="1" applyFont="1" applyFill="1" applyBorder="1" applyAlignment="1" applyProtection="1">
      <alignment horizontal="center" vertical="center"/>
      <protection locked="0"/>
    </xf>
    <xf numFmtId="0" fontId="26" fillId="0" borderId="43" xfId="0" applyFont="1" applyFill="1" applyBorder="1" applyAlignment="1" applyProtection="1">
      <alignment horizontal="left" vertical="center"/>
      <protection locked="0"/>
    </xf>
    <xf numFmtId="0" fontId="26" fillId="0" borderId="45" xfId="0" applyFont="1" applyFill="1" applyBorder="1" applyAlignment="1" applyProtection="1">
      <alignment horizontal="left" vertical="center"/>
      <protection locked="0"/>
    </xf>
    <xf numFmtId="0" fontId="26" fillId="0" borderId="44" xfId="0" applyFont="1" applyFill="1" applyBorder="1" applyAlignment="1" applyProtection="1">
      <alignment horizontal="left" vertical="center"/>
      <protection locked="0"/>
    </xf>
    <xf numFmtId="0" fontId="15" fillId="0" borderId="46" xfId="0" applyFont="1" applyFill="1" applyBorder="1" applyAlignment="1" applyProtection="1">
      <alignment horizontal="left" vertical="center"/>
      <protection locked="0"/>
    </xf>
    <xf numFmtId="0" fontId="15" fillId="0" borderId="48" xfId="0" applyFont="1" applyFill="1" applyBorder="1" applyAlignment="1" applyProtection="1">
      <alignment horizontal="center" vertical="center"/>
      <protection locked="0"/>
    </xf>
    <xf numFmtId="0" fontId="15" fillId="0" borderId="47" xfId="0" applyFont="1" applyFill="1" applyBorder="1" applyAlignment="1" applyProtection="1">
      <alignment horizontal="center" vertical="center"/>
      <protection locked="0"/>
    </xf>
    <xf numFmtId="0" fontId="26" fillId="0" borderId="58" xfId="0" applyFont="1" applyFill="1" applyBorder="1" applyAlignment="1" applyProtection="1">
      <alignment horizontal="left" vertical="center"/>
      <protection locked="0"/>
    </xf>
    <xf numFmtId="0" fontId="26" fillId="0" borderId="54" xfId="0" applyFont="1" applyFill="1" applyBorder="1" applyAlignment="1" applyProtection="1">
      <alignment horizontal="left" vertical="center"/>
      <protection locked="0"/>
    </xf>
    <xf numFmtId="0" fontId="15" fillId="0" borderId="62" xfId="0" applyFont="1" applyFill="1" applyBorder="1" applyAlignment="1" applyProtection="1">
      <alignment horizontal="left" vertical="center"/>
      <protection locked="0"/>
    </xf>
    <xf numFmtId="49" fontId="17" fillId="4" borderId="3" xfId="0" applyNumberFormat="1" applyFont="1" applyFill="1" applyBorder="1" applyAlignment="1" applyProtection="1">
      <alignment horizontal="center" vertical="center" wrapText="1"/>
      <protection locked="0"/>
    </xf>
    <xf numFmtId="49" fontId="17" fillId="4" borderId="4" xfId="0" applyNumberFormat="1" applyFont="1" applyFill="1" applyBorder="1" applyAlignment="1" applyProtection="1">
      <alignment horizontal="center" vertical="center" wrapText="1"/>
      <protection locked="0"/>
    </xf>
    <xf numFmtId="49" fontId="17" fillId="4" borderId="10" xfId="0" applyNumberFormat="1" applyFont="1" applyFill="1" applyBorder="1" applyAlignment="1" applyProtection="1">
      <alignment horizontal="center" vertical="center" wrapText="1"/>
      <protection locked="0"/>
    </xf>
    <xf numFmtId="49" fontId="24" fillId="8" borderId="4" xfId="0" applyNumberFormat="1" applyFont="1" applyFill="1" applyBorder="1" applyAlignment="1" applyProtection="1">
      <alignment horizontal="center" vertical="center" wrapText="1"/>
      <protection locked="0"/>
    </xf>
    <xf numFmtId="49" fontId="24" fillId="8" borderId="10" xfId="0" applyNumberFormat="1" applyFont="1" applyFill="1" applyBorder="1" applyAlignment="1" applyProtection="1">
      <alignment horizontal="center" vertical="center" wrapText="1"/>
      <protection locked="0"/>
    </xf>
    <xf numFmtId="49" fontId="28" fillId="8" borderId="3" xfId="3" applyNumberFormat="1" applyFont="1" applyFill="1" applyBorder="1" applyAlignment="1" applyProtection="1">
      <alignment horizontal="center" vertical="center" wrapText="1"/>
      <protection locked="0"/>
    </xf>
    <xf numFmtId="49" fontId="28" fillId="8" borderId="4" xfId="3" applyNumberFormat="1" applyFont="1" applyFill="1" applyBorder="1" applyAlignment="1" applyProtection="1">
      <alignment horizontal="center" vertical="center" wrapText="1"/>
      <protection locked="0"/>
    </xf>
    <xf numFmtId="49" fontId="28" fillId="8" borderId="10" xfId="3" applyNumberFormat="1" applyFont="1" applyFill="1" applyBorder="1" applyAlignment="1" applyProtection="1">
      <alignment horizontal="center" vertical="center" wrapText="1"/>
      <protection locked="0"/>
    </xf>
    <xf numFmtId="49" fontId="18" fillId="0" borderId="34" xfId="0" applyNumberFormat="1" applyFont="1" applyFill="1" applyBorder="1" applyAlignment="1" applyProtection="1">
      <alignment horizontal="center" vertical="center"/>
      <protection locked="0"/>
    </xf>
    <xf numFmtId="49" fontId="15" fillId="0" borderId="34" xfId="0" applyNumberFormat="1" applyFont="1" applyFill="1" applyBorder="1" applyAlignment="1" applyProtection="1">
      <alignment horizontal="center" vertical="center"/>
      <protection locked="0"/>
    </xf>
    <xf numFmtId="49" fontId="15" fillId="0" borderId="15" xfId="0" applyNumberFormat="1" applyFont="1" applyFill="1" applyBorder="1" applyAlignment="1" applyProtection="1">
      <alignment horizontal="center" vertical="center"/>
      <protection locked="0"/>
    </xf>
    <xf numFmtId="49" fontId="15" fillId="2" borderId="87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88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89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74" xfId="0" applyNumberFormat="1" applyFont="1" applyFill="1" applyBorder="1" applyAlignment="1" applyProtection="1">
      <alignment horizontal="center" vertical="center"/>
      <protection locked="0"/>
    </xf>
    <xf numFmtId="49" fontId="26" fillId="0" borderId="36" xfId="0" applyNumberFormat="1" applyFont="1" applyFill="1" applyBorder="1" applyAlignment="1" applyProtection="1">
      <alignment horizontal="center" vertical="center" wrapText="1"/>
      <protection locked="0"/>
    </xf>
    <xf numFmtId="49" fontId="26" fillId="0" borderId="14" xfId="0" applyNumberFormat="1" applyFont="1" applyFill="1" applyBorder="1" applyAlignment="1" applyProtection="1">
      <alignment horizontal="center" vertical="center" wrapText="1"/>
      <protection locked="0"/>
    </xf>
    <xf numFmtId="49" fontId="26" fillId="0" borderId="8" xfId="0" applyNumberFormat="1" applyFont="1" applyFill="1" applyBorder="1" applyAlignment="1" applyProtection="1">
      <alignment horizontal="center" vertical="center" wrapText="1"/>
      <protection locked="0"/>
    </xf>
    <xf numFmtId="49" fontId="26" fillId="0" borderId="72" xfId="0" applyNumberFormat="1" applyFont="1" applyFill="1" applyBorder="1" applyAlignment="1" applyProtection="1">
      <alignment horizontal="center" vertical="center" wrapText="1"/>
      <protection locked="0"/>
    </xf>
    <xf numFmtId="49" fontId="26" fillId="0" borderId="37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36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14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8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72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93" xfId="0" applyNumberFormat="1" applyFont="1" applyFill="1" applyBorder="1" applyAlignment="1" applyProtection="1">
      <alignment horizontal="center" vertical="center"/>
      <protection locked="0"/>
    </xf>
    <xf numFmtId="49" fontId="15" fillId="0" borderId="94" xfId="0" applyNumberFormat="1" applyFont="1" applyFill="1" applyBorder="1" applyAlignment="1" applyProtection="1">
      <alignment horizontal="center" vertical="center"/>
      <protection locked="0"/>
    </xf>
    <xf numFmtId="49" fontId="15" fillId="0" borderId="95" xfId="0" applyNumberFormat="1" applyFont="1" applyFill="1" applyBorder="1" applyAlignment="1" applyProtection="1">
      <alignment horizontal="center" vertical="center"/>
      <protection locked="0"/>
    </xf>
    <xf numFmtId="168" fontId="15" fillId="0" borderId="93" xfId="0" applyNumberFormat="1" applyFont="1" applyFill="1" applyBorder="1" applyAlignment="1" applyProtection="1">
      <alignment horizontal="center" vertical="center"/>
      <protection locked="0"/>
    </xf>
    <xf numFmtId="168" fontId="15" fillId="0" borderId="94" xfId="0" applyNumberFormat="1" applyFont="1" applyFill="1" applyBorder="1" applyAlignment="1" applyProtection="1">
      <alignment horizontal="center" vertical="center"/>
      <protection locked="0"/>
    </xf>
    <xf numFmtId="49" fontId="18" fillId="0" borderId="74" xfId="0" applyNumberFormat="1" applyFont="1" applyFill="1" applyBorder="1" applyAlignment="1" applyProtection="1">
      <alignment horizontal="center" vertical="center"/>
      <protection locked="0"/>
    </xf>
    <xf numFmtId="0" fontId="16" fillId="0" borderId="74" xfId="0" applyFont="1" applyFill="1" applyBorder="1" applyAlignment="1" applyProtection="1">
      <alignment horizontal="center"/>
      <protection locked="0"/>
    </xf>
    <xf numFmtId="49" fontId="15" fillId="0" borderId="37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96" xfId="0" applyNumberFormat="1" applyFont="1" applyFill="1" applyBorder="1" applyAlignment="1" applyProtection="1">
      <alignment horizontal="center" vertical="center" wrapText="1"/>
      <protection locked="0"/>
    </xf>
    <xf numFmtId="49" fontId="28" fillId="8" borderId="97" xfId="3" applyNumberFormat="1" applyFont="1" applyFill="1" applyBorder="1" applyAlignment="1" applyProtection="1">
      <alignment horizontal="center" vertical="center" wrapText="1"/>
      <protection locked="0"/>
    </xf>
    <xf numFmtId="49" fontId="28" fillId="8" borderId="67" xfId="3" applyNumberFormat="1" applyFont="1" applyFill="1" applyBorder="1" applyAlignment="1" applyProtection="1">
      <alignment horizontal="center" vertical="center" wrapText="1"/>
      <protection locked="0"/>
    </xf>
    <xf numFmtId="49" fontId="28" fillId="8" borderId="98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99" xfId="0" applyFont="1" applyFill="1" applyBorder="1" applyAlignment="1" applyProtection="1">
      <alignment horizontal="center"/>
      <protection locked="0"/>
    </xf>
    <xf numFmtId="49" fontId="28" fillId="8" borderId="17" xfId="3" applyNumberFormat="1" applyFont="1" applyFill="1" applyBorder="1" applyAlignment="1" applyProtection="1">
      <alignment horizontal="center" vertical="center" wrapText="1"/>
      <protection locked="0"/>
    </xf>
    <xf numFmtId="49" fontId="28" fillId="8" borderId="18" xfId="3" applyNumberFormat="1" applyFont="1" applyFill="1" applyBorder="1" applyAlignment="1" applyProtection="1">
      <alignment horizontal="center" vertical="center" wrapText="1"/>
      <protection locked="0"/>
    </xf>
    <xf numFmtId="49" fontId="18" fillId="0" borderId="10" xfId="0" applyNumberFormat="1" applyFont="1" applyFill="1" applyBorder="1" applyAlignment="1" applyProtection="1">
      <alignment horizontal="center" vertical="center"/>
      <protection locked="0"/>
    </xf>
    <xf numFmtId="0" fontId="16" fillId="0" borderId="2" xfId="0" applyFont="1" applyFill="1" applyBorder="1" applyAlignment="1" applyProtection="1">
      <alignment horizontal="center"/>
      <protection locked="0"/>
    </xf>
    <xf numFmtId="49" fontId="15" fillId="0" borderId="100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101" xfId="0" applyNumberFormat="1" applyFont="1" applyFill="1" applyBorder="1" applyAlignment="1" applyProtection="1">
      <alignment horizontal="center" vertical="center" wrapText="1"/>
      <protection locked="0"/>
    </xf>
    <xf numFmtId="49" fontId="24" fillId="8" borderId="3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78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34" xfId="0" applyFont="1" applyFill="1" applyBorder="1" applyAlignment="1" applyProtection="1">
      <alignment horizontal="center"/>
      <protection locked="0"/>
    </xf>
    <xf numFmtId="49" fontId="15" fillId="2" borderId="84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86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84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85" xfId="0" applyNumberFormat="1" applyFont="1" applyFill="1" applyBorder="1" applyAlignment="1" applyProtection="1">
      <alignment horizontal="center" vertical="center" wrapText="1"/>
      <protection locked="0"/>
    </xf>
    <xf numFmtId="49" fontId="28" fillId="8" borderId="16" xfId="3" applyNumberFormat="1" applyFont="1" applyFill="1" applyBorder="1" applyAlignment="1" applyProtection="1">
      <alignment horizontal="center" vertical="center" wrapText="1"/>
      <protection locked="0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7" fillId="0" borderId="1" xfId="2" applyFont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0" fontId="1" fillId="0" borderId="1" xfId="2" applyFill="1" applyBorder="1" applyAlignment="1">
      <alignment horizontal="center" vertical="center" wrapText="1"/>
    </xf>
    <xf numFmtId="0" fontId="11" fillId="0" borderId="1" xfId="2" applyFont="1" applyBorder="1" applyAlignment="1" applyProtection="1">
      <alignment horizontal="center"/>
      <protection locked="0"/>
    </xf>
    <xf numFmtId="0" fontId="9" fillId="0" borderId="23" xfId="2" applyFont="1" applyBorder="1" applyAlignment="1">
      <alignment horizontal="center" vertical="center" wrapText="1"/>
    </xf>
    <xf numFmtId="0" fontId="9" fillId="0" borderId="27" xfId="2" applyFont="1" applyBorder="1" applyAlignment="1">
      <alignment horizontal="center" vertical="center" wrapText="1"/>
    </xf>
    <xf numFmtId="0" fontId="9" fillId="0" borderId="24" xfId="2" applyFont="1" applyBorder="1" applyAlignment="1">
      <alignment horizontal="center" vertical="center" wrapText="1"/>
    </xf>
    <xf numFmtId="0" fontId="9" fillId="0" borderId="25" xfId="2" applyFont="1" applyBorder="1" applyAlignment="1">
      <alignment horizontal="center" vertical="center" wrapText="1"/>
    </xf>
    <xf numFmtId="0" fontId="9" fillId="0" borderId="28" xfId="2" applyFont="1" applyBorder="1" applyAlignment="1">
      <alignment horizontal="center" vertical="center" wrapText="1"/>
    </xf>
    <xf numFmtId="0" fontId="9" fillId="0" borderId="26" xfId="2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23" fillId="4" borderId="0" xfId="0" applyFont="1" applyFill="1" applyAlignment="1">
      <alignment horizontal="center"/>
    </xf>
    <xf numFmtId="0" fontId="23" fillId="4" borderId="0" xfId="0" applyFont="1" applyFill="1" applyAlignment="1">
      <alignment horizontal="center" vertical="center"/>
    </xf>
  </cellXfs>
  <cellStyles count="6">
    <cellStyle name="Comma" xfId="1" builtinId="3"/>
    <cellStyle name="Hyperlink" xfId="3" builtinId="8" customBuiltin="1"/>
    <cellStyle name="Normal" xfId="0" builtinId="0"/>
    <cellStyle name="Normal 2" xfId="2"/>
    <cellStyle name="Percent" xfId="5" builtinId="5"/>
    <cellStyle name="Percent 2" xfId="4"/>
  </cellStyles>
  <dxfs count="0"/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238122</xdr:colOff>
      <xdr:row>26</xdr:row>
      <xdr:rowOff>14477</xdr:rowOff>
    </xdr:from>
    <xdr:to>
      <xdr:col>16</xdr:col>
      <xdr:colOff>78507</xdr:colOff>
      <xdr:row>46</xdr:row>
      <xdr:rowOff>174625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2" y="5221477"/>
          <a:ext cx="5555385" cy="3970148"/>
        </a:xfrm>
        <a:prstGeom prst="rect">
          <a:avLst/>
        </a:prstGeom>
      </xdr:spPr>
    </xdr:pic>
    <xdr:clientData/>
  </xdr:twoCellAnchor>
  <xdr:twoCellAnchor>
    <xdr:from>
      <xdr:col>13</xdr:col>
      <xdr:colOff>119063</xdr:colOff>
      <xdr:row>40</xdr:row>
      <xdr:rowOff>142875</xdr:rowOff>
    </xdr:from>
    <xdr:to>
      <xdr:col>14</xdr:col>
      <xdr:colOff>285750</xdr:colOff>
      <xdr:row>45</xdr:row>
      <xdr:rowOff>127000</xdr:rowOff>
    </xdr:to>
    <xdr:sp macro="" textlink="">
      <xdr:nvSpPr>
        <xdr:cNvPr id="4" name="Rectangle 3"/>
        <xdr:cNvSpPr/>
      </xdr:nvSpPr>
      <xdr:spPr>
        <a:xfrm>
          <a:off x="5072063" y="8016875"/>
          <a:ext cx="547687" cy="9366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</xdr:row>
      <xdr:rowOff>28574</xdr:rowOff>
    </xdr:from>
    <xdr:to>
      <xdr:col>2</xdr:col>
      <xdr:colOff>400050</xdr:colOff>
      <xdr:row>2</xdr:row>
      <xdr:rowOff>285749</xdr:rowOff>
    </xdr:to>
    <xdr:sp macro="" textlink="">
      <xdr:nvSpPr>
        <xdr:cNvPr id="2" name="Flèche : haut 5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 rot="10800000">
          <a:off x="1571625" y="409574"/>
          <a:ext cx="209550" cy="25717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219075</xdr:colOff>
      <xdr:row>13</xdr:row>
      <xdr:rowOff>28574</xdr:rowOff>
    </xdr:from>
    <xdr:to>
      <xdr:col>2</xdr:col>
      <xdr:colOff>428625</xdr:colOff>
      <xdr:row>13</xdr:row>
      <xdr:rowOff>285749</xdr:rowOff>
    </xdr:to>
    <xdr:sp macro="" textlink="">
      <xdr:nvSpPr>
        <xdr:cNvPr id="3" name="Flèche : haut 5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/>
      </xdr:nvSpPr>
      <xdr:spPr>
        <a:xfrm rot="10800000">
          <a:off x="1476375" y="2857499"/>
          <a:ext cx="209550" cy="25717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61</xdr:row>
      <xdr:rowOff>47625</xdr:rowOff>
    </xdr:from>
    <xdr:to>
      <xdr:col>3</xdr:col>
      <xdr:colOff>598932</xdr:colOff>
      <xdr:row>64</xdr:row>
      <xdr:rowOff>171450</xdr:rowOff>
    </xdr:to>
    <xdr:sp macro="" textlink="">
      <xdr:nvSpPr>
        <xdr:cNvPr id="3" name="Flèche : hau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/>
      </xdr:nvSpPr>
      <xdr:spPr>
        <a:xfrm>
          <a:off x="4876800" y="11925300"/>
          <a:ext cx="484632" cy="69532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257175</xdr:colOff>
      <xdr:row>4</xdr:row>
      <xdr:rowOff>247649</xdr:rowOff>
    </xdr:from>
    <xdr:to>
      <xdr:col>3</xdr:col>
      <xdr:colOff>466725</xdr:colOff>
      <xdr:row>5</xdr:row>
      <xdr:rowOff>219073</xdr:rowOff>
    </xdr:to>
    <xdr:sp macro="" textlink="">
      <xdr:nvSpPr>
        <xdr:cNvPr id="5" name="Flèche : haut 5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SpPr/>
      </xdr:nvSpPr>
      <xdr:spPr>
        <a:xfrm rot="10800000">
          <a:off x="5019675" y="1076324"/>
          <a:ext cx="209550" cy="219074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13</xdr:row>
      <xdr:rowOff>95250</xdr:rowOff>
    </xdr:from>
    <xdr:to>
      <xdr:col>3</xdr:col>
      <xdr:colOff>390525</xdr:colOff>
      <xdr:row>17</xdr:row>
      <xdr:rowOff>104775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pSpPr>
          <a:grpSpLocks noChangeAspect="1"/>
        </xdr:cNvGrpSpPr>
      </xdr:nvGrpSpPr>
      <xdr:grpSpPr>
        <a:xfrm>
          <a:off x="823383" y="2571750"/>
          <a:ext cx="1408642" cy="771525"/>
          <a:chOff x="857250" y="2600325"/>
          <a:chExt cx="1400175" cy="771525"/>
        </a:xfrm>
      </xdr:grpSpPr>
      <xdr:sp macro="" textlink="">
        <xdr:nvSpPr>
          <xdr:cNvPr id="6" name="Flowchart: Terminator 5">
            <a:extLst>
              <a:ext uri="{FF2B5EF4-FFF2-40B4-BE49-F238E27FC236}">
                <a16:creationId xmlns:a16="http://schemas.microsoft.com/office/drawing/2014/main" xmlns="" id="{00000000-0008-0000-0500-000006000000}"/>
              </a:ext>
            </a:extLst>
          </xdr:cNvPr>
          <xdr:cNvSpPr/>
        </xdr:nvSpPr>
        <xdr:spPr>
          <a:xfrm>
            <a:off x="857250" y="2657475"/>
            <a:ext cx="1400175" cy="647700"/>
          </a:xfrm>
          <a:prstGeom prst="flowChartTerminator">
            <a:avLst/>
          </a:prstGeom>
          <a:noFill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9" name="Right Arrow 8">
            <a:extLst>
              <a:ext uri="{FF2B5EF4-FFF2-40B4-BE49-F238E27FC236}">
                <a16:creationId xmlns:a16="http://schemas.microsoft.com/office/drawing/2014/main" xmlns="" id="{00000000-0008-0000-0500-000009000000}"/>
              </a:ext>
            </a:extLst>
          </xdr:cNvPr>
          <xdr:cNvSpPr/>
        </xdr:nvSpPr>
        <xdr:spPr>
          <a:xfrm rot="10800000">
            <a:off x="1304925" y="2600325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0" name="Right Arrow 9">
            <a:extLst>
              <a:ext uri="{FF2B5EF4-FFF2-40B4-BE49-F238E27FC236}">
                <a16:creationId xmlns:a16="http://schemas.microsoft.com/office/drawing/2014/main" xmlns="" id="{00000000-0008-0000-0500-00000A000000}"/>
              </a:ext>
            </a:extLst>
          </xdr:cNvPr>
          <xdr:cNvSpPr/>
        </xdr:nvSpPr>
        <xdr:spPr>
          <a:xfrm>
            <a:off x="1304925" y="3248025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1</xdr:col>
      <xdr:colOff>228600</xdr:colOff>
      <xdr:row>4</xdr:row>
      <xdr:rowOff>76200</xdr:rowOff>
    </xdr:from>
    <xdr:to>
      <xdr:col>3</xdr:col>
      <xdr:colOff>409575</xdr:colOff>
      <xdr:row>8</xdr:row>
      <xdr:rowOff>85725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GrpSpPr>
          <a:grpSpLocks noChangeAspect="1"/>
        </xdr:cNvGrpSpPr>
      </xdr:nvGrpSpPr>
      <xdr:grpSpPr>
        <a:xfrm>
          <a:off x="842433" y="838200"/>
          <a:ext cx="1408642" cy="771525"/>
          <a:chOff x="990600" y="2647950"/>
          <a:chExt cx="1400175" cy="771525"/>
        </a:xfrm>
      </xdr:grpSpPr>
      <xdr:sp macro="" textlink="">
        <xdr:nvSpPr>
          <xdr:cNvPr id="13" name="Flowchart: Terminator 12">
            <a:extLst>
              <a:ext uri="{FF2B5EF4-FFF2-40B4-BE49-F238E27FC236}">
                <a16:creationId xmlns:a16="http://schemas.microsoft.com/office/drawing/2014/main" xmlns="" id="{00000000-0008-0000-0500-00000D000000}"/>
              </a:ext>
            </a:extLst>
          </xdr:cNvPr>
          <xdr:cNvSpPr/>
        </xdr:nvSpPr>
        <xdr:spPr>
          <a:xfrm>
            <a:off x="990600" y="2705100"/>
            <a:ext cx="1400175" cy="647700"/>
          </a:xfrm>
          <a:prstGeom prst="flowChartTerminator">
            <a:avLst/>
          </a:prstGeom>
          <a:noFill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" name="Right Arrow 13">
            <a:extLst>
              <a:ext uri="{FF2B5EF4-FFF2-40B4-BE49-F238E27FC236}">
                <a16:creationId xmlns:a16="http://schemas.microsoft.com/office/drawing/2014/main" xmlns="" id="{00000000-0008-0000-0500-00000E000000}"/>
              </a:ext>
            </a:extLst>
          </xdr:cNvPr>
          <xdr:cNvSpPr/>
        </xdr:nvSpPr>
        <xdr:spPr>
          <a:xfrm>
            <a:off x="1438275" y="2647950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5" name="Right Arrow 14">
            <a:extLst>
              <a:ext uri="{FF2B5EF4-FFF2-40B4-BE49-F238E27FC236}">
                <a16:creationId xmlns:a16="http://schemas.microsoft.com/office/drawing/2014/main" xmlns="" id="{00000000-0008-0000-0500-00000F000000}"/>
              </a:ext>
            </a:extLst>
          </xdr:cNvPr>
          <xdr:cNvSpPr/>
        </xdr:nvSpPr>
        <xdr:spPr>
          <a:xfrm rot="10800000">
            <a:off x="1438275" y="3295650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9</xdr:col>
      <xdr:colOff>585105</xdr:colOff>
      <xdr:row>5</xdr:row>
      <xdr:rowOff>95250</xdr:rowOff>
    </xdr:from>
    <xdr:to>
      <xdr:col>10</xdr:col>
      <xdr:colOff>566056</xdr:colOff>
      <xdr:row>7</xdr:row>
      <xdr:rowOff>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xmlns="" id="{00000000-0008-0000-0500-000017000000}"/>
            </a:ext>
          </a:extLst>
        </xdr:cNvPr>
        <xdr:cNvGrpSpPr>
          <a:grpSpLocks noChangeAspect="1"/>
        </xdr:cNvGrpSpPr>
      </xdr:nvGrpSpPr>
      <xdr:grpSpPr>
        <a:xfrm>
          <a:off x="6109605" y="1047750"/>
          <a:ext cx="594784" cy="285750"/>
          <a:chOff x="3371850" y="885825"/>
          <a:chExt cx="590550" cy="285750"/>
        </a:xfrm>
      </xdr:grpSpPr>
      <xdr:sp macro="" textlink="">
        <xdr:nvSpPr>
          <xdr:cNvPr id="21" name="Isosceles Triangle 20">
            <a:extLst>
              <a:ext uri="{FF2B5EF4-FFF2-40B4-BE49-F238E27FC236}">
                <a16:creationId xmlns:a16="http://schemas.microsoft.com/office/drawing/2014/main" xmlns="" id="{00000000-0008-0000-0500-000015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" name="Isosceles Triangle 21">
            <a:extLst>
              <a:ext uri="{FF2B5EF4-FFF2-40B4-BE49-F238E27FC236}">
                <a16:creationId xmlns:a16="http://schemas.microsoft.com/office/drawing/2014/main" xmlns="" id="{00000000-0008-0000-0500-000016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6</xdr:col>
      <xdr:colOff>171450</xdr:colOff>
      <xdr:row>23</xdr:row>
      <xdr:rowOff>66675</xdr:rowOff>
    </xdr:from>
    <xdr:to>
      <xdr:col>6</xdr:col>
      <xdr:colOff>387450</xdr:colOff>
      <xdr:row>24</xdr:row>
      <xdr:rowOff>92175</xdr:rowOff>
    </xdr:to>
    <xdr:sp macro="" textlink="">
      <xdr:nvSpPr>
        <xdr:cNvPr id="25" name="Flowchart: Extract 24">
          <a:extLst>
            <a:ext uri="{FF2B5EF4-FFF2-40B4-BE49-F238E27FC236}">
              <a16:creationId xmlns:a16="http://schemas.microsoft.com/office/drawing/2014/main" xmlns="" id="{00000000-0008-0000-0500-000019000000}"/>
            </a:ext>
          </a:extLst>
        </xdr:cNvPr>
        <xdr:cNvSpPr>
          <a:spLocks noChangeAspect="1"/>
        </xdr:cNvSpPr>
      </xdr:nvSpPr>
      <xdr:spPr>
        <a:xfrm>
          <a:off x="3829050" y="4448175"/>
          <a:ext cx="216000" cy="216000"/>
        </a:xfrm>
        <a:prstGeom prst="flowChartExtra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6</xdr:col>
      <xdr:colOff>190500</xdr:colOff>
      <xdr:row>5</xdr:row>
      <xdr:rowOff>57150</xdr:rowOff>
    </xdr:from>
    <xdr:to>
      <xdr:col>6</xdr:col>
      <xdr:colOff>406500</xdr:colOff>
      <xdr:row>6</xdr:row>
      <xdr:rowOff>82650</xdr:rowOff>
    </xdr:to>
    <xdr:sp macro="" textlink="">
      <xdr:nvSpPr>
        <xdr:cNvPr id="20" name="Flowchart: Connector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SpPr>
          <a:spLocks noChangeAspect="1"/>
        </xdr:cNvSpPr>
      </xdr:nvSpPr>
      <xdr:spPr>
        <a:xfrm>
          <a:off x="3848100" y="1009650"/>
          <a:ext cx="216000" cy="216000"/>
        </a:xfrm>
        <a:prstGeom prst="flowChartConnector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9</xdr:col>
      <xdr:colOff>594630</xdr:colOff>
      <xdr:row>14</xdr:row>
      <xdr:rowOff>114300</xdr:rowOff>
    </xdr:from>
    <xdr:to>
      <xdr:col>10</xdr:col>
      <xdr:colOff>575581</xdr:colOff>
      <xdr:row>16</xdr:row>
      <xdr:rowOff>19050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xmlns="" id="{00000000-0008-0000-0500-00001F000000}"/>
            </a:ext>
          </a:extLst>
        </xdr:cNvPr>
        <xdr:cNvGrpSpPr>
          <a:grpSpLocks noChangeAspect="1"/>
        </xdr:cNvGrpSpPr>
      </xdr:nvGrpSpPr>
      <xdr:grpSpPr>
        <a:xfrm>
          <a:off x="6119130" y="2781300"/>
          <a:ext cx="594784" cy="285750"/>
          <a:chOff x="3371850" y="885825"/>
          <a:chExt cx="590550" cy="285750"/>
        </a:xfrm>
      </xdr:grpSpPr>
      <xdr:sp macro="" textlink="">
        <xdr:nvSpPr>
          <xdr:cNvPr id="32" name="Isosceles Triangle 31">
            <a:extLst>
              <a:ext uri="{FF2B5EF4-FFF2-40B4-BE49-F238E27FC236}">
                <a16:creationId xmlns:a16="http://schemas.microsoft.com/office/drawing/2014/main" xmlns="" id="{00000000-0008-0000-0500-000020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3" name="Isosceles Triangle 32">
            <a:extLst>
              <a:ext uri="{FF2B5EF4-FFF2-40B4-BE49-F238E27FC236}">
                <a16:creationId xmlns:a16="http://schemas.microsoft.com/office/drawing/2014/main" xmlns="" id="{00000000-0008-0000-0500-000021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9</xdr:col>
      <xdr:colOff>575580</xdr:colOff>
      <xdr:row>23</xdr:row>
      <xdr:rowOff>85725</xdr:rowOff>
    </xdr:from>
    <xdr:to>
      <xdr:col>10</xdr:col>
      <xdr:colOff>556531</xdr:colOff>
      <xdr:row>24</xdr:row>
      <xdr:rowOff>180975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xmlns="" id="{00000000-0008-0000-0500-000022000000}"/>
            </a:ext>
          </a:extLst>
        </xdr:cNvPr>
        <xdr:cNvGrpSpPr>
          <a:grpSpLocks noChangeAspect="1"/>
        </xdr:cNvGrpSpPr>
      </xdr:nvGrpSpPr>
      <xdr:grpSpPr>
        <a:xfrm>
          <a:off x="6100080" y="4467225"/>
          <a:ext cx="594784" cy="285750"/>
          <a:chOff x="3371850" y="885825"/>
          <a:chExt cx="590550" cy="285750"/>
        </a:xfrm>
      </xdr:grpSpPr>
      <xdr:sp macro="" textlink="">
        <xdr:nvSpPr>
          <xdr:cNvPr id="35" name="Isosceles Triangle 34">
            <a:extLst>
              <a:ext uri="{FF2B5EF4-FFF2-40B4-BE49-F238E27FC236}">
                <a16:creationId xmlns:a16="http://schemas.microsoft.com/office/drawing/2014/main" xmlns="" id="{00000000-0008-0000-0500-000023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6" name="Isosceles Triangle 35">
            <a:extLst>
              <a:ext uri="{FF2B5EF4-FFF2-40B4-BE49-F238E27FC236}">
                <a16:creationId xmlns:a16="http://schemas.microsoft.com/office/drawing/2014/main" xmlns="" id="{00000000-0008-0000-0500-000024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10</xdr:col>
      <xdr:colOff>13605</xdr:colOff>
      <xdr:row>32</xdr:row>
      <xdr:rowOff>104774</xdr:rowOff>
    </xdr:from>
    <xdr:to>
      <xdr:col>11</xdr:col>
      <xdr:colOff>28390</xdr:colOff>
      <xdr:row>34</xdr:row>
      <xdr:rowOff>27213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xmlns="" id="{00000000-0008-0000-0500-000025000000}"/>
            </a:ext>
          </a:extLst>
        </xdr:cNvPr>
        <xdr:cNvGrpSpPr>
          <a:grpSpLocks noChangeAspect="1"/>
        </xdr:cNvGrpSpPr>
      </xdr:nvGrpSpPr>
      <xdr:grpSpPr>
        <a:xfrm>
          <a:off x="6151938" y="6200774"/>
          <a:ext cx="628619" cy="303439"/>
          <a:chOff x="3371850" y="885825"/>
          <a:chExt cx="590550" cy="285750"/>
        </a:xfrm>
      </xdr:grpSpPr>
      <xdr:sp macro="" textlink="">
        <xdr:nvSpPr>
          <xdr:cNvPr id="38" name="Isosceles Triangle 37">
            <a:extLst>
              <a:ext uri="{FF2B5EF4-FFF2-40B4-BE49-F238E27FC236}">
                <a16:creationId xmlns:a16="http://schemas.microsoft.com/office/drawing/2014/main" xmlns="" id="{00000000-0008-0000-0500-000026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9" name="Isosceles Triangle 38">
            <a:extLst>
              <a:ext uri="{FF2B5EF4-FFF2-40B4-BE49-F238E27FC236}">
                <a16:creationId xmlns:a16="http://schemas.microsoft.com/office/drawing/2014/main" xmlns="" id="{00000000-0008-0000-0500-000027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6</xdr:col>
      <xdr:colOff>152400</xdr:colOff>
      <xdr:row>14</xdr:row>
      <xdr:rowOff>161925</xdr:rowOff>
    </xdr:from>
    <xdr:to>
      <xdr:col>6</xdr:col>
      <xdr:colOff>368400</xdr:colOff>
      <xdr:row>15</xdr:row>
      <xdr:rowOff>181075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/>
      </xdr:nvSpPr>
      <xdr:spPr>
        <a:xfrm>
          <a:off x="3810000" y="2828925"/>
          <a:ext cx="216000" cy="216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1</xdr:col>
      <xdr:colOff>258536</xdr:colOff>
      <xdr:row>24</xdr:row>
      <xdr:rowOff>68036</xdr:rowOff>
    </xdr:from>
    <xdr:to>
      <xdr:col>3</xdr:col>
      <xdr:colOff>381000</xdr:colOff>
      <xdr:row>24</xdr:row>
      <xdr:rowOff>81643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CxnSpPr/>
      </xdr:nvCxnSpPr>
      <xdr:spPr>
        <a:xfrm>
          <a:off x="870857" y="4640036"/>
          <a:ext cx="1347107" cy="13607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6</xdr:col>
      <xdr:colOff>40822</xdr:colOff>
      <xdr:row>32</xdr:row>
      <xdr:rowOff>122464</xdr:rowOff>
    </xdr:from>
    <xdr:ext cx="489749" cy="280205"/>
    <xdr:sp macro="" textlink="" fLocksText="0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SpPr txBox="1"/>
      </xdr:nvSpPr>
      <xdr:spPr>
        <a:xfrm>
          <a:off x="3714751" y="6218464"/>
          <a:ext cx="489749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200"/>
            <a:t>TEXT</a:t>
          </a:r>
        </a:p>
      </xdr:txBody>
    </xdr:sp>
    <xdr:clientData fLocksWithSheet="0"/>
  </xdr:oneCellAnchor>
  <xdr:twoCellAnchor>
    <xdr:from>
      <xdr:col>13</xdr:col>
      <xdr:colOff>254824</xdr:colOff>
      <xdr:row>15</xdr:row>
      <xdr:rowOff>71746</xdr:rowOff>
    </xdr:from>
    <xdr:to>
      <xdr:col>17</xdr:col>
      <xdr:colOff>326585</xdr:colOff>
      <xdr:row>19</xdr:row>
      <xdr:rowOff>76759</xdr:rowOff>
    </xdr:to>
    <xdr:grpSp>
      <xdr:nvGrpSpPr>
        <xdr:cNvPr id="62" name="Group 61">
          <a:extLst>
            <a:ext uri="{FF2B5EF4-FFF2-40B4-BE49-F238E27FC236}">
              <a16:creationId xmlns:a16="http://schemas.microsoft.com/office/drawing/2014/main" xmlns="" id="{00000000-0008-0000-0500-00003E000000}"/>
            </a:ext>
          </a:extLst>
        </xdr:cNvPr>
        <xdr:cNvGrpSpPr/>
      </xdr:nvGrpSpPr>
      <xdr:grpSpPr>
        <a:xfrm>
          <a:off x="8234657" y="2929246"/>
          <a:ext cx="2643511" cy="767013"/>
          <a:chOff x="16598631" y="2731851"/>
          <a:chExt cx="2521046" cy="767013"/>
        </a:xfrm>
      </xdr:grpSpPr>
      <xdr:sp macro="" textlink="">
        <xdr:nvSpPr>
          <xdr:cNvPr id="63" name="Line 439">
            <a:extLst>
              <a:ext uri="{FF2B5EF4-FFF2-40B4-BE49-F238E27FC236}">
                <a16:creationId xmlns:a16="http://schemas.microsoft.com/office/drawing/2014/main" xmlns="" id="{00000000-0008-0000-0500-00003F000000}"/>
              </a:ext>
            </a:extLst>
          </xdr:cNvPr>
          <xdr:cNvSpPr>
            <a:spLocks noChangeShapeType="1"/>
          </xdr:cNvSpPr>
        </xdr:nvSpPr>
        <xdr:spPr bwMode="auto">
          <a:xfrm>
            <a:off x="17104459" y="3108069"/>
            <a:ext cx="48208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4" name="Line 440">
            <a:extLst>
              <a:ext uri="{FF2B5EF4-FFF2-40B4-BE49-F238E27FC236}">
                <a16:creationId xmlns:a16="http://schemas.microsoft.com/office/drawing/2014/main" xmlns="" id="{00000000-0008-0000-0500-000040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6598631" y="3493411"/>
            <a:ext cx="716639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5" name="Line 441">
            <a:extLst>
              <a:ext uri="{FF2B5EF4-FFF2-40B4-BE49-F238E27FC236}">
                <a16:creationId xmlns:a16="http://schemas.microsoft.com/office/drawing/2014/main" xmlns="" id="{00000000-0008-0000-0500-000041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7320247" y="2731851"/>
            <a:ext cx="542168" cy="7620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6" name="Line 442">
            <a:extLst>
              <a:ext uri="{FF2B5EF4-FFF2-40B4-BE49-F238E27FC236}">
                <a16:creationId xmlns:a16="http://schemas.microsoft.com/office/drawing/2014/main" xmlns="" id="{00000000-0008-0000-0500-000042000000}"/>
              </a:ext>
            </a:extLst>
          </xdr:cNvPr>
          <xdr:cNvSpPr>
            <a:spLocks noChangeShapeType="1"/>
          </xdr:cNvSpPr>
        </xdr:nvSpPr>
        <xdr:spPr bwMode="auto">
          <a:xfrm>
            <a:off x="17862415" y="2731851"/>
            <a:ext cx="540034" cy="76701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7" name="Oval 446">
            <a:extLst>
              <a:ext uri="{FF2B5EF4-FFF2-40B4-BE49-F238E27FC236}">
                <a16:creationId xmlns:a16="http://schemas.microsoft.com/office/drawing/2014/main" xmlns="" id="{00000000-0008-0000-0500-000043000000}"/>
              </a:ext>
            </a:extLst>
          </xdr:cNvPr>
          <xdr:cNvSpPr>
            <a:spLocks noChangeArrowheads="1"/>
          </xdr:cNvSpPr>
        </xdr:nvSpPr>
        <xdr:spPr bwMode="auto">
          <a:xfrm>
            <a:off x="17722460" y="2877499"/>
            <a:ext cx="276555" cy="296943"/>
          </a:xfrm>
          <a:prstGeom prst="ellips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8" name="Rectangle 447">
            <a:extLst>
              <a:ext uri="{FF2B5EF4-FFF2-40B4-BE49-F238E27FC236}">
                <a16:creationId xmlns:a16="http://schemas.microsoft.com/office/drawing/2014/main" xmlns="" id="{00000000-0008-0000-0500-000044000000}"/>
              </a:ext>
            </a:extLst>
          </xdr:cNvPr>
          <xdr:cNvSpPr>
            <a:spLocks noChangeArrowheads="1"/>
          </xdr:cNvSpPr>
        </xdr:nvSpPr>
        <xdr:spPr bwMode="auto">
          <a:xfrm>
            <a:off x="17535501" y="3181734"/>
            <a:ext cx="650029" cy="251074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9" name="Line 439">
            <a:extLst>
              <a:ext uri="{FF2B5EF4-FFF2-40B4-BE49-F238E27FC236}">
                <a16:creationId xmlns:a16="http://schemas.microsoft.com/office/drawing/2014/main" xmlns="" id="{00000000-0008-0000-0500-000045000000}"/>
              </a:ext>
            </a:extLst>
          </xdr:cNvPr>
          <xdr:cNvSpPr>
            <a:spLocks noChangeShapeType="1"/>
          </xdr:cNvSpPr>
        </xdr:nvSpPr>
        <xdr:spPr bwMode="auto">
          <a:xfrm>
            <a:off x="18266489" y="3301882"/>
            <a:ext cx="48535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0" name="Line 439">
            <a:extLst>
              <a:ext uri="{FF2B5EF4-FFF2-40B4-BE49-F238E27FC236}">
                <a16:creationId xmlns:a16="http://schemas.microsoft.com/office/drawing/2014/main" xmlns="" id="{00000000-0008-0000-0500-000046000000}"/>
              </a:ext>
            </a:extLst>
          </xdr:cNvPr>
          <xdr:cNvSpPr>
            <a:spLocks noChangeShapeType="1"/>
          </xdr:cNvSpPr>
        </xdr:nvSpPr>
        <xdr:spPr bwMode="auto">
          <a:xfrm>
            <a:off x="17999698" y="2924190"/>
            <a:ext cx="48187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1" name="Line 440">
            <a:extLst>
              <a:ext uri="{FF2B5EF4-FFF2-40B4-BE49-F238E27FC236}">
                <a16:creationId xmlns:a16="http://schemas.microsoft.com/office/drawing/2014/main" xmlns="" id="{00000000-0008-0000-0500-000047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401358" y="3492478"/>
            <a:ext cx="718319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14</xdr:col>
      <xdr:colOff>192855</xdr:colOff>
      <xdr:row>4</xdr:row>
      <xdr:rowOff>107620</xdr:rowOff>
    </xdr:from>
    <xdr:to>
      <xdr:col>16</xdr:col>
      <xdr:colOff>318712</xdr:colOff>
      <xdr:row>8</xdr:row>
      <xdr:rowOff>114651</xdr:rowOff>
    </xdr:to>
    <xdr:grpSp>
      <xdr:nvGrpSpPr>
        <xdr:cNvPr id="3" name="Group 2"/>
        <xdr:cNvGrpSpPr/>
      </xdr:nvGrpSpPr>
      <xdr:grpSpPr>
        <a:xfrm>
          <a:off x="8786522" y="869620"/>
          <a:ext cx="1469940" cy="769031"/>
          <a:chOff x="8488264" y="843643"/>
          <a:chExt cx="1381425" cy="769031"/>
        </a:xfrm>
      </xdr:grpSpPr>
      <xdr:sp macro="" textlink="">
        <xdr:nvSpPr>
          <xdr:cNvPr id="80" name="Line 440">
            <a:extLst>
              <a:ext uri="{FF2B5EF4-FFF2-40B4-BE49-F238E27FC236}">
                <a16:creationId xmlns:a16="http://schemas.microsoft.com/office/drawing/2014/main" xmlns="" id="{00000000-0008-0000-0500-000050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8585405" y="845170"/>
            <a:ext cx="1119832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8" name="Line 439">
            <a:extLst>
              <a:ext uri="{FF2B5EF4-FFF2-40B4-BE49-F238E27FC236}">
                <a16:creationId xmlns:a16="http://schemas.microsoft.com/office/drawing/2014/main" xmlns="" id="{00000000-0008-0000-0500-000058000000}"/>
              </a:ext>
            </a:extLst>
          </xdr:cNvPr>
          <xdr:cNvSpPr>
            <a:spLocks noChangeShapeType="1"/>
          </xdr:cNvSpPr>
        </xdr:nvSpPr>
        <xdr:spPr bwMode="auto">
          <a:xfrm>
            <a:off x="8488264" y="1406106"/>
            <a:ext cx="94153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9" name="Line 439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SpPr>
            <a:spLocks noChangeShapeType="1"/>
          </xdr:cNvSpPr>
        </xdr:nvSpPr>
        <xdr:spPr bwMode="auto">
          <a:xfrm>
            <a:off x="8931616" y="1028414"/>
            <a:ext cx="93807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0" name="Line 440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8599037" y="1612234"/>
            <a:ext cx="1119832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4" name="Line 441">
            <a:extLst>
              <a:ext uri="{FF2B5EF4-FFF2-40B4-BE49-F238E27FC236}">
                <a16:creationId xmlns:a16="http://schemas.microsoft.com/office/drawing/2014/main" xmlns="" id="{00000000-0008-0000-0500-00005E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8604331" y="843643"/>
            <a:ext cx="1102509" cy="76608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476vfightergroup.com/nttr/range.php?id=61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476vfightergroup.com/nttr/range.php?id=64" TargetMode="External"/><Relationship Id="rId7" Type="http://schemas.openxmlformats.org/officeDocument/2006/relationships/hyperlink" Target="https://www.476vfightergroup.com/nttr/range.php?id=74" TargetMode="External"/><Relationship Id="rId12" Type="http://schemas.openxmlformats.org/officeDocument/2006/relationships/hyperlink" Target="http://www.476vfightergroup.com/nttr/range.php?id=77" TargetMode="External"/><Relationship Id="rId2" Type="http://schemas.openxmlformats.org/officeDocument/2006/relationships/hyperlink" Target="http://www.476vfightergroup.com/nttr/range.php?id=64" TargetMode="External"/><Relationship Id="rId1" Type="http://schemas.openxmlformats.org/officeDocument/2006/relationships/hyperlink" Target="http://www.476vfightergroup.com/nttr/range.php?id=63" TargetMode="External"/><Relationship Id="rId6" Type="http://schemas.openxmlformats.org/officeDocument/2006/relationships/hyperlink" Target="http://www.476vfightergroup.com/nttr/range.php?id=65" TargetMode="External"/><Relationship Id="rId11" Type="http://schemas.openxmlformats.org/officeDocument/2006/relationships/hyperlink" Target="http://www.476vfightergroup.com/nttr/range.php?id=75" TargetMode="External"/><Relationship Id="rId5" Type="http://schemas.openxmlformats.org/officeDocument/2006/relationships/hyperlink" Target="http://www.476vfightergroup.com/nttr/range.php?id=65" TargetMode="External"/><Relationship Id="rId10" Type="http://schemas.openxmlformats.org/officeDocument/2006/relationships/hyperlink" Target="http://www.476vfightergroup.com/nttr/range.php?id=62" TargetMode="External"/><Relationship Id="rId4" Type="http://schemas.openxmlformats.org/officeDocument/2006/relationships/hyperlink" Target="http://www.476vfightergroup.com/nttr/range.php?id=64" TargetMode="External"/><Relationship Id="rId9" Type="http://schemas.openxmlformats.org/officeDocument/2006/relationships/hyperlink" Target="http://www.476vfightergroup.com/nttr/range.php?id=62" TargetMode="External"/><Relationship Id="rId1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476vfightergroup.com/nttr/range.php?id=65" TargetMode="External"/><Relationship Id="rId3" Type="http://schemas.openxmlformats.org/officeDocument/2006/relationships/hyperlink" Target="http://www.476vfightergroup.com/nttr/range.php?id=62" TargetMode="External"/><Relationship Id="rId7" Type="http://schemas.openxmlformats.org/officeDocument/2006/relationships/hyperlink" Target="http://www.476vfightergroup.com/nttr/range.php?id=64" TargetMode="External"/><Relationship Id="rId2" Type="http://schemas.openxmlformats.org/officeDocument/2006/relationships/hyperlink" Target="http://www.476vfightergroup.com/nttr/range.php?id=62" TargetMode="External"/><Relationship Id="rId1" Type="http://schemas.openxmlformats.org/officeDocument/2006/relationships/hyperlink" Target="http://www.476vfightergroup.com/nttr/range.php?id=61" TargetMode="External"/><Relationship Id="rId6" Type="http://schemas.openxmlformats.org/officeDocument/2006/relationships/hyperlink" Target="http://www.476vfightergroup.com/nttr/range.php?id=64" TargetMode="External"/><Relationship Id="rId5" Type="http://schemas.openxmlformats.org/officeDocument/2006/relationships/hyperlink" Target="http://www.476vfightergroup.com/nttr/range.php?id=64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www.476vfightergroup.com/nttr/range.php?id=63" TargetMode="External"/><Relationship Id="rId9" Type="http://schemas.openxmlformats.org/officeDocument/2006/relationships/hyperlink" Target="http://www.476vfightergroup.com/nttr/range.php?id=6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hecksix-fr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4"/>
  <sheetViews>
    <sheetView tabSelected="1" showRuler="0" zoomScaleNormal="100" zoomScalePageLayoutView="60" workbookViewId="0">
      <selection activeCell="FM37" sqref="FM37"/>
    </sheetView>
  </sheetViews>
  <sheetFormatPr defaultColWidth="5.42578125" defaultRowHeight="15" customHeight="1" x14ac:dyDescent="0.3"/>
  <cols>
    <col min="1" max="108" width="5.42578125" style="55"/>
    <col min="109" max="109" width="5.42578125" style="55" customWidth="1"/>
    <col min="110" max="126" width="5.42578125" style="55"/>
    <col min="127" max="127" width="5.42578125" style="55" customWidth="1"/>
    <col min="128" max="144" width="5.42578125" style="55"/>
    <col min="145" max="145" width="5.42578125" style="55" customWidth="1"/>
    <col min="146" max="16384" width="5.42578125" style="55"/>
  </cols>
  <sheetData>
    <row r="1" spans="1:180" ht="35.25" customHeight="1" x14ac:dyDescent="0.3">
      <c r="A1" s="241" t="s">
        <v>227</v>
      </c>
      <c r="B1" s="242"/>
      <c r="C1" s="242"/>
      <c r="D1" s="242"/>
      <c r="E1" s="242"/>
      <c r="F1" s="243"/>
      <c r="G1" s="244" t="s">
        <v>0</v>
      </c>
      <c r="H1" s="245"/>
      <c r="I1" s="245"/>
      <c r="J1" s="245"/>
      <c r="K1" s="245"/>
      <c r="L1" s="246"/>
      <c r="M1" s="226" t="s">
        <v>243</v>
      </c>
      <c r="N1" s="227"/>
      <c r="O1" s="227"/>
      <c r="P1" s="227"/>
      <c r="Q1" s="227"/>
      <c r="R1" s="228"/>
      <c r="S1" s="222" t="s">
        <v>227</v>
      </c>
      <c r="T1" s="222"/>
      <c r="U1" s="222"/>
      <c r="V1" s="222"/>
      <c r="W1" s="222"/>
      <c r="X1" s="222"/>
      <c r="Y1" s="189" t="s">
        <v>0</v>
      </c>
      <c r="Z1" s="189"/>
      <c r="AA1" s="189"/>
      <c r="AB1" s="189"/>
      <c r="AC1" s="189"/>
      <c r="AD1" s="189"/>
      <c r="AE1" s="190" t="s">
        <v>243</v>
      </c>
      <c r="AF1" s="190"/>
      <c r="AG1" s="190"/>
      <c r="AH1" s="190"/>
      <c r="AI1" s="190"/>
      <c r="AJ1" s="190"/>
      <c r="AK1" s="241" t="s">
        <v>227</v>
      </c>
      <c r="AL1" s="242"/>
      <c r="AM1" s="242"/>
      <c r="AN1" s="242"/>
      <c r="AO1" s="242"/>
      <c r="AP1" s="243"/>
      <c r="AQ1" s="244" t="s">
        <v>0</v>
      </c>
      <c r="AR1" s="245"/>
      <c r="AS1" s="245"/>
      <c r="AT1" s="245"/>
      <c r="AU1" s="245"/>
      <c r="AV1" s="246"/>
      <c r="AW1" s="226" t="s">
        <v>243</v>
      </c>
      <c r="AX1" s="227"/>
      <c r="AY1" s="227"/>
      <c r="AZ1" s="227"/>
      <c r="BA1" s="227"/>
      <c r="BB1" s="228"/>
      <c r="BC1" s="222" t="str">
        <f>$S$1</f>
        <v>FUN MAP</v>
      </c>
      <c r="BD1" s="222"/>
      <c r="BE1" s="222"/>
      <c r="BF1" s="222"/>
      <c r="BG1" s="222"/>
      <c r="BH1" s="222"/>
      <c r="BI1" s="189" t="str">
        <f>$Y$1</f>
        <v>MISSION DATA CARD</v>
      </c>
      <c r="BJ1" s="189"/>
      <c r="BK1" s="189"/>
      <c r="BL1" s="189"/>
      <c r="BM1" s="189"/>
      <c r="BN1" s="189"/>
      <c r="BO1" s="190" t="str">
        <f>$AE$1</f>
        <v>NTTR</v>
      </c>
      <c r="BP1" s="190"/>
      <c r="BQ1" s="190"/>
      <c r="BR1" s="190"/>
      <c r="BS1" s="190"/>
      <c r="BT1" s="190"/>
      <c r="BU1" s="222" t="str">
        <f>$S$1</f>
        <v>FUN MAP</v>
      </c>
      <c r="BV1" s="222"/>
      <c r="BW1" s="222"/>
      <c r="BX1" s="222"/>
      <c r="BY1" s="222"/>
      <c r="BZ1" s="222"/>
      <c r="CA1" s="189" t="str">
        <f>$Y$1</f>
        <v>MISSION DATA CARD</v>
      </c>
      <c r="CB1" s="189"/>
      <c r="CC1" s="189"/>
      <c r="CD1" s="189"/>
      <c r="CE1" s="189"/>
      <c r="CF1" s="189"/>
      <c r="CG1" s="190" t="str">
        <f>$AE$1</f>
        <v>NTTR</v>
      </c>
      <c r="CH1" s="190"/>
      <c r="CI1" s="190"/>
      <c r="CJ1" s="190"/>
      <c r="CK1" s="190"/>
      <c r="CL1" s="190"/>
      <c r="CM1" s="222" t="str">
        <f>$S$1</f>
        <v>FUN MAP</v>
      </c>
      <c r="CN1" s="222"/>
      <c r="CO1" s="222"/>
      <c r="CP1" s="222"/>
      <c r="CQ1" s="222"/>
      <c r="CR1" s="222"/>
      <c r="CS1" s="189" t="str">
        <f>$Y$1</f>
        <v>MISSION DATA CARD</v>
      </c>
      <c r="CT1" s="189"/>
      <c r="CU1" s="189"/>
      <c r="CV1" s="189"/>
      <c r="CW1" s="189"/>
      <c r="CX1" s="189"/>
      <c r="CY1" s="190" t="str">
        <f>$AE$1</f>
        <v>NTTR</v>
      </c>
      <c r="CZ1" s="190"/>
      <c r="DA1" s="190"/>
      <c r="DB1" s="190"/>
      <c r="DC1" s="190"/>
      <c r="DD1" s="190"/>
      <c r="DE1" s="222" t="str">
        <f>$S$1</f>
        <v>FUN MAP</v>
      </c>
      <c r="DF1" s="222"/>
      <c r="DG1" s="222"/>
      <c r="DH1" s="222"/>
      <c r="DI1" s="222"/>
      <c r="DJ1" s="222"/>
      <c r="DK1" s="189" t="str">
        <f>$Y$1</f>
        <v>MISSION DATA CARD</v>
      </c>
      <c r="DL1" s="189"/>
      <c r="DM1" s="189"/>
      <c r="DN1" s="189"/>
      <c r="DO1" s="189"/>
      <c r="DP1" s="189"/>
      <c r="DQ1" s="190" t="str">
        <f>$AE$1</f>
        <v>NTTR</v>
      </c>
      <c r="DR1" s="190"/>
      <c r="DS1" s="190"/>
      <c r="DT1" s="190"/>
      <c r="DU1" s="190"/>
      <c r="DV1" s="190"/>
      <c r="DW1" s="222" t="str">
        <f>$S$1</f>
        <v>FUN MAP</v>
      </c>
      <c r="DX1" s="222"/>
      <c r="DY1" s="222"/>
      <c r="DZ1" s="222"/>
      <c r="EA1" s="222"/>
      <c r="EB1" s="222"/>
      <c r="EC1" s="189" t="str">
        <f>$Y$1</f>
        <v>MISSION DATA CARD</v>
      </c>
      <c r="ED1" s="189"/>
      <c r="EE1" s="189"/>
      <c r="EF1" s="189"/>
      <c r="EG1" s="189"/>
      <c r="EH1" s="189"/>
      <c r="EI1" s="190" t="str">
        <f>$AE$1</f>
        <v>NTTR</v>
      </c>
      <c r="EJ1" s="190"/>
      <c r="EK1" s="190"/>
      <c r="EL1" s="190"/>
      <c r="EM1" s="190"/>
      <c r="EN1" s="190"/>
      <c r="EO1" s="222" t="str">
        <f>$S$1</f>
        <v>FUN MAP</v>
      </c>
      <c r="EP1" s="222"/>
      <c r="EQ1" s="222"/>
      <c r="ER1" s="222"/>
      <c r="ES1" s="222"/>
      <c r="ET1" s="222"/>
      <c r="EU1" s="189" t="str">
        <f>$Y$1</f>
        <v>MISSION DATA CARD</v>
      </c>
      <c r="EV1" s="189"/>
      <c r="EW1" s="189"/>
      <c r="EX1" s="189"/>
      <c r="EY1" s="189"/>
      <c r="EZ1" s="189"/>
      <c r="FA1" s="190" t="str">
        <f>$AE$1</f>
        <v>NTTR</v>
      </c>
      <c r="FB1" s="190"/>
      <c r="FC1" s="190"/>
      <c r="FD1" s="190"/>
      <c r="FE1" s="190"/>
      <c r="FF1" s="190"/>
      <c r="FG1" s="222" t="str">
        <f>$S$1</f>
        <v>FUN MAP</v>
      </c>
      <c r="FH1" s="222"/>
      <c r="FI1" s="222"/>
      <c r="FJ1" s="222"/>
      <c r="FK1" s="222"/>
      <c r="FL1" s="222"/>
      <c r="FM1" s="189" t="str">
        <f>$Y$1</f>
        <v>MISSION DATA CARD</v>
      </c>
      <c r="FN1" s="189"/>
      <c r="FO1" s="189"/>
      <c r="FP1" s="189"/>
      <c r="FQ1" s="189"/>
      <c r="FR1" s="189"/>
      <c r="FS1" s="190" t="str">
        <f>$AE$1</f>
        <v>NTTR</v>
      </c>
      <c r="FT1" s="190"/>
      <c r="FU1" s="190"/>
      <c r="FV1" s="190"/>
      <c r="FW1" s="190"/>
      <c r="FX1" s="190"/>
    </row>
    <row r="2" spans="1:180" ht="15" customHeight="1" x14ac:dyDescent="0.3">
      <c r="A2" s="247" t="s">
        <v>314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9"/>
      <c r="S2" s="191" t="s">
        <v>246</v>
      </c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3"/>
      <c r="AK2" s="327" t="s">
        <v>809</v>
      </c>
      <c r="AL2" s="314"/>
      <c r="AM2" s="314"/>
      <c r="AN2" s="314"/>
      <c r="AO2" s="314"/>
      <c r="AP2" s="314"/>
      <c r="AQ2" s="314"/>
      <c r="AR2" s="314"/>
      <c r="AS2" s="314"/>
      <c r="AT2" s="314"/>
      <c r="AU2" s="314"/>
      <c r="AV2" s="328"/>
      <c r="AW2" s="314" t="s">
        <v>404</v>
      </c>
      <c r="AX2" s="314"/>
      <c r="AY2" s="314"/>
      <c r="AZ2" s="314"/>
      <c r="BA2" s="314"/>
      <c r="BB2" s="315"/>
      <c r="BC2" s="191" t="s">
        <v>943</v>
      </c>
      <c r="BD2" s="192"/>
      <c r="BE2" s="192"/>
      <c r="BF2" s="192"/>
      <c r="BG2" s="192"/>
      <c r="BH2" s="192"/>
      <c r="BI2" s="192"/>
      <c r="BJ2" s="192"/>
      <c r="BK2" s="192"/>
      <c r="BL2" s="192"/>
      <c r="BM2" s="192"/>
      <c r="BN2" s="192"/>
      <c r="BO2" s="192"/>
      <c r="BP2" s="192"/>
      <c r="BQ2" s="192"/>
      <c r="BR2" s="192"/>
      <c r="BS2" s="192"/>
      <c r="BT2" s="193"/>
      <c r="BU2" s="191" t="s">
        <v>327</v>
      </c>
      <c r="BV2" s="192"/>
      <c r="BW2" s="192"/>
      <c r="BX2" s="192"/>
      <c r="BY2" s="192"/>
      <c r="BZ2" s="192"/>
      <c r="CA2" s="192"/>
      <c r="CB2" s="192"/>
      <c r="CC2" s="192"/>
      <c r="CD2" s="192"/>
      <c r="CE2" s="192"/>
      <c r="CF2" s="192"/>
      <c r="CG2" s="192"/>
      <c r="CH2" s="192"/>
      <c r="CI2" s="192"/>
      <c r="CJ2" s="192"/>
      <c r="CK2" s="192"/>
      <c r="CL2" s="193"/>
      <c r="CM2" s="191" t="s">
        <v>923</v>
      </c>
      <c r="CN2" s="192"/>
      <c r="CO2" s="192"/>
      <c r="CP2" s="192"/>
      <c r="CQ2" s="192"/>
      <c r="CR2" s="192"/>
      <c r="CS2" s="192"/>
      <c r="CT2" s="192"/>
      <c r="CU2" s="192"/>
      <c r="CV2" s="192"/>
      <c r="CW2" s="192"/>
      <c r="CX2" s="192"/>
      <c r="CY2" s="192"/>
      <c r="CZ2" s="192"/>
      <c r="DA2" s="192"/>
      <c r="DB2" s="192"/>
      <c r="DC2" s="192"/>
      <c r="DD2" s="193"/>
      <c r="DE2" s="345" t="s">
        <v>255</v>
      </c>
      <c r="DF2" s="345"/>
      <c r="DG2" s="345"/>
      <c r="DH2" s="345"/>
      <c r="DI2" s="345"/>
      <c r="DJ2" s="345"/>
      <c r="DK2" s="345"/>
      <c r="DL2" s="345"/>
      <c r="DM2" s="345"/>
      <c r="DN2" s="345"/>
      <c r="DO2" s="345"/>
      <c r="DP2" s="345"/>
      <c r="DQ2" s="345"/>
      <c r="DR2" s="345"/>
      <c r="DS2" s="345"/>
      <c r="DT2" s="345"/>
      <c r="DU2" s="345"/>
      <c r="DV2" s="345"/>
      <c r="DW2" s="344" t="s">
        <v>255</v>
      </c>
      <c r="DX2" s="345"/>
      <c r="DY2" s="345"/>
      <c r="DZ2" s="345"/>
      <c r="EA2" s="345"/>
      <c r="EB2" s="345"/>
      <c r="EC2" s="345"/>
      <c r="ED2" s="345"/>
      <c r="EE2" s="345"/>
      <c r="EF2" s="345"/>
      <c r="EG2" s="345"/>
      <c r="EH2" s="345"/>
      <c r="EI2" s="345"/>
      <c r="EJ2" s="345"/>
      <c r="EK2" s="345"/>
      <c r="EL2" s="345"/>
      <c r="EM2" s="345"/>
      <c r="EN2" s="346"/>
      <c r="EO2" s="344" t="s">
        <v>255</v>
      </c>
      <c r="EP2" s="345"/>
      <c r="EQ2" s="345"/>
      <c r="ER2" s="345"/>
      <c r="ES2" s="345"/>
      <c r="ET2" s="345"/>
      <c r="EU2" s="345"/>
      <c r="EV2" s="345"/>
      <c r="EW2" s="345"/>
      <c r="EX2" s="345"/>
      <c r="EY2" s="345"/>
      <c r="EZ2" s="345"/>
      <c r="FA2" s="345"/>
      <c r="FB2" s="345"/>
      <c r="FC2" s="345"/>
      <c r="FD2" s="345"/>
      <c r="FE2" s="345"/>
      <c r="FF2" s="346"/>
      <c r="FG2" s="344" t="s">
        <v>255</v>
      </c>
      <c r="FH2" s="345"/>
      <c r="FI2" s="345"/>
      <c r="FJ2" s="345"/>
      <c r="FK2" s="345"/>
      <c r="FL2" s="345"/>
      <c r="FM2" s="345"/>
      <c r="FN2" s="345"/>
      <c r="FO2" s="345"/>
      <c r="FP2" s="345"/>
      <c r="FQ2" s="345"/>
      <c r="FR2" s="345"/>
      <c r="FS2" s="345"/>
      <c r="FT2" s="345"/>
      <c r="FU2" s="345"/>
      <c r="FV2" s="345"/>
      <c r="FW2" s="345"/>
      <c r="FX2" s="346"/>
    </row>
    <row r="3" spans="1:180" ht="15" customHeight="1" thickBot="1" x14ac:dyDescent="0.35">
      <c r="A3" s="250" t="s">
        <v>307</v>
      </c>
      <c r="B3" s="250"/>
      <c r="C3" s="250" t="s">
        <v>306</v>
      </c>
      <c r="D3" s="250"/>
      <c r="E3" s="250" t="s">
        <v>230</v>
      </c>
      <c r="F3" s="250"/>
      <c r="G3" s="250"/>
      <c r="H3" s="250"/>
      <c r="I3" s="250"/>
      <c r="J3" s="250" t="s">
        <v>307</v>
      </c>
      <c r="K3" s="250"/>
      <c r="L3" s="250" t="s">
        <v>306</v>
      </c>
      <c r="M3" s="250"/>
      <c r="N3" s="250" t="s">
        <v>230</v>
      </c>
      <c r="O3" s="250"/>
      <c r="P3" s="250"/>
      <c r="Q3" s="250"/>
      <c r="R3" s="250"/>
      <c r="S3" s="194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6"/>
      <c r="AK3" s="223" t="s">
        <v>383</v>
      </c>
      <c r="AL3" s="223"/>
      <c r="AM3" s="223"/>
      <c r="AN3" s="223" t="s">
        <v>380</v>
      </c>
      <c r="AO3" s="223"/>
      <c r="AP3" s="223"/>
      <c r="AQ3" s="167" t="s">
        <v>381</v>
      </c>
      <c r="AR3" s="167"/>
      <c r="AS3" s="167"/>
      <c r="AT3" s="167" t="s">
        <v>382</v>
      </c>
      <c r="AU3" s="167"/>
      <c r="AV3" s="326"/>
      <c r="AW3" s="316" t="s">
        <v>17</v>
      </c>
      <c r="AX3" s="223"/>
      <c r="AY3" s="223"/>
      <c r="AZ3" s="141" t="s">
        <v>405</v>
      </c>
      <c r="BA3" s="223" t="s">
        <v>406</v>
      </c>
      <c r="BB3" s="223"/>
      <c r="BC3" s="194"/>
      <c r="BD3" s="195"/>
      <c r="BE3" s="195"/>
      <c r="BF3" s="195"/>
      <c r="BG3" s="195"/>
      <c r="BH3" s="195"/>
      <c r="BI3" s="195"/>
      <c r="BJ3" s="195"/>
      <c r="BK3" s="195"/>
      <c r="BL3" s="195"/>
      <c r="BM3" s="195"/>
      <c r="BN3" s="195"/>
      <c r="BO3" s="195"/>
      <c r="BP3" s="195"/>
      <c r="BQ3" s="195"/>
      <c r="BR3" s="195"/>
      <c r="BS3" s="195"/>
      <c r="BT3" s="196"/>
      <c r="BU3" s="194"/>
      <c r="BV3" s="195"/>
      <c r="BW3" s="195"/>
      <c r="BX3" s="195"/>
      <c r="BY3" s="195"/>
      <c r="BZ3" s="195"/>
      <c r="CA3" s="195"/>
      <c r="CB3" s="195"/>
      <c r="CC3" s="195"/>
      <c r="CD3" s="195"/>
      <c r="CE3" s="195"/>
      <c r="CF3" s="195"/>
      <c r="CG3" s="195"/>
      <c r="CH3" s="195"/>
      <c r="CI3" s="195"/>
      <c r="CJ3" s="195"/>
      <c r="CK3" s="195"/>
      <c r="CL3" s="196"/>
      <c r="CM3" s="194"/>
      <c r="CN3" s="195"/>
      <c r="CO3" s="195"/>
      <c r="CP3" s="195"/>
      <c r="CQ3" s="195"/>
      <c r="CR3" s="195"/>
      <c r="CS3" s="195"/>
      <c r="CT3" s="195"/>
      <c r="CU3" s="195"/>
      <c r="CV3" s="195"/>
      <c r="CW3" s="195"/>
      <c r="CX3" s="195"/>
      <c r="CY3" s="195"/>
      <c r="CZ3" s="195"/>
      <c r="DA3" s="195"/>
      <c r="DB3" s="195"/>
      <c r="DC3" s="195"/>
      <c r="DD3" s="196"/>
      <c r="DE3" s="349" t="s">
        <v>247</v>
      </c>
      <c r="DF3" s="350"/>
      <c r="DG3" s="350"/>
      <c r="DH3" s="350"/>
      <c r="DI3" s="350"/>
      <c r="DJ3" s="350"/>
      <c r="DK3" s="350"/>
      <c r="DL3" s="350"/>
      <c r="DM3" s="350"/>
      <c r="DN3" s="350"/>
      <c r="DO3" s="350"/>
      <c r="DP3" s="350"/>
      <c r="DQ3" s="350"/>
      <c r="DR3" s="350"/>
      <c r="DS3" s="350"/>
      <c r="DT3" s="350"/>
      <c r="DU3" s="350"/>
      <c r="DV3" s="351"/>
      <c r="DW3" s="347" t="s">
        <v>953</v>
      </c>
      <c r="DX3" s="347"/>
      <c r="DY3" s="347"/>
      <c r="DZ3" s="347"/>
      <c r="EA3" s="347"/>
      <c r="EB3" s="347"/>
      <c r="EC3" s="347"/>
      <c r="ED3" s="347"/>
      <c r="EE3" s="347"/>
      <c r="EF3" s="347"/>
      <c r="EG3" s="347"/>
      <c r="EH3" s="347"/>
      <c r="EI3" s="347"/>
      <c r="EJ3" s="347"/>
      <c r="EK3" s="347"/>
      <c r="EL3" s="347"/>
      <c r="EM3" s="347"/>
      <c r="EN3" s="348"/>
      <c r="EO3" s="349" t="s">
        <v>249</v>
      </c>
      <c r="EP3" s="350"/>
      <c r="EQ3" s="350"/>
      <c r="ER3" s="350"/>
      <c r="ES3" s="350"/>
      <c r="ET3" s="350"/>
      <c r="EU3" s="350"/>
      <c r="EV3" s="350"/>
      <c r="EW3" s="350"/>
      <c r="EX3" s="350"/>
      <c r="EY3" s="350"/>
      <c r="EZ3" s="350"/>
      <c r="FA3" s="350"/>
      <c r="FB3" s="350"/>
      <c r="FC3" s="350"/>
      <c r="FD3" s="350"/>
      <c r="FE3" s="350"/>
      <c r="FF3" s="351"/>
      <c r="FG3" s="347" t="s">
        <v>952</v>
      </c>
      <c r="FH3" s="347"/>
      <c r="FI3" s="347"/>
      <c r="FJ3" s="347"/>
      <c r="FK3" s="347"/>
      <c r="FL3" s="347"/>
      <c r="FM3" s="347"/>
      <c r="FN3" s="347"/>
      <c r="FO3" s="347"/>
      <c r="FP3" s="347"/>
      <c r="FQ3" s="347"/>
      <c r="FR3" s="347"/>
      <c r="FS3" s="347"/>
      <c r="FT3" s="347"/>
      <c r="FU3" s="347"/>
      <c r="FV3" s="347"/>
      <c r="FW3" s="347"/>
      <c r="FX3" s="348"/>
    </row>
    <row r="4" spans="1:180" ht="15" customHeight="1" thickTop="1" thickBot="1" x14ac:dyDescent="0.35">
      <c r="A4" s="232">
        <v>1</v>
      </c>
      <c r="B4" s="232"/>
      <c r="C4" s="233" t="s">
        <v>299</v>
      </c>
      <c r="D4" s="234"/>
      <c r="E4" s="235" t="s">
        <v>315</v>
      </c>
      <c r="F4" s="236"/>
      <c r="G4" s="236"/>
      <c r="H4" s="236"/>
      <c r="I4" s="237"/>
      <c r="J4" s="232">
        <v>11</v>
      </c>
      <c r="K4" s="232"/>
      <c r="L4" s="233">
        <v>270.10000000000002</v>
      </c>
      <c r="M4" s="234"/>
      <c r="N4" s="238" t="s">
        <v>308</v>
      </c>
      <c r="O4" s="239"/>
      <c r="P4" s="239"/>
      <c r="Q4" s="239"/>
      <c r="R4" s="240"/>
      <c r="S4" s="197"/>
      <c r="T4" s="198"/>
      <c r="U4" s="198"/>
      <c r="V4" s="198"/>
      <c r="W4" s="198"/>
      <c r="X4" s="198"/>
      <c r="Y4" s="198"/>
      <c r="Z4" s="198"/>
      <c r="AA4" s="198"/>
      <c r="AB4" s="198"/>
      <c r="AC4" s="198"/>
      <c r="AD4" s="198"/>
      <c r="AE4" s="198"/>
      <c r="AF4" s="198"/>
      <c r="AG4" s="198"/>
      <c r="AH4" s="198"/>
      <c r="AI4" s="198"/>
      <c r="AJ4" s="199"/>
      <c r="AK4" s="253" t="str">
        <f>"1 - "&amp;AK25</f>
        <v>1 - FLEX</v>
      </c>
      <c r="AL4" s="213"/>
      <c r="AM4" s="214"/>
      <c r="AN4" s="160" t="str">
        <f>AN25</f>
        <v>LSV 335/4</v>
      </c>
      <c r="AO4" s="329"/>
      <c r="AP4" s="330"/>
      <c r="AQ4" s="160" t="str">
        <f>AQ25</f>
        <v>36°18.617'</v>
      </c>
      <c r="AR4" s="329"/>
      <c r="AS4" s="330"/>
      <c r="AT4" s="160" t="str">
        <f>AT25</f>
        <v>115°02.367'</v>
      </c>
      <c r="AU4" s="329"/>
      <c r="AV4" s="329"/>
      <c r="AW4" s="317" t="s">
        <v>475</v>
      </c>
      <c r="AX4" s="318"/>
      <c r="AY4" s="318"/>
      <c r="AZ4" s="142" t="s">
        <v>407</v>
      </c>
      <c r="BA4" s="331">
        <v>12</v>
      </c>
      <c r="BB4" s="331"/>
      <c r="BC4" s="197"/>
      <c r="BD4" s="198"/>
      <c r="BE4" s="198"/>
      <c r="BF4" s="198"/>
      <c r="BG4" s="198"/>
      <c r="BH4" s="198"/>
      <c r="BI4" s="198"/>
      <c r="BJ4" s="198"/>
      <c r="BK4" s="198"/>
      <c r="BL4" s="198"/>
      <c r="BM4" s="198"/>
      <c r="BN4" s="198"/>
      <c r="BO4" s="198"/>
      <c r="BP4" s="198"/>
      <c r="BQ4" s="198"/>
      <c r="BR4" s="198"/>
      <c r="BS4" s="198"/>
      <c r="BT4" s="199"/>
      <c r="BU4" s="197"/>
      <c r="BV4" s="198"/>
      <c r="BW4" s="198"/>
      <c r="BX4" s="198"/>
      <c r="BY4" s="198"/>
      <c r="BZ4" s="198"/>
      <c r="CA4" s="198"/>
      <c r="CB4" s="198"/>
      <c r="CC4" s="198"/>
      <c r="CD4" s="198"/>
      <c r="CE4" s="198"/>
      <c r="CF4" s="198"/>
      <c r="CG4" s="198"/>
      <c r="CH4" s="198"/>
      <c r="CI4" s="198"/>
      <c r="CJ4" s="198"/>
      <c r="CK4" s="198"/>
      <c r="CL4" s="199"/>
      <c r="CM4" s="197"/>
      <c r="CN4" s="198"/>
      <c r="CO4" s="198"/>
      <c r="CP4" s="198"/>
      <c r="CQ4" s="198"/>
      <c r="CR4" s="198"/>
      <c r="CS4" s="198"/>
      <c r="CT4" s="198"/>
      <c r="CU4" s="198"/>
      <c r="CV4" s="198"/>
      <c r="CW4" s="198"/>
      <c r="CX4" s="198"/>
      <c r="CY4" s="198"/>
      <c r="CZ4" s="198"/>
      <c r="DA4" s="198"/>
      <c r="DB4" s="198"/>
      <c r="DC4" s="198"/>
      <c r="DD4" s="199"/>
      <c r="DE4" s="373" t="s">
        <v>262</v>
      </c>
      <c r="DF4" s="373"/>
      <c r="DG4" s="373"/>
      <c r="DH4" s="358" t="s">
        <v>260</v>
      </c>
      <c r="DI4" s="358"/>
      <c r="DJ4" s="358"/>
      <c r="DK4" s="373" t="s">
        <v>232</v>
      </c>
      <c r="DL4" s="373"/>
      <c r="DM4" s="358" t="s">
        <v>259</v>
      </c>
      <c r="DN4" s="358"/>
      <c r="DO4" s="373" t="s">
        <v>281</v>
      </c>
      <c r="DP4" s="373"/>
      <c r="DQ4" s="358" t="s">
        <v>261</v>
      </c>
      <c r="DR4" s="358"/>
      <c r="DS4" s="373" t="s">
        <v>282</v>
      </c>
      <c r="DT4" s="373"/>
      <c r="DU4" s="374"/>
      <c r="DV4" s="374"/>
      <c r="DW4" s="178" t="s">
        <v>254</v>
      </c>
      <c r="DX4" s="178"/>
      <c r="DY4" s="179"/>
      <c r="DZ4" s="164" t="s">
        <v>550</v>
      </c>
      <c r="EA4" s="165"/>
      <c r="EB4" s="170"/>
      <c r="EC4" s="138" t="s">
        <v>757</v>
      </c>
      <c r="ED4" s="164" t="s">
        <v>768</v>
      </c>
      <c r="EE4" s="170"/>
      <c r="EF4" s="185" t="s">
        <v>254</v>
      </c>
      <c r="EG4" s="185"/>
      <c r="EH4" s="185"/>
      <c r="EI4" s="164" t="s">
        <v>551</v>
      </c>
      <c r="EJ4" s="165"/>
      <c r="EK4" s="165"/>
      <c r="EL4" s="138" t="s">
        <v>757</v>
      </c>
      <c r="EM4" s="165" t="s">
        <v>769</v>
      </c>
      <c r="EN4" s="166"/>
      <c r="EO4" s="187" t="s">
        <v>262</v>
      </c>
      <c r="EP4" s="187"/>
      <c r="EQ4" s="187"/>
      <c r="ER4" s="188" t="s">
        <v>260</v>
      </c>
      <c r="ES4" s="188"/>
      <c r="ET4" s="188"/>
      <c r="EU4" s="187" t="s">
        <v>232</v>
      </c>
      <c r="EV4" s="187"/>
      <c r="EW4" s="188" t="s">
        <v>265</v>
      </c>
      <c r="EX4" s="188"/>
      <c r="EY4" s="187" t="s">
        <v>281</v>
      </c>
      <c r="EZ4" s="187"/>
      <c r="FA4" s="188" t="s">
        <v>261</v>
      </c>
      <c r="FB4" s="188"/>
      <c r="FC4" s="187" t="s">
        <v>282</v>
      </c>
      <c r="FD4" s="187"/>
      <c r="FE4" s="188" t="s">
        <v>280</v>
      </c>
      <c r="FF4" s="188"/>
      <c r="FG4" s="177" t="s">
        <v>254</v>
      </c>
      <c r="FH4" s="178"/>
      <c r="FI4" s="179"/>
      <c r="FJ4" s="164" t="s">
        <v>831</v>
      </c>
      <c r="FK4" s="165"/>
      <c r="FL4" s="170"/>
      <c r="FM4" s="144" t="s">
        <v>866</v>
      </c>
      <c r="FN4" s="164" t="s">
        <v>891</v>
      </c>
      <c r="FO4" s="170"/>
      <c r="FP4" s="185" t="s">
        <v>254</v>
      </c>
      <c r="FQ4" s="185"/>
      <c r="FR4" s="185"/>
      <c r="FS4" s="164" t="s">
        <v>832</v>
      </c>
      <c r="FT4" s="165"/>
      <c r="FU4" s="170"/>
      <c r="FV4" s="144" t="s">
        <v>866</v>
      </c>
      <c r="FW4" s="164" t="s">
        <v>892</v>
      </c>
      <c r="FX4" s="166"/>
    </row>
    <row r="5" spans="1:180" ht="15" customHeight="1" thickTop="1" x14ac:dyDescent="0.3">
      <c r="A5" s="232">
        <v>2</v>
      </c>
      <c r="B5" s="232"/>
      <c r="C5" s="251">
        <v>289.39999999999998</v>
      </c>
      <c r="D5" s="252"/>
      <c r="E5" s="253" t="s">
        <v>316</v>
      </c>
      <c r="F5" s="213"/>
      <c r="G5" s="213"/>
      <c r="H5" s="213"/>
      <c r="I5" s="214"/>
      <c r="J5" s="232">
        <v>12</v>
      </c>
      <c r="K5" s="232"/>
      <c r="L5" s="251">
        <v>360.625</v>
      </c>
      <c r="M5" s="252"/>
      <c r="N5" s="254" t="s">
        <v>325</v>
      </c>
      <c r="O5" s="255"/>
      <c r="P5" s="255"/>
      <c r="Q5" s="255"/>
      <c r="R5" s="256"/>
      <c r="S5" s="197"/>
      <c r="T5" s="198"/>
      <c r="U5" s="198"/>
      <c r="V5" s="198"/>
      <c r="W5" s="198"/>
      <c r="X5" s="198"/>
      <c r="Y5" s="198"/>
      <c r="Z5" s="198"/>
      <c r="AA5" s="198"/>
      <c r="AB5" s="198"/>
      <c r="AC5" s="198"/>
      <c r="AD5" s="198"/>
      <c r="AE5" s="198"/>
      <c r="AF5" s="198"/>
      <c r="AG5" s="198"/>
      <c r="AH5" s="198"/>
      <c r="AI5" s="198"/>
      <c r="AJ5" s="199"/>
      <c r="AK5" s="257" t="str">
        <f>"2 - "&amp;AK32</f>
        <v>2 - JUNNO</v>
      </c>
      <c r="AL5" s="207"/>
      <c r="AM5" s="208"/>
      <c r="AN5" s="218" t="str">
        <f>AN32</f>
        <v>BLD 344/44</v>
      </c>
      <c r="AO5" s="258"/>
      <c r="AP5" s="259"/>
      <c r="AQ5" s="218" t="str">
        <f>AQ32</f>
        <v>36°43.800'</v>
      </c>
      <c r="AR5" s="258"/>
      <c r="AS5" s="259"/>
      <c r="AT5" s="218" t="str">
        <f>AT32</f>
        <v>114°52.767'</v>
      </c>
      <c r="AU5" s="258"/>
      <c r="AV5" s="258"/>
      <c r="AW5" s="319" t="s">
        <v>474</v>
      </c>
      <c r="AX5" s="158"/>
      <c r="AY5" s="158"/>
      <c r="AZ5" s="140" t="s">
        <v>471</v>
      </c>
      <c r="BA5" s="159">
        <v>87</v>
      </c>
      <c r="BB5" s="159"/>
      <c r="BC5" s="197"/>
      <c r="BD5" s="198"/>
      <c r="BE5" s="198"/>
      <c r="BF5" s="198"/>
      <c r="BG5" s="198"/>
      <c r="BH5" s="198"/>
      <c r="BI5" s="198"/>
      <c r="BJ5" s="198"/>
      <c r="BK5" s="198"/>
      <c r="BL5" s="198"/>
      <c r="BM5" s="198"/>
      <c r="BN5" s="198"/>
      <c r="BO5" s="198"/>
      <c r="BP5" s="198"/>
      <c r="BQ5" s="198"/>
      <c r="BR5" s="198"/>
      <c r="BS5" s="198"/>
      <c r="BT5" s="198"/>
      <c r="BU5" s="197"/>
      <c r="BV5" s="198"/>
      <c r="BW5" s="198"/>
      <c r="BX5" s="198"/>
      <c r="BY5" s="198"/>
      <c r="BZ5" s="198"/>
      <c r="CA5" s="198"/>
      <c r="CB5" s="198"/>
      <c r="CC5" s="198"/>
      <c r="CD5" s="198"/>
      <c r="CE5" s="198"/>
      <c r="CF5" s="198"/>
      <c r="CG5" s="198"/>
      <c r="CH5" s="198"/>
      <c r="CI5" s="198"/>
      <c r="CJ5" s="198"/>
      <c r="CK5" s="198"/>
      <c r="CL5" s="198"/>
      <c r="CM5" s="197"/>
      <c r="CN5" s="198"/>
      <c r="CO5" s="198"/>
      <c r="CP5" s="198"/>
      <c r="CQ5" s="198"/>
      <c r="CR5" s="198"/>
      <c r="CS5" s="198"/>
      <c r="CT5" s="198"/>
      <c r="CU5" s="198"/>
      <c r="CV5" s="198"/>
      <c r="CW5" s="198"/>
      <c r="CX5" s="198"/>
      <c r="CY5" s="198"/>
      <c r="CZ5" s="198"/>
      <c r="DA5" s="198"/>
      <c r="DB5" s="198"/>
      <c r="DC5" s="198"/>
      <c r="DD5" s="198"/>
      <c r="DE5" s="177" t="s">
        <v>254</v>
      </c>
      <c r="DF5" s="178"/>
      <c r="DG5" s="179"/>
      <c r="DH5" s="164" t="s">
        <v>257</v>
      </c>
      <c r="DI5" s="165"/>
      <c r="DJ5" s="170"/>
      <c r="DK5" s="138" t="s">
        <v>757</v>
      </c>
      <c r="DL5" s="164" t="s">
        <v>924</v>
      </c>
      <c r="DM5" s="170"/>
      <c r="DN5" s="185" t="s">
        <v>254</v>
      </c>
      <c r="DO5" s="185"/>
      <c r="DP5" s="185"/>
      <c r="DQ5" s="164" t="s">
        <v>263</v>
      </c>
      <c r="DR5" s="165"/>
      <c r="DS5" s="165"/>
      <c r="DT5" s="138" t="s">
        <v>757</v>
      </c>
      <c r="DU5" s="165" t="s">
        <v>925</v>
      </c>
      <c r="DV5" s="166"/>
      <c r="DW5" s="180" t="s">
        <v>256</v>
      </c>
      <c r="DX5" s="181"/>
      <c r="DY5" s="181"/>
      <c r="DZ5" s="182" t="s">
        <v>642</v>
      </c>
      <c r="EA5" s="182"/>
      <c r="EB5" s="182"/>
      <c r="EC5" s="182"/>
      <c r="ED5" s="182"/>
      <c r="EE5" s="182"/>
      <c r="EF5" s="181" t="s">
        <v>256</v>
      </c>
      <c r="EG5" s="181"/>
      <c r="EH5" s="181"/>
      <c r="EI5" s="171" t="s">
        <v>645</v>
      </c>
      <c r="EJ5" s="172"/>
      <c r="EK5" s="172"/>
      <c r="EL5" s="172"/>
      <c r="EM5" s="172"/>
      <c r="EN5" s="173"/>
      <c r="EO5" s="177" t="s">
        <v>254</v>
      </c>
      <c r="EP5" s="178"/>
      <c r="EQ5" s="179"/>
      <c r="ER5" s="164" t="s">
        <v>273</v>
      </c>
      <c r="ES5" s="165"/>
      <c r="ET5" s="170"/>
      <c r="EU5" s="138" t="s">
        <v>757</v>
      </c>
      <c r="EV5" s="164" t="s">
        <v>784</v>
      </c>
      <c r="EW5" s="170"/>
      <c r="EX5" s="185" t="s">
        <v>254</v>
      </c>
      <c r="EY5" s="185"/>
      <c r="EZ5" s="185"/>
      <c r="FA5" s="164" t="s">
        <v>274</v>
      </c>
      <c r="FB5" s="165"/>
      <c r="FC5" s="165"/>
      <c r="FD5" s="138" t="s">
        <v>757</v>
      </c>
      <c r="FE5" s="165" t="s">
        <v>786</v>
      </c>
      <c r="FF5" s="166"/>
      <c r="FG5" s="180" t="s">
        <v>256</v>
      </c>
      <c r="FH5" s="181"/>
      <c r="FI5" s="181"/>
      <c r="FJ5" s="359" t="s">
        <v>902</v>
      </c>
      <c r="FK5" s="359"/>
      <c r="FL5" s="359"/>
      <c r="FM5" s="359"/>
      <c r="FN5" s="359"/>
      <c r="FO5" s="359"/>
      <c r="FP5" s="181" t="s">
        <v>256</v>
      </c>
      <c r="FQ5" s="181"/>
      <c r="FR5" s="181"/>
      <c r="FS5" s="360" t="s">
        <v>289</v>
      </c>
      <c r="FT5" s="361"/>
      <c r="FU5" s="361"/>
      <c r="FV5" s="361"/>
      <c r="FW5" s="361"/>
      <c r="FX5" s="362"/>
    </row>
    <row r="6" spans="1:180" ht="15" customHeight="1" thickBot="1" x14ac:dyDescent="0.35">
      <c r="A6" s="232">
        <v>3</v>
      </c>
      <c r="B6" s="232"/>
      <c r="C6" s="260">
        <v>275.8</v>
      </c>
      <c r="D6" s="261"/>
      <c r="E6" s="262" t="s">
        <v>317</v>
      </c>
      <c r="F6" s="263"/>
      <c r="G6" s="263"/>
      <c r="H6" s="263"/>
      <c r="I6" s="264"/>
      <c r="J6" s="232">
        <v>13</v>
      </c>
      <c r="K6" s="232"/>
      <c r="L6" s="260" t="s">
        <v>299</v>
      </c>
      <c r="M6" s="261"/>
      <c r="N6" s="265" t="s">
        <v>326</v>
      </c>
      <c r="O6" s="266"/>
      <c r="P6" s="266"/>
      <c r="Q6" s="266"/>
      <c r="R6" s="267"/>
      <c r="S6" s="197"/>
      <c r="T6" s="198"/>
      <c r="U6" s="198"/>
      <c r="V6" s="198"/>
      <c r="W6" s="198"/>
      <c r="X6" s="198"/>
      <c r="Y6" s="198"/>
      <c r="Z6" s="198"/>
      <c r="AA6" s="198"/>
      <c r="AB6" s="198"/>
      <c r="AC6" s="198"/>
      <c r="AD6" s="198"/>
      <c r="AE6" s="198"/>
      <c r="AF6" s="198"/>
      <c r="AG6" s="198"/>
      <c r="AH6" s="198"/>
      <c r="AI6" s="198"/>
      <c r="AJ6" s="199"/>
      <c r="AK6" s="253" t="str">
        <f>"3 - "&amp;AK23</f>
        <v>3 - DREAM</v>
      </c>
      <c r="AL6" s="213"/>
      <c r="AM6" s="214"/>
      <c r="AN6" s="160" t="str">
        <f>AN23</f>
        <v>LAS 352/66</v>
      </c>
      <c r="AO6" s="329"/>
      <c r="AP6" s="330"/>
      <c r="AQ6" s="160" t="str">
        <f>AQ23</f>
        <v>37°10.333'</v>
      </c>
      <c r="AR6" s="329"/>
      <c r="AS6" s="330"/>
      <c r="AT6" s="160" t="str">
        <f>AT23</f>
        <v>114°59.534'</v>
      </c>
      <c r="AU6" s="329"/>
      <c r="AV6" s="329"/>
      <c r="AW6" s="320" t="s">
        <v>476</v>
      </c>
      <c r="AX6" s="225"/>
      <c r="AY6" s="225"/>
      <c r="AZ6" s="139" t="s">
        <v>477</v>
      </c>
      <c r="BA6" s="169">
        <v>18</v>
      </c>
      <c r="BB6" s="169"/>
      <c r="BC6" s="197"/>
      <c r="BD6" s="198"/>
      <c r="BE6" s="198"/>
      <c r="BF6" s="198"/>
      <c r="BG6" s="198"/>
      <c r="BH6" s="198"/>
      <c r="BI6" s="198"/>
      <c r="BJ6" s="198"/>
      <c r="BK6" s="198"/>
      <c r="BL6" s="198"/>
      <c r="BM6" s="198"/>
      <c r="BN6" s="198"/>
      <c r="BO6" s="198"/>
      <c r="BP6" s="198"/>
      <c r="BQ6" s="198"/>
      <c r="BR6" s="198"/>
      <c r="BS6" s="198"/>
      <c r="BT6" s="198"/>
      <c r="BU6" s="197"/>
      <c r="BV6" s="198"/>
      <c r="BW6" s="198"/>
      <c r="BX6" s="198"/>
      <c r="BY6" s="198"/>
      <c r="BZ6" s="198"/>
      <c r="CA6" s="198"/>
      <c r="CB6" s="198"/>
      <c r="CC6" s="198"/>
      <c r="CD6" s="198"/>
      <c r="CE6" s="198"/>
      <c r="CF6" s="198"/>
      <c r="CG6" s="198"/>
      <c r="CH6" s="198"/>
      <c r="CI6" s="198"/>
      <c r="CJ6" s="198"/>
      <c r="CK6" s="198"/>
      <c r="CL6" s="198"/>
      <c r="CM6" s="197"/>
      <c r="CN6" s="198"/>
      <c r="CO6" s="198"/>
      <c r="CP6" s="198"/>
      <c r="CQ6" s="198"/>
      <c r="CR6" s="198"/>
      <c r="CS6" s="198"/>
      <c r="CT6" s="198"/>
      <c r="CU6" s="198"/>
      <c r="CV6" s="198"/>
      <c r="CW6" s="198"/>
      <c r="CX6" s="198"/>
      <c r="CY6" s="198"/>
      <c r="CZ6" s="198"/>
      <c r="DA6" s="198"/>
      <c r="DB6" s="198"/>
      <c r="DC6" s="198"/>
      <c r="DD6" s="198"/>
      <c r="DE6" s="180" t="s">
        <v>256</v>
      </c>
      <c r="DF6" s="181"/>
      <c r="DG6" s="181"/>
      <c r="DH6" s="182" t="s">
        <v>258</v>
      </c>
      <c r="DI6" s="182"/>
      <c r="DJ6" s="182"/>
      <c r="DK6" s="375"/>
      <c r="DL6" s="182"/>
      <c r="DM6" s="182"/>
      <c r="DN6" s="181" t="s">
        <v>256</v>
      </c>
      <c r="DO6" s="181"/>
      <c r="DP6" s="181"/>
      <c r="DQ6" s="171" t="s">
        <v>264</v>
      </c>
      <c r="DR6" s="172"/>
      <c r="DS6" s="172"/>
      <c r="DT6" s="376"/>
      <c r="DU6" s="172"/>
      <c r="DV6" s="173"/>
      <c r="DW6" s="183" t="s">
        <v>272</v>
      </c>
      <c r="DX6" s="184"/>
      <c r="DY6" s="184"/>
      <c r="DZ6" s="186" t="s">
        <v>643</v>
      </c>
      <c r="EA6" s="186"/>
      <c r="EB6" s="186"/>
      <c r="EC6" s="186" t="s">
        <v>644</v>
      </c>
      <c r="ED6" s="186"/>
      <c r="EE6" s="186"/>
      <c r="EF6" s="184" t="s">
        <v>272</v>
      </c>
      <c r="EG6" s="184"/>
      <c r="EH6" s="184"/>
      <c r="EI6" s="174" t="s">
        <v>646</v>
      </c>
      <c r="EJ6" s="175"/>
      <c r="EK6" s="175"/>
      <c r="EL6" s="175" t="s">
        <v>647</v>
      </c>
      <c r="EM6" s="175"/>
      <c r="EN6" s="176"/>
      <c r="EO6" s="180" t="s">
        <v>256</v>
      </c>
      <c r="EP6" s="181"/>
      <c r="EQ6" s="181"/>
      <c r="ER6" s="182" t="s">
        <v>703</v>
      </c>
      <c r="ES6" s="182"/>
      <c r="ET6" s="182"/>
      <c r="EU6" s="182"/>
      <c r="EV6" s="182"/>
      <c r="EW6" s="182"/>
      <c r="EX6" s="181" t="s">
        <v>256</v>
      </c>
      <c r="EY6" s="181"/>
      <c r="EZ6" s="181"/>
      <c r="FA6" s="171" t="s">
        <v>706</v>
      </c>
      <c r="FB6" s="172"/>
      <c r="FC6" s="172"/>
      <c r="FD6" s="172"/>
      <c r="FE6" s="172"/>
      <c r="FF6" s="173"/>
      <c r="FG6" s="183" t="s">
        <v>272</v>
      </c>
      <c r="FH6" s="184"/>
      <c r="FI6" s="184"/>
      <c r="FJ6" s="186" t="s">
        <v>854</v>
      </c>
      <c r="FK6" s="186"/>
      <c r="FL6" s="186"/>
      <c r="FM6" s="186" t="s">
        <v>855</v>
      </c>
      <c r="FN6" s="186"/>
      <c r="FO6" s="186"/>
      <c r="FP6" s="184" t="s">
        <v>272</v>
      </c>
      <c r="FQ6" s="184"/>
      <c r="FR6" s="184"/>
      <c r="FS6" s="174" t="s">
        <v>856</v>
      </c>
      <c r="FT6" s="175"/>
      <c r="FU6" s="175"/>
      <c r="FV6" s="175" t="s">
        <v>857</v>
      </c>
      <c r="FW6" s="175"/>
      <c r="FX6" s="176"/>
    </row>
    <row r="7" spans="1:180" ht="15" customHeight="1" thickTop="1" thickBot="1" x14ac:dyDescent="0.35">
      <c r="A7" s="232">
        <v>4</v>
      </c>
      <c r="B7" s="232"/>
      <c r="C7" s="251">
        <v>327</v>
      </c>
      <c r="D7" s="252"/>
      <c r="E7" s="253" t="s">
        <v>318</v>
      </c>
      <c r="F7" s="213"/>
      <c r="G7" s="213"/>
      <c r="H7" s="213"/>
      <c r="I7" s="214"/>
      <c r="J7" s="232">
        <v>14</v>
      </c>
      <c r="K7" s="232"/>
      <c r="L7" s="251">
        <v>377.8</v>
      </c>
      <c r="M7" s="252"/>
      <c r="N7" s="254" t="s">
        <v>260</v>
      </c>
      <c r="O7" s="255"/>
      <c r="P7" s="255"/>
      <c r="Q7" s="255"/>
      <c r="R7" s="256"/>
      <c r="S7" s="197"/>
      <c r="T7" s="198"/>
      <c r="U7" s="198"/>
      <c r="V7" s="198"/>
      <c r="W7" s="198"/>
      <c r="X7" s="198"/>
      <c r="Y7" s="198"/>
      <c r="Z7" s="198"/>
      <c r="AA7" s="198"/>
      <c r="AB7" s="198"/>
      <c r="AC7" s="198"/>
      <c r="AD7" s="198"/>
      <c r="AE7" s="198"/>
      <c r="AF7" s="198"/>
      <c r="AG7" s="198"/>
      <c r="AH7" s="198"/>
      <c r="AI7" s="198"/>
      <c r="AJ7" s="199"/>
      <c r="AK7" s="335" t="str">
        <f>"4 - "&amp;AK38</f>
        <v>4 - STUDENT GAP</v>
      </c>
      <c r="AL7" s="336"/>
      <c r="AM7" s="337"/>
      <c r="AN7" s="218" t="str">
        <f>AN38</f>
        <v>LSV 347/82</v>
      </c>
      <c r="AO7" s="258"/>
      <c r="AP7" s="259"/>
      <c r="AQ7" s="218" t="str">
        <f>AQ38</f>
        <v>37°36.733'</v>
      </c>
      <c r="AR7" s="258"/>
      <c r="AS7" s="259"/>
      <c r="AT7" s="218" t="str">
        <f>AT38</f>
        <v>114°57.900'</v>
      </c>
      <c r="AU7" s="258"/>
      <c r="AV7" s="258"/>
      <c r="AW7" s="327" t="s">
        <v>478</v>
      </c>
      <c r="AX7" s="314"/>
      <c r="AY7" s="314"/>
      <c r="AZ7" s="314"/>
      <c r="BA7" s="314"/>
      <c r="BB7" s="315"/>
      <c r="BC7" s="197"/>
      <c r="BD7" s="198"/>
      <c r="BE7" s="198"/>
      <c r="BF7" s="198"/>
      <c r="BG7" s="198"/>
      <c r="BH7" s="198"/>
      <c r="BI7" s="198"/>
      <c r="BJ7" s="198"/>
      <c r="BK7" s="198"/>
      <c r="BL7" s="198"/>
      <c r="BM7" s="198"/>
      <c r="BN7" s="198"/>
      <c r="BO7" s="198"/>
      <c r="BP7" s="198"/>
      <c r="BQ7" s="198"/>
      <c r="BR7" s="198"/>
      <c r="BS7" s="198"/>
      <c r="BT7" s="198"/>
      <c r="BU7" s="197"/>
      <c r="BV7" s="198"/>
      <c r="BW7" s="198"/>
      <c r="BX7" s="198"/>
      <c r="BY7" s="198"/>
      <c r="BZ7" s="198"/>
      <c r="CA7" s="198"/>
      <c r="CB7" s="198"/>
      <c r="CC7" s="198"/>
      <c r="CD7" s="198"/>
      <c r="CE7" s="198"/>
      <c r="CF7" s="198"/>
      <c r="CG7" s="198"/>
      <c r="CH7" s="198"/>
      <c r="CI7" s="198"/>
      <c r="CJ7" s="198"/>
      <c r="CK7" s="198"/>
      <c r="CL7" s="198"/>
      <c r="CM7" s="197"/>
      <c r="CN7" s="198"/>
      <c r="CO7" s="198"/>
      <c r="CP7" s="198"/>
      <c r="CQ7" s="198"/>
      <c r="CR7" s="198"/>
      <c r="CS7" s="198"/>
      <c r="CT7" s="198"/>
      <c r="CU7" s="198"/>
      <c r="CV7" s="198"/>
      <c r="CW7" s="198"/>
      <c r="CX7" s="198"/>
      <c r="CY7" s="198"/>
      <c r="CZ7" s="198"/>
      <c r="DA7" s="198"/>
      <c r="DB7" s="198"/>
      <c r="DC7" s="198"/>
      <c r="DD7" s="198"/>
      <c r="DE7" s="183" t="s">
        <v>272</v>
      </c>
      <c r="DF7" s="184"/>
      <c r="DG7" s="184"/>
      <c r="DH7" s="186" t="s">
        <v>332</v>
      </c>
      <c r="DI7" s="186"/>
      <c r="DJ7" s="186"/>
      <c r="DK7" s="186" t="s">
        <v>333</v>
      </c>
      <c r="DL7" s="186"/>
      <c r="DM7" s="186"/>
      <c r="DN7" s="184" t="s">
        <v>272</v>
      </c>
      <c r="DO7" s="184"/>
      <c r="DP7" s="184"/>
      <c r="DQ7" s="174" t="s">
        <v>330</v>
      </c>
      <c r="DR7" s="175"/>
      <c r="DS7" s="175"/>
      <c r="DT7" s="175" t="s">
        <v>331</v>
      </c>
      <c r="DU7" s="175"/>
      <c r="DV7" s="176"/>
      <c r="DW7" s="177" t="s">
        <v>254</v>
      </c>
      <c r="DX7" s="178"/>
      <c r="DY7" s="179"/>
      <c r="DZ7" s="164" t="s">
        <v>552</v>
      </c>
      <c r="EA7" s="165"/>
      <c r="EB7" s="170"/>
      <c r="EC7" s="138" t="s">
        <v>757</v>
      </c>
      <c r="ED7" s="164" t="s">
        <v>762</v>
      </c>
      <c r="EE7" s="170"/>
      <c r="EF7" s="185" t="s">
        <v>254</v>
      </c>
      <c r="EG7" s="185"/>
      <c r="EH7" s="185"/>
      <c r="EI7" s="164" t="s">
        <v>553</v>
      </c>
      <c r="EJ7" s="165"/>
      <c r="EK7" s="165"/>
      <c r="EL7" s="138" t="s">
        <v>757</v>
      </c>
      <c r="EM7" s="165" t="s">
        <v>770</v>
      </c>
      <c r="EN7" s="166"/>
      <c r="EO7" s="183" t="s">
        <v>272</v>
      </c>
      <c r="EP7" s="184"/>
      <c r="EQ7" s="184"/>
      <c r="ER7" s="186" t="s">
        <v>704</v>
      </c>
      <c r="ES7" s="186"/>
      <c r="ET7" s="186"/>
      <c r="EU7" s="186" t="s">
        <v>705</v>
      </c>
      <c r="EV7" s="186"/>
      <c r="EW7" s="186"/>
      <c r="EX7" s="184" t="s">
        <v>272</v>
      </c>
      <c r="EY7" s="184"/>
      <c r="EZ7" s="184"/>
      <c r="FA7" s="174" t="s">
        <v>707</v>
      </c>
      <c r="FB7" s="175"/>
      <c r="FC7" s="175"/>
      <c r="FD7" s="355" t="s">
        <v>708</v>
      </c>
      <c r="FE7" s="356"/>
      <c r="FF7" s="357"/>
      <c r="FG7" s="177" t="s">
        <v>254</v>
      </c>
      <c r="FH7" s="178"/>
      <c r="FI7" s="179"/>
      <c r="FJ7" s="164" t="s">
        <v>824</v>
      </c>
      <c r="FK7" s="165"/>
      <c r="FL7" s="170"/>
      <c r="FM7" s="144" t="s">
        <v>866</v>
      </c>
      <c r="FN7" s="164" t="s">
        <v>893</v>
      </c>
      <c r="FO7" s="170"/>
      <c r="FP7" s="185" t="s">
        <v>254</v>
      </c>
      <c r="FQ7" s="185"/>
      <c r="FR7" s="185"/>
      <c r="FS7" s="164" t="s">
        <v>885</v>
      </c>
      <c r="FT7" s="165"/>
      <c r="FU7" s="170"/>
      <c r="FV7" s="144" t="s">
        <v>866</v>
      </c>
      <c r="FW7" s="164" t="s">
        <v>894</v>
      </c>
      <c r="FX7" s="166"/>
    </row>
    <row r="8" spans="1:180" ht="15" customHeight="1" thickTop="1" x14ac:dyDescent="0.3">
      <c r="A8" s="232">
        <v>5</v>
      </c>
      <c r="B8" s="232"/>
      <c r="C8" s="260">
        <v>385.4</v>
      </c>
      <c r="D8" s="261"/>
      <c r="E8" s="262" t="s">
        <v>319</v>
      </c>
      <c r="F8" s="263"/>
      <c r="G8" s="263"/>
      <c r="H8" s="263"/>
      <c r="I8" s="264"/>
      <c r="J8" s="232">
        <v>15</v>
      </c>
      <c r="K8" s="232"/>
      <c r="L8" s="260">
        <v>295.39999999999998</v>
      </c>
      <c r="M8" s="261"/>
      <c r="N8" s="265" t="s">
        <v>309</v>
      </c>
      <c r="O8" s="266"/>
      <c r="P8" s="266"/>
      <c r="Q8" s="266"/>
      <c r="R8" s="267"/>
      <c r="S8" s="197"/>
      <c r="T8" s="198"/>
      <c r="U8" s="198"/>
      <c r="V8" s="198"/>
      <c r="W8" s="198"/>
      <c r="X8" s="198"/>
      <c r="Y8" s="198"/>
      <c r="Z8" s="198"/>
      <c r="AA8" s="198"/>
      <c r="AB8" s="198"/>
      <c r="AC8" s="198"/>
      <c r="AD8" s="198"/>
      <c r="AE8" s="198"/>
      <c r="AF8" s="198"/>
      <c r="AG8" s="198"/>
      <c r="AH8" s="198"/>
      <c r="AI8" s="198"/>
      <c r="AJ8" s="199"/>
      <c r="AK8" s="253" t="str">
        <f>"5 - "&amp;AK22</f>
        <v>5 - BELTED PK</v>
      </c>
      <c r="AL8" s="213"/>
      <c r="AM8" s="214"/>
      <c r="AN8" s="160" t="str">
        <f>AN22</f>
        <v>TQQ 095/36</v>
      </c>
      <c r="AO8" s="329"/>
      <c r="AP8" s="330"/>
      <c r="AQ8" s="160" t="str">
        <f>AQ22</f>
        <v>37°34.000'</v>
      </c>
      <c r="AR8" s="329"/>
      <c r="AS8" s="330"/>
      <c r="AT8" s="160" t="str">
        <f>AT22</f>
        <v>116°04.500'</v>
      </c>
      <c r="AU8" s="329"/>
      <c r="AV8" s="329"/>
      <c r="AW8" s="316" t="s">
        <v>17</v>
      </c>
      <c r="AX8" s="223"/>
      <c r="AY8" s="223"/>
      <c r="AZ8" s="141" t="s">
        <v>405</v>
      </c>
      <c r="BA8" s="141" t="s">
        <v>406</v>
      </c>
      <c r="BB8" s="141" t="s">
        <v>494</v>
      </c>
      <c r="BC8" s="197"/>
      <c r="BD8" s="198"/>
      <c r="BE8" s="198"/>
      <c r="BF8" s="198"/>
      <c r="BG8" s="198"/>
      <c r="BH8" s="198"/>
      <c r="BI8" s="198"/>
      <c r="BJ8" s="198"/>
      <c r="BK8" s="198"/>
      <c r="BL8" s="198"/>
      <c r="BM8" s="198"/>
      <c r="BN8" s="198"/>
      <c r="BO8" s="198"/>
      <c r="BP8" s="198"/>
      <c r="BQ8" s="198"/>
      <c r="BR8" s="198"/>
      <c r="BS8" s="198"/>
      <c r="BT8" s="199"/>
      <c r="BU8" s="197"/>
      <c r="BV8" s="198"/>
      <c r="BW8" s="198"/>
      <c r="BX8" s="198"/>
      <c r="BY8" s="198"/>
      <c r="BZ8" s="198"/>
      <c r="CA8" s="198"/>
      <c r="CB8" s="198"/>
      <c r="CC8" s="198"/>
      <c r="CD8" s="198"/>
      <c r="CE8" s="198"/>
      <c r="CF8" s="198"/>
      <c r="CG8" s="198"/>
      <c r="CH8" s="198"/>
      <c r="CI8" s="198"/>
      <c r="CJ8" s="198"/>
      <c r="CK8" s="198"/>
      <c r="CL8" s="199"/>
      <c r="CM8" s="197"/>
      <c r="CN8" s="198"/>
      <c r="CO8" s="198"/>
      <c r="CP8" s="198"/>
      <c r="CQ8" s="198"/>
      <c r="CR8" s="198"/>
      <c r="CS8" s="198"/>
      <c r="CT8" s="198"/>
      <c r="CU8" s="198"/>
      <c r="CV8" s="198"/>
      <c r="CW8" s="198"/>
      <c r="CX8" s="198"/>
      <c r="CY8" s="198"/>
      <c r="CZ8" s="198"/>
      <c r="DA8" s="198"/>
      <c r="DB8" s="198"/>
      <c r="DC8" s="198"/>
      <c r="DD8" s="199"/>
      <c r="DE8" s="377" t="s">
        <v>583</v>
      </c>
      <c r="DF8" s="378"/>
      <c r="DG8" s="378"/>
      <c r="DH8" s="378"/>
      <c r="DI8" s="378"/>
      <c r="DJ8" s="378"/>
      <c r="DK8" s="378"/>
      <c r="DL8" s="378"/>
      <c r="DM8" s="378"/>
      <c r="DN8" s="378"/>
      <c r="DO8" s="378"/>
      <c r="DP8" s="378"/>
      <c r="DQ8" s="378"/>
      <c r="DR8" s="378"/>
      <c r="DS8" s="378"/>
      <c r="DT8" s="378"/>
      <c r="DU8" s="378"/>
      <c r="DV8" s="379"/>
      <c r="DW8" s="180" t="s">
        <v>256</v>
      </c>
      <c r="DX8" s="181"/>
      <c r="DY8" s="181"/>
      <c r="DZ8" s="182" t="s">
        <v>648</v>
      </c>
      <c r="EA8" s="182"/>
      <c r="EB8" s="182"/>
      <c r="EC8" s="182"/>
      <c r="ED8" s="182"/>
      <c r="EE8" s="182"/>
      <c r="EF8" s="181" t="s">
        <v>256</v>
      </c>
      <c r="EG8" s="181"/>
      <c r="EH8" s="181"/>
      <c r="EI8" s="171" t="s">
        <v>651</v>
      </c>
      <c r="EJ8" s="172"/>
      <c r="EK8" s="172"/>
      <c r="EL8" s="172"/>
      <c r="EM8" s="172"/>
      <c r="EN8" s="173"/>
      <c r="EO8" s="177" t="s">
        <v>254</v>
      </c>
      <c r="EP8" s="178"/>
      <c r="EQ8" s="179"/>
      <c r="ER8" s="164" t="s">
        <v>275</v>
      </c>
      <c r="ES8" s="165"/>
      <c r="ET8" s="170"/>
      <c r="EU8" s="138" t="s">
        <v>757</v>
      </c>
      <c r="EV8" s="164" t="s">
        <v>787</v>
      </c>
      <c r="EW8" s="170"/>
      <c r="EX8" s="185" t="s">
        <v>254</v>
      </c>
      <c r="EY8" s="185"/>
      <c r="EZ8" s="185"/>
      <c r="FA8" s="164" t="s">
        <v>276</v>
      </c>
      <c r="FB8" s="165"/>
      <c r="FC8" s="165"/>
      <c r="FD8" s="138" t="s">
        <v>757</v>
      </c>
      <c r="FE8" s="165" t="s">
        <v>788</v>
      </c>
      <c r="FF8" s="166"/>
      <c r="FG8" s="180" t="s">
        <v>256</v>
      </c>
      <c r="FH8" s="181"/>
      <c r="FI8" s="181"/>
      <c r="FJ8" s="359" t="s">
        <v>838</v>
      </c>
      <c r="FK8" s="359"/>
      <c r="FL8" s="359"/>
      <c r="FM8" s="359"/>
      <c r="FN8" s="359"/>
      <c r="FO8" s="359"/>
      <c r="FP8" s="181" t="s">
        <v>256</v>
      </c>
      <c r="FQ8" s="181"/>
      <c r="FR8" s="181"/>
      <c r="FS8" s="360" t="s">
        <v>918</v>
      </c>
      <c r="FT8" s="361"/>
      <c r="FU8" s="361"/>
      <c r="FV8" s="361"/>
      <c r="FW8" s="361"/>
      <c r="FX8" s="362"/>
    </row>
    <row r="9" spans="1:180" ht="15" customHeight="1" thickBot="1" x14ac:dyDescent="0.35">
      <c r="A9" s="232">
        <v>6</v>
      </c>
      <c r="B9" s="232"/>
      <c r="C9" s="251">
        <v>273.55</v>
      </c>
      <c r="D9" s="252"/>
      <c r="E9" s="253" t="s">
        <v>320</v>
      </c>
      <c r="F9" s="213"/>
      <c r="G9" s="213"/>
      <c r="H9" s="213"/>
      <c r="I9" s="214"/>
      <c r="J9" s="232">
        <v>16</v>
      </c>
      <c r="K9" s="232"/>
      <c r="L9" s="251">
        <v>276.10000000000002</v>
      </c>
      <c r="M9" s="252"/>
      <c r="N9" s="254" t="s">
        <v>310</v>
      </c>
      <c r="O9" s="255"/>
      <c r="P9" s="255"/>
      <c r="Q9" s="255"/>
      <c r="R9" s="256"/>
      <c r="S9" s="197"/>
      <c r="T9" s="198"/>
      <c r="U9" s="198"/>
      <c r="V9" s="198"/>
      <c r="W9" s="198"/>
      <c r="X9" s="198"/>
      <c r="Y9" s="198"/>
      <c r="Z9" s="198"/>
      <c r="AA9" s="198"/>
      <c r="AB9" s="198"/>
      <c r="AC9" s="198"/>
      <c r="AD9" s="198"/>
      <c r="AE9" s="198"/>
      <c r="AF9" s="198"/>
      <c r="AG9" s="198"/>
      <c r="AH9" s="198"/>
      <c r="AI9" s="198"/>
      <c r="AJ9" s="199"/>
      <c r="AK9" s="257" t="str">
        <f>"6 - "&amp;AK28</f>
        <v>6 - GARTH</v>
      </c>
      <c r="AL9" s="207"/>
      <c r="AM9" s="208"/>
      <c r="AN9" s="218" t="str">
        <f>AN28</f>
        <v>LSV 302/90</v>
      </c>
      <c r="AO9" s="258"/>
      <c r="AP9" s="259"/>
      <c r="AQ9" s="218" t="str">
        <f>AQ28</f>
        <v>37°17.967'</v>
      </c>
      <c r="AR9" s="258"/>
      <c r="AS9" s="259"/>
      <c r="AT9" s="218" t="str">
        <f>AT28</f>
        <v>116°21.267'</v>
      </c>
      <c r="AU9" s="258"/>
      <c r="AV9" s="258"/>
      <c r="AW9" s="321" t="s">
        <v>507</v>
      </c>
      <c r="AX9" s="322"/>
      <c r="AY9" s="322"/>
      <c r="AZ9" s="121" t="s">
        <v>468</v>
      </c>
      <c r="BA9" s="121">
        <v>75</v>
      </c>
      <c r="BB9" s="125">
        <v>112.8</v>
      </c>
      <c r="BC9" s="197"/>
      <c r="BD9" s="198"/>
      <c r="BE9" s="198"/>
      <c r="BF9" s="198"/>
      <c r="BG9" s="198"/>
      <c r="BH9" s="198"/>
      <c r="BI9" s="198"/>
      <c r="BJ9" s="198"/>
      <c r="BK9" s="198"/>
      <c r="BL9" s="198"/>
      <c r="BM9" s="198"/>
      <c r="BN9" s="198"/>
      <c r="BO9" s="198"/>
      <c r="BP9" s="198"/>
      <c r="BQ9" s="198"/>
      <c r="BR9" s="198"/>
      <c r="BS9" s="198"/>
      <c r="BT9" s="199"/>
      <c r="BU9" s="197"/>
      <c r="BV9" s="198"/>
      <c r="BW9" s="198"/>
      <c r="BX9" s="198"/>
      <c r="BY9" s="198"/>
      <c r="BZ9" s="198"/>
      <c r="CA9" s="198"/>
      <c r="CB9" s="198"/>
      <c r="CC9" s="198"/>
      <c r="CD9" s="198"/>
      <c r="CE9" s="198"/>
      <c r="CF9" s="198"/>
      <c r="CG9" s="198"/>
      <c r="CH9" s="198"/>
      <c r="CI9" s="198"/>
      <c r="CJ9" s="198"/>
      <c r="CK9" s="198"/>
      <c r="CL9" s="199"/>
      <c r="CM9" s="197"/>
      <c r="CN9" s="198"/>
      <c r="CO9" s="198"/>
      <c r="CP9" s="198"/>
      <c r="CQ9" s="198"/>
      <c r="CR9" s="198"/>
      <c r="CS9" s="198"/>
      <c r="CT9" s="198"/>
      <c r="CU9" s="198"/>
      <c r="CV9" s="198"/>
      <c r="CW9" s="198"/>
      <c r="CX9" s="198"/>
      <c r="CY9" s="198"/>
      <c r="CZ9" s="198"/>
      <c r="DA9" s="198"/>
      <c r="DB9" s="198"/>
      <c r="DC9" s="198"/>
      <c r="DD9" s="199"/>
      <c r="DE9" s="373" t="s">
        <v>262</v>
      </c>
      <c r="DF9" s="373"/>
      <c r="DG9" s="373"/>
      <c r="DH9" s="358" t="s">
        <v>260</v>
      </c>
      <c r="DI9" s="358"/>
      <c r="DJ9" s="358"/>
      <c r="DK9" s="373" t="s">
        <v>232</v>
      </c>
      <c r="DL9" s="373"/>
      <c r="DM9" s="358" t="s">
        <v>259</v>
      </c>
      <c r="DN9" s="358"/>
      <c r="DO9" s="373" t="s">
        <v>281</v>
      </c>
      <c r="DP9" s="373"/>
      <c r="DQ9" s="358" t="s">
        <v>261</v>
      </c>
      <c r="DR9" s="358"/>
      <c r="DS9" s="373" t="s">
        <v>282</v>
      </c>
      <c r="DT9" s="373"/>
      <c r="DU9" s="374"/>
      <c r="DV9" s="380"/>
      <c r="DW9" s="183" t="s">
        <v>272</v>
      </c>
      <c r="DX9" s="184"/>
      <c r="DY9" s="184"/>
      <c r="DZ9" s="186" t="s">
        <v>649</v>
      </c>
      <c r="EA9" s="186"/>
      <c r="EB9" s="186"/>
      <c r="EC9" s="186" t="s">
        <v>650</v>
      </c>
      <c r="ED9" s="186"/>
      <c r="EE9" s="186"/>
      <c r="EF9" s="184" t="s">
        <v>272</v>
      </c>
      <c r="EG9" s="184"/>
      <c r="EH9" s="184"/>
      <c r="EI9" s="174" t="s">
        <v>652</v>
      </c>
      <c r="EJ9" s="175"/>
      <c r="EK9" s="175"/>
      <c r="EL9" s="175" t="s">
        <v>653</v>
      </c>
      <c r="EM9" s="175"/>
      <c r="EN9" s="176"/>
      <c r="EO9" s="180" t="s">
        <v>256</v>
      </c>
      <c r="EP9" s="181"/>
      <c r="EQ9" s="181"/>
      <c r="ER9" s="182" t="s">
        <v>709</v>
      </c>
      <c r="ES9" s="182"/>
      <c r="ET9" s="182"/>
      <c r="EU9" s="182"/>
      <c r="EV9" s="182"/>
      <c r="EW9" s="182"/>
      <c r="EX9" s="181" t="s">
        <v>256</v>
      </c>
      <c r="EY9" s="181"/>
      <c r="EZ9" s="181"/>
      <c r="FA9" s="171" t="s">
        <v>712</v>
      </c>
      <c r="FB9" s="172"/>
      <c r="FC9" s="172"/>
      <c r="FD9" s="172"/>
      <c r="FE9" s="172"/>
      <c r="FF9" s="173"/>
      <c r="FG9" s="183" t="s">
        <v>272</v>
      </c>
      <c r="FH9" s="184"/>
      <c r="FI9" s="184"/>
      <c r="FJ9" s="186" t="s">
        <v>858</v>
      </c>
      <c r="FK9" s="186"/>
      <c r="FL9" s="186"/>
      <c r="FM9" s="186" t="s">
        <v>859</v>
      </c>
      <c r="FN9" s="186"/>
      <c r="FO9" s="186"/>
      <c r="FP9" s="184" t="s">
        <v>272</v>
      </c>
      <c r="FQ9" s="184"/>
      <c r="FR9" s="184"/>
      <c r="FS9" s="174" t="s">
        <v>860</v>
      </c>
      <c r="FT9" s="175"/>
      <c r="FU9" s="175"/>
      <c r="FV9" s="175" t="s">
        <v>861</v>
      </c>
      <c r="FW9" s="175"/>
      <c r="FX9" s="176"/>
    </row>
    <row r="10" spans="1:180" ht="15" customHeight="1" thickTop="1" thickBot="1" x14ac:dyDescent="0.35">
      <c r="A10" s="232">
        <v>7</v>
      </c>
      <c r="B10" s="232"/>
      <c r="C10" s="260">
        <v>317.52499999999998</v>
      </c>
      <c r="D10" s="261"/>
      <c r="E10" s="262" t="s">
        <v>321</v>
      </c>
      <c r="F10" s="263"/>
      <c r="G10" s="263"/>
      <c r="H10" s="263"/>
      <c r="I10" s="264"/>
      <c r="J10" s="232">
        <v>17</v>
      </c>
      <c r="K10" s="232"/>
      <c r="L10" s="260">
        <v>352.6</v>
      </c>
      <c r="M10" s="261"/>
      <c r="N10" s="265" t="s">
        <v>311</v>
      </c>
      <c r="O10" s="266"/>
      <c r="P10" s="266"/>
      <c r="Q10" s="266"/>
      <c r="R10" s="267"/>
      <c r="S10" s="197"/>
      <c r="T10" s="198"/>
      <c r="U10" s="198"/>
      <c r="V10" s="198"/>
      <c r="W10" s="198"/>
      <c r="X10" s="198"/>
      <c r="Y10" s="198"/>
      <c r="Z10" s="198"/>
      <c r="AA10" s="198"/>
      <c r="AB10" s="198"/>
      <c r="AC10" s="198"/>
      <c r="AD10" s="198"/>
      <c r="AE10" s="198"/>
      <c r="AF10" s="198"/>
      <c r="AG10" s="198"/>
      <c r="AH10" s="198"/>
      <c r="AI10" s="198"/>
      <c r="AJ10" s="199"/>
      <c r="AK10" s="253" t="str">
        <f>"7 - "&amp;AK26</f>
        <v>7 - FLUSH</v>
      </c>
      <c r="AL10" s="213"/>
      <c r="AM10" s="214"/>
      <c r="AN10" s="160" t="str">
        <f>AN26</f>
        <v>LSV 286/73</v>
      </c>
      <c r="AO10" s="329"/>
      <c r="AP10" s="330"/>
      <c r="AQ10" s="160" t="str">
        <f>AQ26</f>
        <v>36°50.800'</v>
      </c>
      <c r="AR10" s="329"/>
      <c r="AS10" s="330"/>
      <c r="AT10" s="160" t="str">
        <f>AT26</f>
        <v>116°20.267'</v>
      </c>
      <c r="AU10" s="329"/>
      <c r="AV10" s="329"/>
      <c r="AW10" s="320" t="s">
        <v>506</v>
      </c>
      <c r="AX10" s="225"/>
      <c r="AY10" s="225"/>
      <c r="AZ10" s="139" t="s">
        <v>469</v>
      </c>
      <c r="BA10" s="139">
        <v>33</v>
      </c>
      <c r="BB10" s="126">
        <v>109.6</v>
      </c>
      <c r="BC10" s="197"/>
      <c r="BD10" s="198"/>
      <c r="BE10" s="198"/>
      <c r="BF10" s="198"/>
      <c r="BG10" s="198"/>
      <c r="BH10" s="198"/>
      <c r="BI10" s="198"/>
      <c r="BJ10" s="198"/>
      <c r="BK10" s="198"/>
      <c r="BL10" s="198"/>
      <c r="BM10" s="198"/>
      <c r="BN10" s="198"/>
      <c r="BO10" s="198"/>
      <c r="BP10" s="198"/>
      <c r="BQ10" s="198"/>
      <c r="BR10" s="198"/>
      <c r="BS10" s="198"/>
      <c r="BT10" s="199"/>
      <c r="BU10" s="197"/>
      <c r="BV10" s="198"/>
      <c r="BW10" s="198"/>
      <c r="BX10" s="198"/>
      <c r="BY10" s="198"/>
      <c r="BZ10" s="198"/>
      <c r="CA10" s="198"/>
      <c r="CB10" s="198"/>
      <c r="CC10" s="198"/>
      <c r="CD10" s="198"/>
      <c r="CE10" s="198"/>
      <c r="CF10" s="198"/>
      <c r="CG10" s="198"/>
      <c r="CH10" s="198"/>
      <c r="CI10" s="198"/>
      <c r="CJ10" s="198"/>
      <c r="CK10" s="198"/>
      <c r="CL10" s="199"/>
      <c r="CM10" s="197"/>
      <c r="CN10" s="198"/>
      <c r="CO10" s="198"/>
      <c r="CP10" s="198"/>
      <c r="CQ10" s="198"/>
      <c r="CR10" s="198"/>
      <c r="CS10" s="198"/>
      <c r="CT10" s="198"/>
      <c r="CU10" s="198"/>
      <c r="CV10" s="198"/>
      <c r="CW10" s="198"/>
      <c r="CX10" s="198"/>
      <c r="CY10" s="198"/>
      <c r="CZ10" s="198"/>
      <c r="DA10" s="198"/>
      <c r="DB10" s="198"/>
      <c r="DC10" s="198"/>
      <c r="DD10" s="199"/>
      <c r="DE10" s="177" t="s">
        <v>254</v>
      </c>
      <c r="DF10" s="178"/>
      <c r="DG10" s="179"/>
      <c r="DH10" s="164" t="s">
        <v>584</v>
      </c>
      <c r="DI10" s="165"/>
      <c r="DJ10" s="170"/>
      <c r="DK10" s="138" t="s">
        <v>757</v>
      </c>
      <c r="DL10" s="164" t="s">
        <v>926</v>
      </c>
      <c r="DM10" s="170"/>
      <c r="DN10" s="185" t="s">
        <v>254</v>
      </c>
      <c r="DO10" s="185"/>
      <c r="DP10" s="185"/>
      <c r="DQ10" s="164" t="s">
        <v>585</v>
      </c>
      <c r="DR10" s="165"/>
      <c r="DS10" s="165"/>
      <c r="DT10" s="138" t="s">
        <v>757</v>
      </c>
      <c r="DU10" s="165" t="s">
        <v>927</v>
      </c>
      <c r="DV10" s="166"/>
      <c r="DW10" s="177" t="s">
        <v>254</v>
      </c>
      <c r="DX10" s="178"/>
      <c r="DY10" s="179"/>
      <c r="DZ10" s="164" t="s">
        <v>554</v>
      </c>
      <c r="EA10" s="165"/>
      <c r="EB10" s="170"/>
      <c r="EC10" s="138" t="s">
        <v>757</v>
      </c>
      <c r="ED10" s="164" t="s">
        <v>771</v>
      </c>
      <c r="EE10" s="170"/>
      <c r="EF10" s="185" t="s">
        <v>254</v>
      </c>
      <c r="EG10" s="185"/>
      <c r="EH10" s="185"/>
      <c r="EI10" s="164" t="s">
        <v>555</v>
      </c>
      <c r="EJ10" s="165"/>
      <c r="EK10" s="165"/>
      <c r="EL10" s="138" t="s">
        <v>757</v>
      </c>
      <c r="EM10" s="165" t="s">
        <v>766</v>
      </c>
      <c r="EN10" s="166"/>
      <c r="EO10" s="183" t="s">
        <v>272</v>
      </c>
      <c r="EP10" s="184"/>
      <c r="EQ10" s="184"/>
      <c r="ER10" s="186" t="s">
        <v>710</v>
      </c>
      <c r="ES10" s="186"/>
      <c r="ET10" s="186"/>
      <c r="EU10" s="186" t="s">
        <v>711</v>
      </c>
      <c r="EV10" s="186"/>
      <c r="EW10" s="186"/>
      <c r="EX10" s="184" t="s">
        <v>272</v>
      </c>
      <c r="EY10" s="184"/>
      <c r="EZ10" s="184"/>
      <c r="FA10" s="174" t="s">
        <v>713</v>
      </c>
      <c r="FB10" s="175"/>
      <c r="FC10" s="175"/>
      <c r="FD10" s="175" t="s">
        <v>714</v>
      </c>
      <c r="FE10" s="175"/>
      <c r="FF10" s="176"/>
      <c r="FG10" s="177" t="s">
        <v>254</v>
      </c>
      <c r="FH10" s="178"/>
      <c r="FI10" s="179"/>
      <c r="FJ10" s="164" t="s">
        <v>879</v>
      </c>
      <c r="FK10" s="165"/>
      <c r="FL10" s="170"/>
      <c r="FM10" s="144" t="s">
        <v>866</v>
      </c>
      <c r="FN10" s="164" t="s">
        <v>895</v>
      </c>
      <c r="FO10" s="170"/>
      <c r="FP10" s="185" t="s">
        <v>254</v>
      </c>
      <c r="FQ10" s="185"/>
      <c r="FR10" s="185"/>
      <c r="FS10" s="164" t="s">
        <v>878</v>
      </c>
      <c r="FT10" s="165"/>
      <c r="FU10" s="170"/>
      <c r="FV10" s="144" t="s">
        <v>866</v>
      </c>
      <c r="FW10" s="164" t="s">
        <v>868</v>
      </c>
      <c r="FX10" s="166"/>
    </row>
    <row r="11" spans="1:180" ht="15" customHeight="1" thickTop="1" x14ac:dyDescent="0.3">
      <c r="A11" s="232">
        <v>8</v>
      </c>
      <c r="B11" s="232"/>
      <c r="C11" s="251">
        <v>254.4</v>
      </c>
      <c r="D11" s="252"/>
      <c r="E11" s="253" t="s">
        <v>322</v>
      </c>
      <c r="F11" s="213"/>
      <c r="G11" s="213"/>
      <c r="H11" s="213"/>
      <c r="I11" s="214"/>
      <c r="J11" s="232">
        <v>18</v>
      </c>
      <c r="K11" s="232"/>
      <c r="L11" s="251">
        <v>317.77499999999998</v>
      </c>
      <c r="M11" s="252"/>
      <c r="N11" s="254" t="s">
        <v>312</v>
      </c>
      <c r="O11" s="255"/>
      <c r="P11" s="255"/>
      <c r="Q11" s="255"/>
      <c r="R11" s="256"/>
      <c r="S11" s="197"/>
      <c r="T11" s="198"/>
      <c r="U11" s="198"/>
      <c r="V11" s="198"/>
      <c r="W11" s="198"/>
      <c r="X11" s="198"/>
      <c r="Y11" s="198"/>
      <c r="Z11" s="198"/>
      <c r="AA11" s="198"/>
      <c r="AB11" s="198"/>
      <c r="AC11" s="198"/>
      <c r="AD11" s="198"/>
      <c r="AE11" s="198"/>
      <c r="AF11" s="198"/>
      <c r="AG11" s="198"/>
      <c r="AH11" s="198"/>
      <c r="AI11" s="198"/>
      <c r="AJ11" s="199"/>
      <c r="AK11" s="257" t="str">
        <f>"8 - "&amp;AK30</f>
        <v>8 - JAYSN</v>
      </c>
      <c r="AL11" s="207"/>
      <c r="AM11" s="208"/>
      <c r="AN11" s="218" t="str">
        <f>AN30</f>
        <v>BTY 098/37</v>
      </c>
      <c r="AO11" s="258"/>
      <c r="AP11" s="259"/>
      <c r="AQ11" s="218" t="str">
        <f>AQ30</f>
        <v>36°34.425'</v>
      </c>
      <c r="AR11" s="258"/>
      <c r="AS11" s="259"/>
      <c r="AT11" s="218" t="str">
        <f>AT30</f>
        <v>116°02.444'</v>
      </c>
      <c r="AU11" s="258"/>
      <c r="AV11" s="258"/>
      <c r="AW11" s="319" t="s">
        <v>505</v>
      </c>
      <c r="AX11" s="158"/>
      <c r="AY11" s="158"/>
      <c r="AZ11" s="140" t="s">
        <v>409</v>
      </c>
      <c r="BA11" s="140">
        <v>114</v>
      </c>
      <c r="BB11" s="127">
        <v>116.7</v>
      </c>
      <c r="BC11" s="197"/>
      <c r="BD11" s="198"/>
      <c r="BE11" s="198"/>
      <c r="BF11" s="198"/>
      <c r="BG11" s="198"/>
      <c r="BH11" s="198"/>
      <c r="BI11" s="198"/>
      <c r="BJ11" s="198"/>
      <c r="BK11" s="198"/>
      <c r="BL11" s="198"/>
      <c r="BM11" s="198"/>
      <c r="BN11" s="198"/>
      <c r="BO11" s="198"/>
      <c r="BP11" s="198"/>
      <c r="BQ11" s="198"/>
      <c r="BR11" s="198"/>
      <c r="BS11" s="198"/>
      <c r="BT11" s="199"/>
      <c r="BU11" s="197"/>
      <c r="BV11" s="198"/>
      <c r="BW11" s="198"/>
      <c r="BX11" s="198"/>
      <c r="BY11" s="198"/>
      <c r="BZ11" s="198"/>
      <c r="CA11" s="198"/>
      <c r="CB11" s="198"/>
      <c r="CC11" s="198"/>
      <c r="CD11" s="198"/>
      <c r="CE11" s="198"/>
      <c r="CF11" s="198"/>
      <c r="CG11" s="198"/>
      <c r="CH11" s="198"/>
      <c r="CI11" s="198"/>
      <c r="CJ11" s="198"/>
      <c r="CK11" s="198"/>
      <c r="CL11" s="199"/>
      <c r="CM11" s="197"/>
      <c r="CN11" s="198"/>
      <c r="CO11" s="198"/>
      <c r="CP11" s="198"/>
      <c r="CQ11" s="198"/>
      <c r="CR11" s="198"/>
      <c r="CS11" s="198"/>
      <c r="CT11" s="198"/>
      <c r="CU11" s="198"/>
      <c r="CV11" s="198"/>
      <c r="CW11" s="198"/>
      <c r="CX11" s="198"/>
      <c r="CY11" s="198"/>
      <c r="CZ11" s="198"/>
      <c r="DA11" s="198"/>
      <c r="DB11" s="198"/>
      <c r="DC11" s="198"/>
      <c r="DD11" s="199"/>
      <c r="DE11" s="180" t="s">
        <v>256</v>
      </c>
      <c r="DF11" s="181"/>
      <c r="DG11" s="181"/>
      <c r="DH11" s="182" t="s">
        <v>587</v>
      </c>
      <c r="DI11" s="182"/>
      <c r="DJ11" s="182"/>
      <c r="DK11" s="182"/>
      <c r="DL11" s="182"/>
      <c r="DM11" s="182"/>
      <c r="DN11" s="181" t="s">
        <v>256</v>
      </c>
      <c r="DO11" s="181"/>
      <c r="DP11" s="181"/>
      <c r="DQ11" s="171" t="s">
        <v>590</v>
      </c>
      <c r="DR11" s="172"/>
      <c r="DS11" s="172"/>
      <c r="DT11" s="172"/>
      <c r="DU11" s="172"/>
      <c r="DV11" s="173"/>
      <c r="DW11" s="180" t="s">
        <v>256</v>
      </c>
      <c r="DX11" s="181"/>
      <c r="DY11" s="181"/>
      <c r="DZ11" s="182" t="s">
        <v>654</v>
      </c>
      <c r="EA11" s="182"/>
      <c r="EB11" s="182"/>
      <c r="EC11" s="182"/>
      <c r="ED11" s="182"/>
      <c r="EE11" s="182"/>
      <c r="EF11" s="181" t="s">
        <v>256</v>
      </c>
      <c r="EG11" s="181"/>
      <c r="EH11" s="181"/>
      <c r="EI11" s="171" t="s">
        <v>657</v>
      </c>
      <c r="EJ11" s="172"/>
      <c r="EK11" s="172"/>
      <c r="EL11" s="172"/>
      <c r="EM11" s="172"/>
      <c r="EN11" s="173"/>
      <c r="EO11" s="177" t="s">
        <v>254</v>
      </c>
      <c r="EP11" s="178"/>
      <c r="EQ11" s="179"/>
      <c r="ER11" s="164" t="s">
        <v>277</v>
      </c>
      <c r="ES11" s="165"/>
      <c r="ET11" s="170"/>
      <c r="EU11" s="138" t="s">
        <v>757</v>
      </c>
      <c r="EV11" s="164" t="s">
        <v>789</v>
      </c>
      <c r="EW11" s="170"/>
      <c r="EX11" s="185"/>
      <c r="EY11" s="185"/>
      <c r="EZ11" s="185"/>
      <c r="FA11" s="164"/>
      <c r="FB11" s="165"/>
      <c r="FC11" s="165"/>
      <c r="FD11" s="165"/>
      <c r="FE11" s="165"/>
      <c r="FF11" s="166"/>
      <c r="FG11" s="180" t="s">
        <v>256</v>
      </c>
      <c r="FH11" s="181"/>
      <c r="FI11" s="181"/>
      <c r="FJ11" s="364" t="s">
        <v>919</v>
      </c>
      <c r="FK11" s="364"/>
      <c r="FL11" s="364"/>
      <c r="FM11" s="364"/>
      <c r="FN11" s="364"/>
      <c r="FO11" s="364"/>
      <c r="FP11" s="181" t="s">
        <v>256</v>
      </c>
      <c r="FQ11" s="181"/>
      <c r="FR11" s="181"/>
      <c r="FS11" s="360" t="s">
        <v>888</v>
      </c>
      <c r="FT11" s="361"/>
      <c r="FU11" s="361"/>
      <c r="FV11" s="361"/>
      <c r="FW11" s="361"/>
      <c r="FX11" s="362"/>
    </row>
    <row r="12" spans="1:180" ht="15" customHeight="1" thickBot="1" x14ac:dyDescent="0.35">
      <c r="A12" s="232">
        <v>9</v>
      </c>
      <c r="B12" s="232"/>
      <c r="C12" s="260">
        <v>305.60000000000002</v>
      </c>
      <c r="D12" s="261"/>
      <c r="E12" s="262" t="s">
        <v>323</v>
      </c>
      <c r="F12" s="263"/>
      <c r="G12" s="263"/>
      <c r="H12" s="263"/>
      <c r="I12" s="264"/>
      <c r="J12" s="232">
        <v>19</v>
      </c>
      <c r="K12" s="232"/>
      <c r="L12" s="260">
        <v>343.6</v>
      </c>
      <c r="M12" s="261"/>
      <c r="N12" s="265" t="s">
        <v>313</v>
      </c>
      <c r="O12" s="266"/>
      <c r="P12" s="266"/>
      <c r="Q12" s="266"/>
      <c r="R12" s="267"/>
      <c r="S12" s="197"/>
      <c r="T12" s="198"/>
      <c r="U12" s="198"/>
      <c r="V12" s="198"/>
      <c r="W12" s="198"/>
      <c r="X12" s="198"/>
      <c r="Y12" s="198"/>
      <c r="Z12" s="198"/>
      <c r="AA12" s="198"/>
      <c r="AB12" s="198"/>
      <c r="AC12" s="198"/>
      <c r="AD12" s="198"/>
      <c r="AE12" s="198"/>
      <c r="AF12" s="198"/>
      <c r="AG12" s="198"/>
      <c r="AH12" s="198"/>
      <c r="AI12" s="198"/>
      <c r="AJ12" s="199"/>
      <c r="AK12" s="253" t="str">
        <f>"9 - "&amp;AK37</f>
        <v>9 - STRYK</v>
      </c>
      <c r="AL12" s="213"/>
      <c r="AM12" s="214"/>
      <c r="AN12" s="160" t="str">
        <f>AN37</f>
        <v>LSV 281/26</v>
      </c>
      <c r="AO12" s="329"/>
      <c r="AP12" s="330"/>
      <c r="AQ12" s="160" t="str">
        <f>AQ37</f>
        <v>36°25.617'</v>
      </c>
      <c r="AR12" s="329"/>
      <c r="AS12" s="330"/>
      <c r="AT12" s="160" t="str">
        <f>AT37</f>
        <v>115°30.700'</v>
      </c>
      <c r="AU12" s="329"/>
      <c r="AV12" s="329"/>
      <c r="AW12" s="320" t="s">
        <v>472</v>
      </c>
      <c r="AX12" s="225"/>
      <c r="AY12" s="225"/>
      <c r="AZ12" s="139" t="s">
        <v>408</v>
      </c>
      <c r="BA12" s="139">
        <v>94</v>
      </c>
      <c r="BB12" s="126">
        <v>114.7</v>
      </c>
      <c r="BC12" s="197"/>
      <c r="BD12" s="198"/>
      <c r="BE12" s="198"/>
      <c r="BF12" s="198"/>
      <c r="BG12" s="198"/>
      <c r="BH12" s="198"/>
      <c r="BI12" s="198"/>
      <c r="BJ12" s="198"/>
      <c r="BK12" s="198"/>
      <c r="BL12" s="198"/>
      <c r="BM12" s="198"/>
      <c r="BN12" s="198"/>
      <c r="BO12" s="198"/>
      <c r="BP12" s="198"/>
      <c r="BQ12" s="198"/>
      <c r="BR12" s="198"/>
      <c r="BS12" s="198"/>
      <c r="BT12" s="199"/>
      <c r="BU12" s="197"/>
      <c r="BV12" s="198"/>
      <c r="BW12" s="198"/>
      <c r="BX12" s="198"/>
      <c r="BY12" s="198"/>
      <c r="BZ12" s="198"/>
      <c r="CA12" s="198"/>
      <c r="CB12" s="198"/>
      <c r="CC12" s="198"/>
      <c r="CD12" s="198"/>
      <c r="CE12" s="198"/>
      <c r="CF12" s="198"/>
      <c r="CG12" s="198"/>
      <c r="CH12" s="198"/>
      <c r="CI12" s="198"/>
      <c r="CJ12" s="198"/>
      <c r="CK12" s="198"/>
      <c r="CL12" s="199"/>
      <c r="CM12" s="197"/>
      <c r="CN12" s="198"/>
      <c r="CO12" s="198"/>
      <c r="CP12" s="198"/>
      <c r="CQ12" s="198"/>
      <c r="CR12" s="198"/>
      <c r="CS12" s="198"/>
      <c r="CT12" s="198"/>
      <c r="CU12" s="198"/>
      <c r="CV12" s="198"/>
      <c r="CW12" s="198"/>
      <c r="CX12" s="198"/>
      <c r="CY12" s="198"/>
      <c r="CZ12" s="198"/>
      <c r="DA12" s="198"/>
      <c r="DB12" s="198"/>
      <c r="DC12" s="198"/>
      <c r="DD12" s="199"/>
      <c r="DE12" s="183" t="s">
        <v>272</v>
      </c>
      <c r="DF12" s="184"/>
      <c r="DG12" s="184"/>
      <c r="DH12" s="186" t="s">
        <v>588</v>
      </c>
      <c r="DI12" s="186"/>
      <c r="DJ12" s="186"/>
      <c r="DK12" s="186" t="s">
        <v>589</v>
      </c>
      <c r="DL12" s="186"/>
      <c r="DM12" s="186"/>
      <c r="DN12" s="184" t="s">
        <v>272</v>
      </c>
      <c r="DO12" s="184"/>
      <c r="DP12" s="184"/>
      <c r="DQ12" s="174" t="s">
        <v>591</v>
      </c>
      <c r="DR12" s="175"/>
      <c r="DS12" s="175"/>
      <c r="DT12" s="175" t="s">
        <v>592</v>
      </c>
      <c r="DU12" s="175"/>
      <c r="DV12" s="176"/>
      <c r="DW12" s="183" t="s">
        <v>272</v>
      </c>
      <c r="DX12" s="184"/>
      <c r="DY12" s="184"/>
      <c r="DZ12" s="186" t="s">
        <v>655</v>
      </c>
      <c r="EA12" s="186"/>
      <c r="EB12" s="186"/>
      <c r="EC12" s="186" t="s">
        <v>656</v>
      </c>
      <c r="ED12" s="186"/>
      <c r="EE12" s="186"/>
      <c r="EF12" s="184" t="s">
        <v>272</v>
      </c>
      <c r="EG12" s="184"/>
      <c r="EH12" s="184"/>
      <c r="EI12" s="174" t="s">
        <v>658</v>
      </c>
      <c r="EJ12" s="175"/>
      <c r="EK12" s="175"/>
      <c r="EL12" s="175" t="s">
        <v>659</v>
      </c>
      <c r="EM12" s="175"/>
      <c r="EN12" s="176"/>
      <c r="EO12" s="180" t="s">
        <v>256</v>
      </c>
      <c r="EP12" s="181"/>
      <c r="EQ12" s="181"/>
      <c r="ER12" s="182" t="s">
        <v>709</v>
      </c>
      <c r="ES12" s="182"/>
      <c r="ET12" s="182"/>
      <c r="EU12" s="182"/>
      <c r="EV12" s="182"/>
      <c r="EW12" s="182"/>
      <c r="EX12" s="181"/>
      <c r="EY12" s="181"/>
      <c r="EZ12" s="181"/>
      <c r="FA12" s="171"/>
      <c r="FB12" s="172"/>
      <c r="FC12" s="172"/>
      <c r="FD12" s="172"/>
      <c r="FE12" s="172"/>
      <c r="FF12" s="173"/>
      <c r="FG12" s="183" t="s">
        <v>272</v>
      </c>
      <c r="FH12" s="184"/>
      <c r="FI12" s="184"/>
      <c r="FJ12" s="186" t="s">
        <v>862</v>
      </c>
      <c r="FK12" s="186"/>
      <c r="FL12" s="186"/>
      <c r="FM12" s="186" t="s">
        <v>863</v>
      </c>
      <c r="FN12" s="186"/>
      <c r="FO12" s="186"/>
      <c r="FP12" s="184" t="s">
        <v>272</v>
      </c>
      <c r="FQ12" s="184"/>
      <c r="FR12" s="184"/>
      <c r="FS12" s="174" t="s">
        <v>864</v>
      </c>
      <c r="FT12" s="175"/>
      <c r="FU12" s="175"/>
      <c r="FV12" s="175" t="s">
        <v>865</v>
      </c>
      <c r="FW12" s="175"/>
      <c r="FX12" s="176"/>
    </row>
    <row r="13" spans="1:180" ht="15" customHeight="1" thickTop="1" thickBot="1" x14ac:dyDescent="0.35">
      <c r="A13" s="232">
        <v>10</v>
      </c>
      <c r="B13" s="232"/>
      <c r="C13" s="268">
        <v>251</v>
      </c>
      <c r="D13" s="269"/>
      <c r="E13" s="270" t="s">
        <v>324</v>
      </c>
      <c r="F13" s="271"/>
      <c r="G13" s="271"/>
      <c r="H13" s="271"/>
      <c r="I13" s="272"/>
      <c r="J13" s="232">
        <v>20</v>
      </c>
      <c r="K13" s="232"/>
      <c r="L13" s="268">
        <v>282.02499999999998</v>
      </c>
      <c r="M13" s="269"/>
      <c r="N13" s="273" t="s">
        <v>115</v>
      </c>
      <c r="O13" s="274"/>
      <c r="P13" s="274"/>
      <c r="Q13" s="274"/>
      <c r="R13" s="275"/>
      <c r="S13" s="197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8"/>
      <c r="AH13" s="198"/>
      <c r="AI13" s="198"/>
      <c r="AJ13" s="199"/>
      <c r="AK13" s="257" t="str">
        <f>"10 - "&amp;AK29</f>
        <v>10 - GASS PEAK</v>
      </c>
      <c r="AL13" s="207"/>
      <c r="AM13" s="208"/>
      <c r="AN13" s="218" t="str">
        <f>AN29</f>
        <v>LSV 308/12</v>
      </c>
      <c r="AO13" s="258"/>
      <c r="AP13" s="259"/>
      <c r="AQ13" s="218" t="str">
        <f>AQ29</f>
        <v>36°24.133'</v>
      </c>
      <c r="AR13" s="258"/>
      <c r="AS13" s="259"/>
      <c r="AT13" s="218" t="str">
        <f>AT29</f>
        <v>115°10.667'</v>
      </c>
      <c r="AU13" s="258"/>
      <c r="AV13" s="258"/>
      <c r="AW13" s="319" t="s">
        <v>504</v>
      </c>
      <c r="AX13" s="158"/>
      <c r="AY13" s="158"/>
      <c r="AZ13" s="140" t="s">
        <v>480</v>
      </c>
      <c r="BA13" s="140">
        <v>120</v>
      </c>
      <c r="BB13" s="127">
        <v>117.3</v>
      </c>
      <c r="BC13" s="197"/>
      <c r="BD13" s="198"/>
      <c r="BE13" s="198"/>
      <c r="BF13" s="198"/>
      <c r="BG13" s="198"/>
      <c r="BH13" s="198"/>
      <c r="BI13" s="198"/>
      <c r="BJ13" s="198"/>
      <c r="BK13" s="198"/>
      <c r="BL13" s="198"/>
      <c r="BM13" s="198"/>
      <c r="BN13" s="198"/>
      <c r="BO13" s="198"/>
      <c r="BP13" s="198"/>
      <c r="BQ13" s="198"/>
      <c r="BR13" s="198"/>
      <c r="BS13" s="198"/>
      <c r="BT13" s="199"/>
      <c r="BU13" s="197"/>
      <c r="BV13" s="198"/>
      <c r="BW13" s="198"/>
      <c r="BX13" s="198"/>
      <c r="BY13" s="198"/>
      <c r="BZ13" s="198"/>
      <c r="CA13" s="198"/>
      <c r="CB13" s="198"/>
      <c r="CC13" s="198"/>
      <c r="CD13" s="198"/>
      <c r="CE13" s="198"/>
      <c r="CF13" s="198"/>
      <c r="CG13" s="198"/>
      <c r="CH13" s="198"/>
      <c r="CI13" s="198"/>
      <c r="CJ13" s="198"/>
      <c r="CK13" s="198"/>
      <c r="CL13" s="199"/>
      <c r="CM13" s="197"/>
      <c r="CN13" s="198"/>
      <c r="CO13" s="198"/>
      <c r="CP13" s="198"/>
      <c r="CQ13" s="198"/>
      <c r="CR13" s="198"/>
      <c r="CS13" s="198"/>
      <c r="CT13" s="198"/>
      <c r="CU13" s="198"/>
      <c r="CV13" s="198"/>
      <c r="CW13" s="198"/>
      <c r="CX13" s="198"/>
      <c r="CY13" s="198"/>
      <c r="CZ13" s="198"/>
      <c r="DA13" s="198"/>
      <c r="DB13" s="198"/>
      <c r="DC13" s="198"/>
      <c r="DD13" s="199"/>
      <c r="DE13" s="177" t="s">
        <v>254</v>
      </c>
      <c r="DF13" s="178"/>
      <c r="DG13" s="179"/>
      <c r="DH13" s="164" t="s">
        <v>586</v>
      </c>
      <c r="DI13" s="165"/>
      <c r="DJ13" s="170"/>
      <c r="DK13" s="138" t="s">
        <v>757</v>
      </c>
      <c r="DL13" s="164" t="s">
        <v>928</v>
      </c>
      <c r="DM13" s="170"/>
      <c r="DN13" s="185"/>
      <c r="DO13" s="185"/>
      <c r="DP13" s="185"/>
      <c r="DQ13" s="164"/>
      <c r="DR13" s="165"/>
      <c r="DS13" s="165"/>
      <c r="DT13" s="165"/>
      <c r="DU13" s="165"/>
      <c r="DV13" s="166"/>
      <c r="DW13" s="177" t="s">
        <v>254</v>
      </c>
      <c r="DX13" s="178"/>
      <c r="DY13" s="179"/>
      <c r="DZ13" s="164" t="s">
        <v>556</v>
      </c>
      <c r="EA13" s="165"/>
      <c r="EB13" s="170"/>
      <c r="EC13" s="138" t="s">
        <v>757</v>
      </c>
      <c r="ED13" s="164" t="s">
        <v>768</v>
      </c>
      <c r="EE13" s="170"/>
      <c r="EF13" s="185" t="s">
        <v>254</v>
      </c>
      <c r="EG13" s="185"/>
      <c r="EH13" s="185"/>
      <c r="EI13" s="164" t="s">
        <v>557</v>
      </c>
      <c r="EJ13" s="165"/>
      <c r="EK13" s="165"/>
      <c r="EL13" s="138" t="s">
        <v>757</v>
      </c>
      <c r="EM13" s="165" t="s">
        <v>766</v>
      </c>
      <c r="EN13" s="166"/>
      <c r="EO13" s="183" t="s">
        <v>272</v>
      </c>
      <c r="EP13" s="184"/>
      <c r="EQ13" s="184"/>
      <c r="ER13" s="186" t="s">
        <v>715</v>
      </c>
      <c r="ES13" s="186"/>
      <c r="ET13" s="186"/>
      <c r="EU13" s="186" t="s">
        <v>716</v>
      </c>
      <c r="EV13" s="186"/>
      <c r="EW13" s="186"/>
      <c r="EX13" s="184"/>
      <c r="EY13" s="184"/>
      <c r="EZ13" s="184"/>
      <c r="FA13" s="174"/>
      <c r="FB13" s="175"/>
      <c r="FC13" s="175"/>
      <c r="FD13" s="175"/>
      <c r="FE13" s="175"/>
      <c r="FF13" s="176"/>
      <c r="FG13" s="177" t="s">
        <v>254</v>
      </c>
      <c r="FH13" s="178"/>
      <c r="FI13" s="179"/>
      <c r="FJ13" s="164" t="s">
        <v>881</v>
      </c>
      <c r="FK13" s="165"/>
      <c r="FL13" s="170"/>
      <c r="FM13" s="144" t="s">
        <v>866</v>
      </c>
      <c r="FN13" s="164" t="s">
        <v>896</v>
      </c>
      <c r="FO13" s="170"/>
      <c r="FP13" s="185" t="s">
        <v>254</v>
      </c>
      <c r="FQ13" s="185"/>
      <c r="FR13" s="185"/>
      <c r="FS13" s="164" t="s">
        <v>882</v>
      </c>
      <c r="FT13" s="165"/>
      <c r="FU13" s="170"/>
      <c r="FV13" s="144" t="s">
        <v>866</v>
      </c>
      <c r="FW13" s="164" t="s">
        <v>899</v>
      </c>
      <c r="FX13" s="166"/>
    </row>
    <row r="14" spans="1:180" ht="15" customHeight="1" thickTop="1" x14ac:dyDescent="0.3">
      <c r="A14" s="299" t="s">
        <v>229</v>
      </c>
      <c r="B14" s="300"/>
      <c r="C14" s="300"/>
      <c r="D14" s="300"/>
      <c r="E14" s="300"/>
      <c r="F14" s="300"/>
      <c r="G14" s="300"/>
      <c r="H14" s="300"/>
      <c r="I14" s="300"/>
      <c r="J14" s="300"/>
      <c r="K14" s="300"/>
      <c r="L14" s="300"/>
      <c r="M14" s="300"/>
      <c r="N14" s="300"/>
      <c r="O14" s="300"/>
      <c r="P14" s="300"/>
      <c r="Q14" s="300"/>
      <c r="R14" s="301"/>
      <c r="S14" s="197"/>
      <c r="T14" s="198"/>
      <c r="U14" s="198"/>
      <c r="V14" s="198"/>
      <c r="W14" s="198"/>
      <c r="X14" s="198"/>
      <c r="Y14" s="198"/>
      <c r="Z14" s="198"/>
      <c r="AA14" s="198"/>
      <c r="AB14" s="198"/>
      <c r="AC14" s="198"/>
      <c r="AD14" s="198"/>
      <c r="AE14" s="198"/>
      <c r="AF14" s="198"/>
      <c r="AG14" s="198"/>
      <c r="AH14" s="198"/>
      <c r="AI14" s="198"/>
      <c r="AJ14" s="199"/>
      <c r="AK14" s="253" t="str">
        <f>"11 - "&amp;AK20</f>
        <v>11 - APEX</v>
      </c>
      <c r="AL14" s="213"/>
      <c r="AM14" s="214"/>
      <c r="AN14" s="160" t="str">
        <f>AN20</f>
        <v>LSV 028/9</v>
      </c>
      <c r="AO14" s="329"/>
      <c r="AP14" s="330"/>
      <c r="AQ14" s="160" t="str">
        <f>AQ20</f>
        <v>36°21.583'</v>
      </c>
      <c r="AR14" s="329"/>
      <c r="AS14" s="330"/>
      <c r="AT14" s="160" t="str">
        <f>AT20</f>
        <v>114°54.333'</v>
      </c>
      <c r="AU14" s="329"/>
      <c r="AV14" s="329"/>
      <c r="AW14" s="320" t="s">
        <v>503</v>
      </c>
      <c r="AX14" s="225"/>
      <c r="AY14" s="225"/>
      <c r="AZ14" s="139" t="s">
        <v>486</v>
      </c>
      <c r="BA14" s="139">
        <v>79</v>
      </c>
      <c r="BB14" s="126">
        <v>113.2</v>
      </c>
      <c r="BC14" s="197"/>
      <c r="BD14" s="198"/>
      <c r="BE14" s="198"/>
      <c r="BF14" s="198"/>
      <c r="BG14" s="198"/>
      <c r="BH14" s="198"/>
      <c r="BI14" s="198"/>
      <c r="BJ14" s="198"/>
      <c r="BK14" s="198"/>
      <c r="BL14" s="198"/>
      <c r="BM14" s="198"/>
      <c r="BN14" s="198"/>
      <c r="BO14" s="198"/>
      <c r="BP14" s="198"/>
      <c r="BQ14" s="198"/>
      <c r="BR14" s="198"/>
      <c r="BS14" s="198"/>
      <c r="BT14" s="199"/>
      <c r="BU14" s="197"/>
      <c r="BV14" s="198"/>
      <c r="BW14" s="198"/>
      <c r="BX14" s="198"/>
      <c r="BY14" s="198"/>
      <c r="BZ14" s="198"/>
      <c r="CA14" s="198"/>
      <c r="CB14" s="198"/>
      <c r="CC14" s="198"/>
      <c r="CD14" s="198"/>
      <c r="CE14" s="198"/>
      <c r="CF14" s="198"/>
      <c r="CG14" s="198"/>
      <c r="CH14" s="198"/>
      <c r="CI14" s="198"/>
      <c r="CJ14" s="198"/>
      <c r="CK14" s="198"/>
      <c r="CL14" s="199"/>
      <c r="CM14" s="197"/>
      <c r="CN14" s="198"/>
      <c r="CO14" s="198"/>
      <c r="CP14" s="198"/>
      <c r="CQ14" s="198"/>
      <c r="CR14" s="198"/>
      <c r="CS14" s="198"/>
      <c r="CT14" s="198"/>
      <c r="CU14" s="198"/>
      <c r="CV14" s="198"/>
      <c r="CW14" s="198"/>
      <c r="CX14" s="198"/>
      <c r="CY14" s="198"/>
      <c r="CZ14" s="198"/>
      <c r="DA14" s="198"/>
      <c r="DB14" s="198"/>
      <c r="DC14" s="198"/>
      <c r="DD14" s="199"/>
      <c r="DE14" s="180" t="s">
        <v>256</v>
      </c>
      <c r="DF14" s="181"/>
      <c r="DG14" s="181"/>
      <c r="DH14" s="182" t="s">
        <v>590</v>
      </c>
      <c r="DI14" s="182"/>
      <c r="DJ14" s="182"/>
      <c r="DK14" s="182"/>
      <c r="DL14" s="182"/>
      <c r="DM14" s="182"/>
      <c r="DN14" s="181"/>
      <c r="DO14" s="181"/>
      <c r="DP14" s="181"/>
      <c r="DQ14" s="171"/>
      <c r="DR14" s="172"/>
      <c r="DS14" s="172"/>
      <c r="DT14" s="172"/>
      <c r="DU14" s="172"/>
      <c r="DV14" s="173"/>
      <c r="DW14" s="180" t="s">
        <v>256</v>
      </c>
      <c r="DX14" s="181"/>
      <c r="DY14" s="181"/>
      <c r="DZ14" s="182" t="s">
        <v>660</v>
      </c>
      <c r="EA14" s="182"/>
      <c r="EB14" s="182"/>
      <c r="EC14" s="182"/>
      <c r="ED14" s="182"/>
      <c r="EE14" s="182"/>
      <c r="EF14" s="181" t="s">
        <v>256</v>
      </c>
      <c r="EG14" s="181"/>
      <c r="EH14" s="181"/>
      <c r="EI14" s="171" t="s">
        <v>663</v>
      </c>
      <c r="EJ14" s="172"/>
      <c r="EK14" s="172"/>
      <c r="EL14" s="172"/>
      <c r="EM14" s="172"/>
      <c r="EN14" s="173"/>
      <c r="EO14" s="349" t="s">
        <v>251</v>
      </c>
      <c r="EP14" s="350"/>
      <c r="EQ14" s="350"/>
      <c r="ER14" s="350"/>
      <c r="ES14" s="350"/>
      <c r="ET14" s="350"/>
      <c r="EU14" s="350"/>
      <c r="EV14" s="350"/>
      <c r="EW14" s="350"/>
      <c r="EX14" s="350"/>
      <c r="EY14" s="350"/>
      <c r="EZ14" s="350"/>
      <c r="FA14" s="350"/>
      <c r="FB14" s="350"/>
      <c r="FC14" s="350"/>
      <c r="FD14" s="350"/>
      <c r="FE14" s="350"/>
      <c r="FF14" s="351"/>
      <c r="FG14" s="180" t="s">
        <v>256</v>
      </c>
      <c r="FH14" s="181"/>
      <c r="FI14" s="181"/>
      <c r="FJ14" s="359" t="s">
        <v>920</v>
      </c>
      <c r="FK14" s="359"/>
      <c r="FL14" s="359"/>
      <c r="FM14" s="359"/>
      <c r="FN14" s="359"/>
      <c r="FO14" s="359"/>
      <c r="FP14" s="181" t="s">
        <v>256</v>
      </c>
      <c r="FQ14" s="181"/>
      <c r="FR14" s="181"/>
      <c r="FS14" s="365" t="s">
        <v>921</v>
      </c>
      <c r="FT14" s="366"/>
      <c r="FU14" s="366"/>
      <c r="FV14" s="366"/>
      <c r="FW14" s="366"/>
      <c r="FX14" s="367"/>
    </row>
    <row r="15" spans="1:180" ht="15" customHeight="1" thickBot="1" x14ac:dyDescent="0.35">
      <c r="A15" s="302" t="s">
        <v>230</v>
      </c>
      <c r="B15" s="303"/>
      <c r="C15" s="302" t="s">
        <v>231</v>
      </c>
      <c r="D15" s="304"/>
      <c r="E15" s="303"/>
      <c r="F15" s="302" t="s">
        <v>232</v>
      </c>
      <c r="G15" s="303"/>
      <c r="H15" s="120" t="s">
        <v>233</v>
      </c>
      <c r="I15" s="302" t="s">
        <v>234</v>
      </c>
      <c r="J15" s="303"/>
      <c r="K15" s="302" t="s">
        <v>235</v>
      </c>
      <c r="L15" s="303"/>
      <c r="M15" s="302" t="s">
        <v>236</v>
      </c>
      <c r="N15" s="304"/>
      <c r="O15" s="304"/>
      <c r="P15" s="304"/>
      <c r="Q15" s="304"/>
      <c r="R15" s="303"/>
      <c r="S15" s="197"/>
      <c r="T15" s="198"/>
      <c r="U15" s="198"/>
      <c r="V15" s="198"/>
      <c r="W15" s="198"/>
      <c r="X15" s="198"/>
      <c r="Y15" s="198"/>
      <c r="Z15" s="198"/>
      <c r="AA15" s="198"/>
      <c r="AB15" s="198"/>
      <c r="AC15" s="198"/>
      <c r="AD15" s="198"/>
      <c r="AE15" s="198"/>
      <c r="AF15" s="198"/>
      <c r="AG15" s="198"/>
      <c r="AH15" s="198"/>
      <c r="AI15" s="198"/>
      <c r="AJ15" s="199"/>
      <c r="AK15" s="257"/>
      <c r="AL15" s="207"/>
      <c r="AM15" s="208"/>
      <c r="AN15" s="218"/>
      <c r="AO15" s="258"/>
      <c r="AP15" s="259"/>
      <c r="AQ15" s="218"/>
      <c r="AR15" s="258"/>
      <c r="AS15" s="259"/>
      <c r="AT15" s="218"/>
      <c r="AU15" s="258"/>
      <c r="AV15" s="258"/>
      <c r="AW15" s="319" t="s">
        <v>502</v>
      </c>
      <c r="AX15" s="158"/>
      <c r="AY15" s="158"/>
      <c r="AZ15" s="140" t="s">
        <v>487</v>
      </c>
      <c r="BA15" s="140">
        <v>99</v>
      </c>
      <c r="BB15" s="127">
        <v>115.2</v>
      </c>
      <c r="BC15" s="197"/>
      <c r="BD15" s="198"/>
      <c r="BE15" s="198"/>
      <c r="BF15" s="198"/>
      <c r="BG15" s="198"/>
      <c r="BH15" s="198"/>
      <c r="BI15" s="198"/>
      <c r="BJ15" s="198"/>
      <c r="BK15" s="198"/>
      <c r="BL15" s="198"/>
      <c r="BM15" s="198"/>
      <c r="BN15" s="198"/>
      <c r="BO15" s="198"/>
      <c r="BP15" s="198"/>
      <c r="BQ15" s="198"/>
      <c r="BR15" s="198"/>
      <c r="BS15" s="198"/>
      <c r="BT15" s="199"/>
      <c r="BU15" s="197"/>
      <c r="BV15" s="198"/>
      <c r="BW15" s="198"/>
      <c r="BX15" s="198"/>
      <c r="BY15" s="198"/>
      <c r="BZ15" s="198"/>
      <c r="CA15" s="198"/>
      <c r="CB15" s="198"/>
      <c r="CC15" s="198"/>
      <c r="CD15" s="198"/>
      <c r="CE15" s="198"/>
      <c r="CF15" s="198"/>
      <c r="CG15" s="198"/>
      <c r="CH15" s="198"/>
      <c r="CI15" s="198"/>
      <c r="CJ15" s="198"/>
      <c r="CK15" s="198"/>
      <c r="CL15" s="199"/>
      <c r="CM15" s="197"/>
      <c r="CN15" s="198"/>
      <c r="CO15" s="198"/>
      <c r="CP15" s="198"/>
      <c r="CQ15" s="198"/>
      <c r="CR15" s="198"/>
      <c r="CS15" s="198"/>
      <c r="CT15" s="198"/>
      <c r="CU15" s="198"/>
      <c r="CV15" s="198"/>
      <c r="CW15" s="198"/>
      <c r="CX15" s="198"/>
      <c r="CY15" s="198"/>
      <c r="CZ15" s="198"/>
      <c r="DA15" s="198"/>
      <c r="DB15" s="198"/>
      <c r="DC15" s="198"/>
      <c r="DD15" s="199"/>
      <c r="DE15" s="183" t="s">
        <v>272</v>
      </c>
      <c r="DF15" s="184"/>
      <c r="DG15" s="184"/>
      <c r="DH15" s="186" t="s">
        <v>593</v>
      </c>
      <c r="DI15" s="186"/>
      <c r="DJ15" s="186"/>
      <c r="DK15" s="186" t="s">
        <v>594</v>
      </c>
      <c r="DL15" s="186"/>
      <c r="DM15" s="186"/>
      <c r="DN15" s="184"/>
      <c r="DO15" s="184"/>
      <c r="DP15" s="184"/>
      <c r="DQ15" s="174"/>
      <c r="DR15" s="175"/>
      <c r="DS15" s="175"/>
      <c r="DT15" s="175"/>
      <c r="DU15" s="175"/>
      <c r="DV15" s="176"/>
      <c r="DW15" s="183" t="s">
        <v>272</v>
      </c>
      <c r="DX15" s="184"/>
      <c r="DY15" s="184"/>
      <c r="DZ15" s="186" t="s">
        <v>661</v>
      </c>
      <c r="EA15" s="186"/>
      <c r="EB15" s="186"/>
      <c r="EC15" s="186" t="s">
        <v>662</v>
      </c>
      <c r="ED15" s="186"/>
      <c r="EE15" s="186"/>
      <c r="EF15" s="184" t="s">
        <v>272</v>
      </c>
      <c r="EG15" s="184"/>
      <c r="EH15" s="184"/>
      <c r="EI15" s="174" t="s">
        <v>622</v>
      </c>
      <c r="EJ15" s="175"/>
      <c r="EK15" s="175"/>
      <c r="EL15" s="175" t="s">
        <v>659</v>
      </c>
      <c r="EM15" s="175"/>
      <c r="EN15" s="176"/>
      <c r="EO15" s="187" t="s">
        <v>262</v>
      </c>
      <c r="EP15" s="187"/>
      <c r="EQ15" s="187"/>
      <c r="ER15" s="188" t="s">
        <v>260</v>
      </c>
      <c r="ES15" s="188"/>
      <c r="ET15" s="188"/>
      <c r="EU15" s="187" t="s">
        <v>232</v>
      </c>
      <c r="EV15" s="187"/>
      <c r="EW15" s="188" t="s">
        <v>265</v>
      </c>
      <c r="EX15" s="188"/>
      <c r="EY15" s="187" t="s">
        <v>281</v>
      </c>
      <c r="EZ15" s="187"/>
      <c r="FA15" s="188" t="s">
        <v>261</v>
      </c>
      <c r="FB15" s="188"/>
      <c r="FC15" s="187" t="s">
        <v>282</v>
      </c>
      <c r="FD15" s="187"/>
      <c r="FE15" s="188" t="s">
        <v>280</v>
      </c>
      <c r="FF15" s="188"/>
      <c r="FG15" s="183" t="s">
        <v>272</v>
      </c>
      <c r="FH15" s="184"/>
      <c r="FI15" s="184"/>
      <c r="FJ15" s="186" t="s">
        <v>897</v>
      </c>
      <c r="FK15" s="186"/>
      <c r="FL15" s="186"/>
      <c r="FM15" s="186" t="s">
        <v>898</v>
      </c>
      <c r="FN15" s="186"/>
      <c r="FO15" s="186"/>
      <c r="FP15" s="184" t="s">
        <v>272</v>
      </c>
      <c r="FQ15" s="184"/>
      <c r="FR15" s="184"/>
      <c r="FS15" s="174" t="s">
        <v>900</v>
      </c>
      <c r="FT15" s="175"/>
      <c r="FU15" s="175"/>
      <c r="FV15" s="175" t="s">
        <v>901</v>
      </c>
      <c r="FW15" s="175"/>
      <c r="FX15" s="176"/>
    </row>
    <row r="16" spans="1:180" ht="15" customHeight="1" thickTop="1" x14ac:dyDescent="0.3">
      <c r="A16" s="305" t="s">
        <v>871</v>
      </c>
      <c r="B16" s="306"/>
      <c r="C16" s="305" t="s">
        <v>239</v>
      </c>
      <c r="D16" s="307"/>
      <c r="E16" s="306"/>
      <c r="F16" s="308">
        <v>295.39999999999998</v>
      </c>
      <c r="G16" s="309"/>
      <c r="H16" s="110" t="s">
        <v>300</v>
      </c>
      <c r="I16" s="305" t="s">
        <v>807</v>
      </c>
      <c r="J16" s="306"/>
      <c r="K16" s="305" t="s">
        <v>86</v>
      </c>
      <c r="L16" s="306"/>
      <c r="M16" s="310" t="s">
        <v>803</v>
      </c>
      <c r="N16" s="311"/>
      <c r="O16" s="311"/>
      <c r="P16" s="311"/>
      <c r="Q16" s="311"/>
      <c r="R16" s="312"/>
      <c r="S16" s="197"/>
      <c r="T16" s="198"/>
      <c r="U16" s="198"/>
      <c r="V16" s="198"/>
      <c r="W16" s="198"/>
      <c r="X16" s="198"/>
      <c r="Y16" s="198"/>
      <c r="Z16" s="198"/>
      <c r="AA16" s="198"/>
      <c r="AB16" s="198"/>
      <c r="AC16" s="198"/>
      <c r="AD16" s="198"/>
      <c r="AE16" s="198"/>
      <c r="AF16" s="198"/>
      <c r="AG16" s="198"/>
      <c r="AH16" s="198"/>
      <c r="AI16" s="198"/>
      <c r="AJ16" s="199"/>
      <c r="AK16" s="158"/>
      <c r="AL16" s="158"/>
      <c r="AM16" s="158"/>
      <c r="AN16" s="159"/>
      <c r="AO16" s="159"/>
      <c r="AP16" s="159"/>
      <c r="AQ16" s="159"/>
      <c r="AR16" s="159"/>
      <c r="AS16" s="159"/>
      <c r="AT16" s="159"/>
      <c r="AU16" s="159"/>
      <c r="AV16" s="160"/>
      <c r="AW16" s="320" t="s">
        <v>501</v>
      </c>
      <c r="AX16" s="225"/>
      <c r="AY16" s="225"/>
      <c r="AZ16" s="139" t="s">
        <v>488</v>
      </c>
      <c r="BA16" s="139">
        <v>91</v>
      </c>
      <c r="BB16" s="126">
        <v>114.4</v>
      </c>
      <c r="BC16" s="197"/>
      <c r="BD16" s="198"/>
      <c r="BE16" s="198"/>
      <c r="BF16" s="198"/>
      <c r="BG16" s="198"/>
      <c r="BH16" s="198"/>
      <c r="BI16" s="198"/>
      <c r="BJ16" s="198"/>
      <c r="BK16" s="198"/>
      <c r="BL16" s="198"/>
      <c r="BM16" s="198"/>
      <c r="BN16" s="198"/>
      <c r="BO16" s="198"/>
      <c r="BP16" s="198"/>
      <c r="BQ16" s="198"/>
      <c r="BR16" s="198"/>
      <c r="BS16" s="198"/>
      <c r="BT16" s="199"/>
      <c r="BU16" s="197"/>
      <c r="BV16" s="198"/>
      <c r="BW16" s="198"/>
      <c r="BX16" s="198"/>
      <c r="BY16" s="198"/>
      <c r="BZ16" s="198"/>
      <c r="CA16" s="198"/>
      <c r="CB16" s="198"/>
      <c r="CC16" s="198"/>
      <c r="CD16" s="198"/>
      <c r="CE16" s="198"/>
      <c r="CF16" s="198"/>
      <c r="CG16" s="198"/>
      <c r="CH16" s="198"/>
      <c r="CI16" s="198"/>
      <c r="CJ16" s="198"/>
      <c r="CK16" s="198"/>
      <c r="CL16" s="199"/>
      <c r="CM16" s="197"/>
      <c r="CN16" s="198"/>
      <c r="CO16" s="198"/>
      <c r="CP16" s="198"/>
      <c r="CQ16" s="198"/>
      <c r="CR16" s="198"/>
      <c r="CS16" s="198"/>
      <c r="CT16" s="198"/>
      <c r="CU16" s="198"/>
      <c r="CV16" s="198"/>
      <c r="CW16" s="198"/>
      <c r="CX16" s="198"/>
      <c r="CY16" s="198"/>
      <c r="CZ16" s="198"/>
      <c r="DA16" s="198"/>
      <c r="DB16" s="198"/>
      <c r="DC16" s="198"/>
      <c r="DD16" s="199"/>
      <c r="DE16" s="381" t="s">
        <v>250</v>
      </c>
      <c r="DF16" s="381"/>
      <c r="DG16" s="381"/>
      <c r="DH16" s="381"/>
      <c r="DI16" s="381"/>
      <c r="DJ16" s="381"/>
      <c r="DK16" s="381"/>
      <c r="DL16" s="381"/>
      <c r="DM16" s="381"/>
      <c r="DN16" s="381"/>
      <c r="DO16" s="381"/>
      <c r="DP16" s="381"/>
      <c r="DQ16" s="381"/>
      <c r="DR16" s="381"/>
      <c r="DS16" s="381"/>
      <c r="DT16" s="381"/>
      <c r="DU16" s="381"/>
      <c r="DV16" s="382"/>
      <c r="DW16" s="177" t="s">
        <v>254</v>
      </c>
      <c r="DX16" s="178"/>
      <c r="DY16" s="179"/>
      <c r="DZ16" s="164" t="s">
        <v>558</v>
      </c>
      <c r="EA16" s="165"/>
      <c r="EB16" s="170"/>
      <c r="EC16" s="138" t="s">
        <v>757</v>
      </c>
      <c r="ED16" s="164" t="s">
        <v>772</v>
      </c>
      <c r="EE16" s="170"/>
      <c r="EF16" s="185" t="s">
        <v>254</v>
      </c>
      <c r="EG16" s="185"/>
      <c r="EH16" s="185"/>
      <c r="EI16" s="164" t="s">
        <v>559</v>
      </c>
      <c r="EJ16" s="165"/>
      <c r="EK16" s="165"/>
      <c r="EL16" s="138" t="s">
        <v>757</v>
      </c>
      <c r="EM16" s="165" t="s">
        <v>773</v>
      </c>
      <c r="EN16" s="166"/>
      <c r="EO16" s="177" t="s">
        <v>254</v>
      </c>
      <c r="EP16" s="178"/>
      <c r="EQ16" s="179"/>
      <c r="ER16" s="164" t="s">
        <v>253</v>
      </c>
      <c r="ES16" s="165"/>
      <c r="ET16" s="170"/>
      <c r="EU16" s="138" t="s">
        <v>757</v>
      </c>
      <c r="EV16" s="164" t="s">
        <v>790</v>
      </c>
      <c r="EW16" s="170"/>
      <c r="EX16" s="185" t="s">
        <v>254</v>
      </c>
      <c r="EY16" s="185"/>
      <c r="EZ16" s="185"/>
      <c r="FA16" s="164" t="s">
        <v>571</v>
      </c>
      <c r="FB16" s="165"/>
      <c r="FC16" s="165"/>
      <c r="FD16" s="138" t="s">
        <v>757</v>
      </c>
      <c r="FE16" s="165" t="s">
        <v>791</v>
      </c>
      <c r="FF16" s="166"/>
      <c r="FG16" s="177" t="s">
        <v>254</v>
      </c>
      <c r="FH16" s="178"/>
      <c r="FI16" s="179"/>
      <c r="FJ16" s="164" t="s">
        <v>833</v>
      </c>
      <c r="FK16" s="165"/>
      <c r="FL16" s="170"/>
      <c r="FM16" s="144" t="s">
        <v>866</v>
      </c>
      <c r="FN16" s="164" t="s">
        <v>903</v>
      </c>
      <c r="FO16" s="170"/>
      <c r="FP16" s="185" t="s">
        <v>254</v>
      </c>
      <c r="FQ16" s="185"/>
      <c r="FR16" s="185"/>
      <c r="FS16" s="164" t="s">
        <v>834</v>
      </c>
      <c r="FT16" s="165"/>
      <c r="FU16" s="170"/>
      <c r="FV16" s="144" t="s">
        <v>866</v>
      </c>
      <c r="FW16" s="164" t="s">
        <v>906</v>
      </c>
      <c r="FX16" s="166"/>
    </row>
    <row r="17" spans="1:180" ht="15" customHeight="1" thickBot="1" x14ac:dyDescent="0.35">
      <c r="A17" s="283" t="s">
        <v>871</v>
      </c>
      <c r="B17" s="284"/>
      <c r="C17" s="283" t="s">
        <v>238</v>
      </c>
      <c r="D17" s="285"/>
      <c r="E17" s="284"/>
      <c r="F17" s="286">
        <v>276.10000000000002</v>
      </c>
      <c r="G17" s="287"/>
      <c r="H17" s="111" t="s">
        <v>301</v>
      </c>
      <c r="I17" s="283" t="s">
        <v>241</v>
      </c>
      <c r="J17" s="284"/>
      <c r="K17" s="283" t="s">
        <v>86</v>
      </c>
      <c r="L17" s="284"/>
      <c r="M17" s="288" t="s">
        <v>804</v>
      </c>
      <c r="N17" s="289"/>
      <c r="O17" s="289"/>
      <c r="P17" s="289"/>
      <c r="Q17" s="289"/>
      <c r="R17" s="290"/>
      <c r="S17" s="197"/>
      <c r="T17" s="198"/>
      <c r="U17" s="198"/>
      <c r="V17" s="198"/>
      <c r="W17" s="198"/>
      <c r="X17" s="198"/>
      <c r="Y17" s="198"/>
      <c r="Z17" s="198"/>
      <c r="AA17" s="198"/>
      <c r="AB17" s="198"/>
      <c r="AC17" s="198"/>
      <c r="AD17" s="198"/>
      <c r="AE17" s="198"/>
      <c r="AF17" s="198"/>
      <c r="AG17" s="198"/>
      <c r="AH17" s="198"/>
      <c r="AI17" s="198"/>
      <c r="AJ17" s="199"/>
      <c r="AK17" s="338"/>
      <c r="AL17" s="216"/>
      <c r="AM17" s="217"/>
      <c r="AN17" s="157"/>
      <c r="AO17" s="339"/>
      <c r="AP17" s="340"/>
      <c r="AQ17" s="157"/>
      <c r="AR17" s="339"/>
      <c r="AS17" s="340"/>
      <c r="AT17" s="157"/>
      <c r="AU17" s="339"/>
      <c r="AV17" s="339"/>
      <c r="AW17" s="319" t="s">
        <v>500</v>
      </c>
      <c r="AX17" s="158"/>
      <c r="AY17" s="158"/>
      <c r="AZ17" s="140" t="s">
        <v>489</v>
      </c>
      <c r="BA17" s="140">
        <v>74</v>
      </c>
      <c r="BB17" s="127">
        <v>112.7</v>
      </c>
      <c r="BC17" s="197"/>
      <c r="BD17" s="198"/>
      <c r="BE17" s="198"/>
      <c r="BF17" s="198"/>
      <c r="BG17" s="198"/>
      <c r="BH17" s="198"/>
      <c r="BI17" s="198"/>
      <c r="BJ17" s="198"/>
      <c r="BK17" s="198"/>
      <c r="BL17" s="198"/>
      <c r="BM17" s="198"/>
      <c r="BN17" s="198"/>
      <c r="BO17" s="198"/>
      <c r="BP17" s="198"/>
      <c r="BQ17" s="198"/>
      <c r="BR17" s="198"/>
      <c r="BS17" s="198"/>
      <c r="BT17" s="199"/>
      <c r="BU17" s="197"/>
      <c r="BV17" s="198"/>
      <c r="BW17" s="198"/>
      <c r="BX17" s="198"/>
      <c r="BY17" s="198"/>
      <c r="BZ17" s="198"/>
      <c r="CA17" s="198"/>
      <c r="CB17" s="198"/>
      <c r="CC17" s="198"/>
      <c r="CD17" s="198"/>
      <c r="CE17" s="198"/>
      <c r="CF17" s="198"/>
      <c r="CG17" s="198"/>
      <c r="CH17" s="198"/>
      <c r="CI17" s="198"/>
      <c r="CJ17" s="198"/>
      <c r="CK17" s="198"/>
      <c r="CL17" s="199"/>
      <c r="CM17" s="197"/>
      <c r="CN17" s="198"/>
      <c r="CO17" s="198"/>
      <c r="CP17" s="198"/>
      <c r="CQ17" s="198"/>
      <c r="CR17" s="198"/>
      <c r="CS17" s="198"/>
      <c r="CT17" s="198"/>
      <c r="CU17" s="198"/>
      <c r="CV17" s="198"/>
      <c r="CW17" s="198"/>
      <c r="CX17" s="198"/>
      <c r="CY17" s="198"/>
      <c r="CZ17" s="198"/>
      <c r="DA17" s="198"/>
      <c r="DB17" s="198"/>
      <c r="DC17" s="198"/>
      <c r="DD17" s="199"/>
      <c r="DE17" s="383" t="s">
        <v>262</v>
      </c>
      <c r="DF17" s="187"/>
      <c r="DG17" s="187"/>
      <c r="DH17" s="188" t="s">
        <v>260</v>
      </c>
      <c r="DI17" s="188"/>
      <c r="DJ17" s="188"/>
      <c r="DK17" s="187" t="s">
        <v>232</v>
      </c>
      <c r="DL17" s="187"/>
      <c r="DM17" s="188" t="s">
        <v>259</v>
      </c>
      <c r="DN17" s="188"/>
      <c r="DO17" s="187" t="s">
        <v>281</v>
      </c>
      <c r="DP17" s="187"/>
      <c r="DQ17" s="188" t="s">
        <v>278</v>
      </c>
      <c r="DR17" s="188"/>
      <c r="DS17" s="187" t="s">
        <v>282</v>
      </c>
      <c r="DT17" s="187"/>
      <c r="DU17" s="384"/>
      <c r="DV17" s="384"/>
      <c r="DW17" s="180" t="s">
        <v>256</v>
      </c>
      <c r="DX17" s="181"/>
      <c r="DY17" s="181"/>
      <c r="DZ17" s="182" t="s">
        <v>664</v>
      </c>
      <c r="EA17" s="182"/>
      <c r="EB17" s="182"/>
      <c r="EC17" s="182"/>
      <c r="ED17" s="182"/>
      <c r="EE17" s="182"/>
      <c r="EF17" s="181" t="s">
        <v>256</v>
      </c>
      <c r="EG17" s="181"/>
      <c r="EH17" s="181"/>
      <c r="EI17" s="171" t="s">
        <v>667</v>
      </c>
      <c r="EJ17" s="172"/>
      <c r="EK17" s="172"/>
      <c r="EL17" s="172"/>
      <c r="EM17" s="172"/>
      <c r="EN17" s="173"/>
      <c r="EO17" s="180" t="s">
        <v>256</v>
      </c>
      <c r="EP17" s="181"/>
      <c r="EQ17" s="181"/>
      <c r="ER17" s="182" t="s">
        <v>290</v>
      </c>
      <c r="ES17" s="182"/>
      <c r="ET17" s="182"/>
      <c r="EU17" s="182"/>
      <c r="EV17" s="182"/>
      <c r="EW17" s="182"/>
      <c r="EX17" s="181" t="s">
        <v>256</v>
      </c>
      <c r="EY17" s="181"/>
      <c r="EZ17" s="181"/>
      <c r="FA17" s="171" t="s">
        <v>717</v>
      </c>
      <c r="FB17" s="172"/>
      <c r="FC17" s="172"/>
      <c r="FD17" s="172"/>
      <c r="FE17" s="172"/>
      <c r="FF17" s="173"/>
      <c r="FG17" s="180" t="s">
        <v>256</v>
      </c>
      <c r="FH17" s="181"/>
      <c r="FI17" s="181"/>
      <c r="FJ17" s="359" t="s">
        <v>289</v>
      </c>
      <c r="FK17" s="359"/>
      <c r="FL17" s="359"/>
      <c r="FM17" s="359"/>
      <c r="FN17" s="359"/>
      <c r="FO17" s="359"/>
      <c r="FP17" s="181" t="s">
        <v>256</v>
      </c>
      <c r="FQ17" s="181"/>
      <c r="FR17" s="181"/>
      <c r="FS17" s="360" t="s">
        <v>842</v>
      </c>
      <c r="FT17" s="361"/>
      <c r="FU17" s="361"/>
      <c r="FV17" s="361"/>
      <c r="FW17" s="361"/>
      <c r="FX17" s="362"/>
    </row>
    <row r="18" spans="1:180" ht="15" customHeight="1" thickTop="1" thickBot="1" x14ac:dyDescent="0.35">
      <c r="A18" s="291" t="s">
        <v>871</v>
      </c>
      <c r="B18" s="292"/>
      <c r="C18" s="291" t="s">
        <v>242</v>
      </c>
      <c r="D18" s="293"/>
      <c r="E18" s="292"/>
      <c r="F18" s="294">
        <v>352.6</v>
      </c>
      <c r="G18" s="295"/>
      <c r="H18" s="109" t="s">
        <v>302</v>
      </c>
      <c r="I18" s="291" t="s">
        <v>808</v>
      </c>
      <c r="J18" s="292"/>
      <c r="K18" s="291" t="s">
        <v>86</v>
      </c>
      <c r="L18" s="292"/>
      <c r="M18" s="296" t="s">
        <v>805</v>
      </c>
      <c r="N18" s="297"/>
      <c r="O18" s="297"/>
      <c r="P18" s="297"/>
      <c r="Q18" s="297"/>
      <c r="R18" s="298"/>
      <c r="S18" s="197"/>
      <c r="T18" s="198"/>
      <c r="U18" s="198"/>
      <c r="V18" s="198"/>
      <c r="W18" s="198"/>
      <c r="X18" s="198"/>
      <c r="Y18" s="198"/>
      <c r="Z18" s="198"/>
      <c r="AA18" s="198"/>
      <c r="AB18" s="198"/>
      <c r="AC18" s="198"/>
      <c r="AD18" s="198"/>
      <c r="AE18" s="198"/>
      <c r="AF18" s="198"/>
      <c r="AG18" s="198"/>
      <c r="AH18" s="198"/>
      <c r="AI18" s="198"/>
      <c r="AJ18" s="199"/>
      <c r="AK18" s="334" t="s">
        <v>403</v>
      </c>
      <c r="AL18" s="314"/>
      <c r="AM18" s="314"/>
      <c r="AN18" s="314"/>
      <c r="AO18" s="314"/>
      <c r="AP18" s="314"/>
      <c r="AQ18" s="314"/>
      <c r="AR18" s="314"/>
      <c r="AS18" s="314"/>
      <c r="AT18" s="314"/>
      <c r="AU18" s="314"/>
      <c r="AV18" s="314"/>
      <c r="AW18" s="323" t="s">
        <v>499</v>
      </c>
      <c r="AX18" s="324"/>
      <c r="AY18" s="324"/>
      <c r="AZ18" s="139" t="s">
        <v>483</v>
      </c>
      <c r="BA18" s="139">
        <v>110</v>
      </c>
      <c r="BB18" s="126">
        <v>116.3</v>
      </c>
      <c r="BC18" s="197"/>
      <c r="BD18" s="198"/>
      <c r="BE18" s="198"/>
      <c r="BF18" s="198"/>
      <c r="BG18" s="198"/>
      <c r="BH18" s="198"/>
      <c r="BI18" s="198"/>
      <c r="BJ18" s="198"/>
      <c r="BK18" s="198"/>
      <c r="BL18" s="198"/>
      <c r="BM18" s="198"/>
      <c r="BN18" s="198"/>
      <c r="BO18" s="198"/>
      <c r="BP18" s="198"/>
      <c r="BQ18" s="198"/>
      <c r="BR18" s="198"/>
      <c r="BS18" s="198"/>
      <c r="BT18" s="199"/>
      <c r="BU18" s="197"/>
      <c r="BV18" s="198"/>
      <c r="BW18" s="198"/>
      <c r="BX18" s="198"/>
      <c r="BY18" s="198"/>
      <c r="BZ18" s="198"/>
      <c r="CA18" s="198"/>
      <c r="CB18" s="198"/>
      <c r="CC18" s="198"/>
      <c r="CD18" s="198"/>
      <c r="CE18" s="198"/>
      <c r="CF18" s="198"/>
      <c r="CG18" s="198"/>
      <c r="CH18" s="198"/>
      <c r="CI18" s="198"/>
      <c r="CJ18" s="198"/>
      <c r="CK18" s="198"/>
      <c r="CL18" s="199"/>
      <c r="CM18" s="197"/>
      <c r="CN18" s="198"/>
      <c r="CO18" s="198"/>
      <c r="CP18" s="198"/>
      <c r="CQ18" s="198"/>
      <c r="CR18" s="198"/>
      <c r="CS18" s="198"/>
      <c r="CT18" s="198"/>
      <c r="CU18" s="198"/>
      <c r="CV18" s="198"/>
      <c r="CW18" s="198"/>
      <c r="CX18" s="198"/>
      <c r="CY18" s="198"/>
      <c r="CZ18" s="198"/>
      <c r="DA18" s="198"/>
      <c r="DB18" s="198"/>
      <c r="DC18" s="198"/>
      <c r="DD18" s="199"/>
      <c r="DE18" s="177" t="s">
        <v>254</v>
      </c>
      <c r="DF18" s="178"/>
      <c r="DG18" s="179"/>
      <c r="DH18" s="164" t="s">
        <v>357</v>
      </c>
      <c r="DI18" s="165"/>
      <c r="DJ18" s="170"/>
      <c r="DK18" s="138" t="s">
        <v>757</v>
      </c>
      <c r="DL18" s="164" t="s">
        <v>929</v>
      </c>
      <c r="DM18" s="170"/>
      <c r="DN18" s="185" t="s">
        <v>254</v>
      </c>
      <c r="DO18" s="185"/>
      <c r="DP18" s="185"/>
      <c r="DQ18" s="164" t="s">
        <v>534</v>
      </c>
      <c r="DR18" s="165"/>
      <c r="DS18" s="165"/>
      <c r="DT18" s="138" t="s">
        <v>757</v>
      </c>
      <c r="DU18" s="165" t="s">
        <v>930</v>
      </c>
      <c r="DV18" s="166"/>
      <c r="DW18" s="183" t="s">
        <v>272</v>
      </c>
      <c r="DX18" s="184"/>
      <c r="DY18" s="184"/>
      <c r="DZ18" s="186" t="s">
        <v>665</v>
      </c>
      <c r="EA18" s="186"/>
      <c r="EB18" s="186"/>
      <c r="EC18" s="186" t="s">
        <v>666</v>
      </c>
      <c r="ED18" s="186"/>
      <c r="EE18" s="186"/>
      <c r="EF18" s="184" t="s">
        <v>272</v>
      </c>
      <c r="EG18" s="184"/>
      <c r="EH18" s="184"/>
      <c r="EI18" s="174" t="s">
        <v>668</v>
      </c>
      <c r="EJ18" s="175"/>
      <c r="EK18" s="175"/>
      <c r="EL18" s="175" t="s">
        <v>669</v>
      </c>
      <c r="EM18" s="175"/>
      <c r="EN18" s="176"/>
      <c r="EO18" s="183" t="s">
        <v>272</v>
      </c>
      <c r="EP18" s="184"/>
      <c r="EQ18" s="184"/>
      <c r="ER18" s="186" t="s">
        <v>351</v>
      </c>
      <c r="ES18" s="186"/>
      <c r="ET18" s="186"/>
      <c r="EU18" s="186" t="s">
        <v>352</v>
      </c>
      <c r="EV18" s="186"/>
      <c r="EW18" s="186"/>
      <c r="EX18" s="184" t="s">
        <v>272</v>
      </c>
      <c r="EY18" s="184"/>
      <c r="EZ18" s="184"/>
      <c r="FA18" s="174" t="s">
        <v>718</v>
      </c>
      <c r="FB18" s="175"/>
      <c r="FC18" s="175"/>
      <c r="FD18" s="175" t="s">
        <v>719</v>
      </c>
      <c r="FE18" s="175"/>
      <c r="FF18" s="176"/>
      <c r="FG18" s="183" t="s">
        <v>272</v>
      </c>
      <c r="FH18" s="184"/>
      <c r="FI18" s="184"/>
      <c r="FJ18" s="186" t="s">
        <v>904</v>
      </c>
      <c r="FK18" s="186"/>
      <c r="FL18" s="186"/>
      <c r="FM18" s="186" t="s">
        <v>905</v>
      </c>
      <c r="FN18" s="186"/>
      <c r="FO18" s="186"/>
      <c r="FP18" s="184" t="s">
        <v>272</v>
      </c>
      <c r="FQ18" s="184"/>
      <c r="FR18" s="184"/>
      <c r="FS18" s="174" t="s">
        <v>907</v>
      </c>
      <c r="FT18" s="175"/>
      <c r="FU18" s="175"/>
      <c r="FV18" s="175" t="s">
        <v>908</v>
      </c>
      <c r="FW18" s="175"/>
      <c r="FX18" s="176"/>
    </row>
    <row r="19" spans="1:180" ht="15" customHeight="1" thickTop="1" x14ac:dyDescent="0.3">
      <c r="A19" s="283" t="s">
        <v>871</v>
      </c>
      <c r="B19" s="284"/>
      <c r="C19" s="283" t="s">
        <v>293</v>
      </c>
      <c r="D19" s="285"/>
      <c r="E19" s="284"/>
      <c r="F19" s="286">
        <v>306.2</v>
      </c>
      <c r="G19" s="287"/>
      <c r="H19" s="111" t="s">
        <v>303</v>
      </c>
      <c r="I19" s="283" t="s">
        <v>294</v>
      </c>
      <c r="J19" s="284"/>
      <c r="K19" s="283" t="s">
        <v>86</v>
      </c>
      <c r="L19" s="284"/>
      <c r="M19" s="288" t="s">
        <v>806</v>
      </c>
      <c r="N19" s="289"/>
      <c r="O19" s="289"/>
      <c r="P19" s="289"/>
      <c r="Q19" s="289"/>
      <c r="R19" s="290"/>
      <c r="S19" s="197"/>
      <c r="T19" s="198"/>
      <c r="U19" s="198"/>
      <c r="V19" s="198"/>
      <c r="W19" s="198"/>
      <c r="X19" s="198"/>
      <c r="Y19" s="198"/>
      <c r="Z19" s="198"/>
      <c r="AA19" s="198"/>
      <c r="AB19" s="198"/>
      <c r="AC19" s="198"/>
      <c r="AD19" s="198"/>
      <c r="AE19" s="198"/>
      <c r="AF19" s="198"/>
      <c r="AG19" s="198"/>
      <c r="AH19" s="198"/>
      <c r="AI19" s="198"/>
      <c r="AJ19" s="199"/>
      <c r="AK19" s="223" t="s">
        <v>383</v>
      </c>
      <c r="AL19" s="223"/>
      <c r="AM19" s="223"/>
      <c r="AN19" s="223" t="s">
        <v>380</v>
      </c>
      <c r="AO19" s="223"/>
      <c r="AP19" s="223"/>
      <c r="AQ19" s="167" t="s">
        <v>381</v>
      </c>
      <c r="AR19" s="167"/>
      <c r="AS19" s="167"/>
      <c r="AT19" s="167" t="s">
        <v>382</v>
      </c>
      <c r="AU19" s="167"/>
      <c r="AV19" s="326"/>
      <c r="AW19" s="319" t="s">
        <v>473</v>
      </c>
      <c r="AX19" s="158"/>
      <c r="AY19" s="158"/>
      <c r="AZ19" s="140" t="s">
        <v>470</v>
      </c>
      <c r="BA19" s="140">
        <v>116</v>
      </c>
      <c r="BB19" s="127">
        <v>116.9</v>
      </c>
      <c r="BC19" s="197"/>
      <c r="BD19" s="198"/>
      <c r="BE19" s="198"/>
      <c r="BF19" s="198"/>
      <c r="BG19" s="198"/>
      <c r="BH19" s="198"/>
      <c r="BI19" s="198"/>
      <c r="BJ19" s="198"/>
      <c r="BK19" s="198"/>
      <c r="BL19" s="198"/>
      <c r="BM19" s="198"/>
      <c r="BN19" s="198"/>
      <c r="BO19" s="198"/>
      <c r="BP19" s="198"/>
      <c r="BQ19" s="198"/>
      <c r="BR19" s="198"/>
      <c r="BS19" s="198"/>
      <c r="BT19" s="199"/>
      <c r="BU19" s="197"/>
      <c r="BV19" s="198"/>
      <c r="BW19" s="198"/>
      <c r="BX19" s="198"/>
      <c r="BY19" s="198"/>
      <c r="BZ19" s="198"/>
      <c r="CA19" s="198"/>
      <c r="CB19" s="198"/>
      <c r="CC19" s="198"/>
      <c r="CD19" s="198"/>
      <c r="CE19" s="198"/>
      <c r="CF19" s="198"/>
      <c r="CG19" s="198"/>
      <c r="CH19" s="198"/>
      <c r="CI19" s="198"/>
      <c r="CJ19" s="198"/>
      <c r="CK19" s="198"/>
      <c r="CL19" s="199"/>
      <c r="CM19" s="197"/>
      <c r="CN19" s="198"/>
      <c r="CO19" s="198"/>
      <c r="CP19" s="198"/>
      <c r="CQ19" s="198"/>
      <c r="CR19" s="198"/>
      <c r="CS19" s="198"/>
      <c r="CT19" s="198"/>
      <c r="CU19" s="198"/>
      <c r="CV19" s="198"/>
      <c r="CW19" s="198"/>
      <c r="CX19" s="198"/>
      <c r="CY19" s="198"/>
      <c r="CZ19" s="198"/>
      <c r="DA19" s="198"/>
      <c r="DB19" s="198"/>
      <c r="DC19" s="198"/>
      <c r="DD19" s="199"/>
      <c r="DE19" s="180" t="s">
        <v>256</v>
      </c>
      <c r="DF19" s="181"/>
      <c r="DG19" s="181"/>
      <c r="DH19" s="182" t="s">
        <v>329</v>
      </c>
      <c r="DI19" s="182"/>
      <c r="DJ19" s="182"/>
      <c r="DK19" s="182"/>
      <c r="DL19" s="182"/>
      <c r="DM19" s="182"/>
      <c r="DN19" s="181" t="s">
        <v>256</v>
      </c>
      <c r="DO19" s="181"/>
      <c r="DP19" s="181"/>
      <c r="DQ19" s="171" t="s">
        <v>597</v>
      </c>
      <c r="DR19" s="172"/>
      <c r="DS19" s="172"/>
      <c r="DT19" s="172"/>
      <c r="DU19" s="172"/>
      <c r="DV19" s="173"/>
      <c r="DW19" s="177" t="s">
        <v>254</v>
      </c>
      <c r="DX19" s="178"/>
      <c r="DY19" s="179"/>
      <c r="DZ19" s="164" t="s">
        <v>560</v>
      </c>
      <c r="EA19" s="165"/>
      <c r="EB19" s="170"/>
      <c r="EC19" s="138" t="s">
        <v>757</v>
      </c>
      <c r="ED19" s="164" t="s">
        <v>774</v>
      </c>
      <c r="EE19" s="170"/>
      <c r="EF19" s="185" t="s">
        <v>254</v>
      </c>
      <c r="EG19" s="185"/>
      <c r="EH19" s="185"/>
      <c r="EI19" s="164" t="s">
        <v>561</v>
      </c>
      <c r="EJ19" s="165"/>
      <c r="EK19" s="165"/>
      <c r="EL19" s="138" t="s">
        <v>757</v>
      </c>
      <c r="EM19" s="165" t="s">
        <v>775</v>
      </c>
      <c r="EN19" s="166"/>
      <c r="EO19" s="177" t="s">
        <v>254</v>
      </c>
      <c r="EP19" s="178"/>
      <c r="EQ19" s="179"/>
      <c r="ER19" s="164" t="s">
        <v>572</v>
      </c>
      <c r="ES19" s="165"/>
      <c r="ET19" s="170"/>
      <c r="EU19" s="138" t="s">
        <v>757</v>
      </c>
      <c r="EV19" s="164" t="s">
        <v>792</v>
      </c>
      <c r="EW19" s="170"/>
      <c r="EX19" s="185" t="s">
        <v>254</v>
      </c>
      <c r="EY19" s="185"/>
      <c r="EZ19" s="185"/>
      <c r="FA19" s="164" t="s">
        <v>573</v>
      </c>
      <c r="FB19" s="165"/>
      <c r="FC19" s="165"/>
      <c r="FD19" s="138" t="s">
        <v>757</v>
      </c>
      <c r="FE19" s="165" t="s">
        <v>793</v>
      </c>
      <c r="FF19" s="166"/>
      <c r="FG19" s="177" t="s">
        <v>254</v>
      </c>
      <c r="FH19" s="178"/>
      <c r="FI19" s="179"/>
      <c r="FJ19" s="164" t="s">
        <v>880</v>
      </c>
      <c r="FK19" s="165"/>
      <c r="FL19" s="170"/>
      <c r="FM19" s="144" t="s">
        <v>866</v>
      </c>
      <c r="FN19" s="164" t="s">
        <v>909</v>
      </c>
      <c r="FO19" s="170"/>
      <c r="FP19" s="185" t="s">
        <v>254</v>
      </c>
      <c r="FQ19" s="185"/>
      <c r="FR19" s="185"/>
      <c r="FS19" s="164" t="s">
        <v>835</v>
      </c>
      <c r="FT19" s="165"/>
      <c r="FU19" s="170"/>
      <c r="FV19" s="144" t="s">
        <v>866</v>
      </c>
      <c r="FW19" s="164" t="s">
        <v>912</v>
      </c>
      <c r="FX19" s="166"/>
    </row>
    <row r="20" spans="1:180" ht="15" customHeight="1" thickBot="1" x14ac:dyDescent="0.35">
      <c r="A20" s="278" t="s">
        <v>871</v>
      </c>
      <c r="B20" s="279"/>
      <c r="C20" s="278" t="s">
        <v>237</v>
      </c>
      <c r="D20" s="313"/>
      <c r="E20" s="279"/>
      <c r="F20" s="276">
        <v>343.6</v>
      </c>
      <c r="G20" s="277"/>
      <c r="H20" s="113" t="s">
        <v>304</v>
      </c>
      <c r="I20" s="278" t="s">
        <v>244</v>
      </c>
      <c r="J20" s="279"/>
      <c r="K20" s="278" t="s">
        <v>86</v>
      </c>
      <c r="L20" s="279"/>
      <c r="M20" s="280" t="s">
        <v>815</v>
      </c>
      <c r="N20" s="281"/>
      <c r="O20" s="281"/>
      <c r="P20" s="281"/>
      <c r="Q20" s="281"/>
      <c r="R20" s="282"/>
      <c r="S20" s="197"/>
      <c r="T20" s="198"/>
      <c r="U20" s="198"/>
      <c r="V20" s="198"/>
      <c r="W20" s="198"/>
      <c r="X20" s="198"/>
      <c r="Y20" s="198"/>
      <c r="Z20" s="198"/>
      <c r="AA20" s="198"/>
      <c r="AB20" s="198"/>
      <c r="AC20" s="198"/>
      <c r="AD20" s="198"/>
      <c r="AE20" s="198"/>
      <c r="AF20" s="198"/>
      <c r="AG20" s="198"/>
      <c r="AH20" s="198"/>
      <c r="AI20" s="198"/>
      <c r="AJ20" s="199"/>
      <c r="AK20" s="224" t="s">
        <v>384</v>
      </c>
      <c r="AL20" s="224"/>
      <c r="AM20" s="224"/>
      <c r="AN20" s="168" t="s">
        <v>411</v>
      </c>
      <c r="AO20" s="168"/>
      <c r="AP20" s="168"/>
      <c r="AQ20" s="168" t="s">
        <v>430</v>
      </c>
      <c r="AR20" s="168"/>
      <c r="AS20" s="168"/>
      <c r="AT20" s="168" t="s">
        <v>449</v>
      </c>
      <c r="AU20" s="168"/>
      <c r="AV20" s="325"/>
      <c r="AW20" s="320" t="s">
        <v>498</v>
      </c>
      <c r="AX20" s="225"/>
      <c r="AY20" s="225"/>
      <c r="AZ20" s="139" t="s">
        <v>481</v>
      </c>
      <c r="BA20" s="139">
        <v>58</v>
      </c>
      <c r="BB20" s="126">
        <v>112.1</v>
      </c>
      <c r="BC20" s="197"/>
      <c r="BD20" s="198"/>
      <c r="BE20" s="198"/>
      <c r="BF20" s="198"/>
      <c r="BG20" s="198"/>
      <c r="BH20" s="198"/>
      <c r="BI20" s="198"/>
      <c r="BJ20" s="198"/>
      <c r="BK20" s="198"/>
      <c r="BL20" s="198"/>
      <c r="BM20" s="198"/>
      <c r="BN20" s="198"/>
      <c r="BO20" s="198"/>
      <c r="BP20" s="198"/>
      <c r="BQ20" s="198"/>
      <c r="BR20" s="198"/>
      <c r="BS20" s="198"/>
      <c r="BT20" s="199"/>
      <c r="BU20" s="197"/>
      <c r="BV20" s="198"/>
      <c r="BW20" s="198"/>
      <c r="BX20" s="198"/>
      <c r="BY20" s="198"/>
      <c r="BZ20" s="198"/>
      <c r="CA20" s="198"/>
      <c r="CB20" s="198"/>
      <c r="CC20" s="198"/>
      <c r="CD20" s="198"/>
      <c r="CE20" s="198"/>
      <c r="CF20" s="198"/>
      <c r="CG20" s="198"/>
      <c r="CH20" s="198"/>
      <c r="CI20" s="198"/>
      <c r="CJ20" s="198"/>
      <c r="CK20" s="198"/>
      <c r="CL20" s="199"/>
      <c r="CM20" s="197"/>
      <c r="CN20" s="198"/>
      <c r="CO20" s="198"/>
      <c r="CP20" s="198"/>
      <c r="CQ20" s="198"/>
      <c r="CR20" s="198"/>
      <c r="CS20" s="198"/>
      <c r="CT20" s="198"/>
      <c r="CU20" s="198"/>
      <c r="CV20" s="198"/>
      <c r="CW20" s="198"/>
      <c r="CX20" s="198"/>
      <c r="CY20" s="198"/>
      <c r="CZ20" s="198"/>
      <c r="DA20" s="198"/>
      <c r="DB20" s="198"/>
      <c r="DC20" s="198"/>
      <c r="DD20" s="199"/>
      <c r="DE20" s="183" t="s">
        <v>272</v>
      </c>
      <c r="DF20" s="184"/>
      <c r="DG20" s="184"/>
      <c r="DH20" s="186" t="s">
        <v>595</v>
      </c>
      <c r="DI20" s="186"/>
      <c r="DJ20" s="186"/>
      <c r="DK20" s="186" t="s">
        <v>596</v>
      </c>
      <c r="DL20" s="186"/>
      <c r="DM20" s="186"/>
      <c r="DN20" s="184" t="s">
        <v>272</v>
      </c>
      <c r="DO20" s="184"/>
      <c r="DP20" s="184"/>
      <c r="DQ20" s="174" t="s">
        <v>598</v>
      </c>
      <c r="DR20" s="175"/>
      <c r="DS20" s="175"/>
      <c r="DT20" s="175" t="s">
        <v>599</v>
      </c>
      <c r="DU20" s="175"/>
      <c r="DV20" s="176"/>
      <c r="DW20" s="180" t="s">
        <v>256</v>
      </c>
      <c r="DX20" s="181"/>
      <c r="DY20" s="181"/>
      <c r="DZ20" s="182" t="s">
        <v>670</v>
      </c>
      <c r="EA20" s="182"/>
      <c r="EB20" s="182"/>
      <c r="EC20" s="182"/>
      <c r="ED20" s="182"/>
      <c r="EE20" s="182"/>
      <c r="EF20" s="181" t="s">
        <v>256</v>
      </c>
      <c r="EG20" s="181"/>
      <c r="EH20" s="181"/>
      <c r="EI20" s="171" t="s">
        <v>673</v>
      </c>
      <c r="EJ20" s="172"/>
      <c r="EK20" s="172"/>
      <c r="EL20" s="172"/>
      <c r="EM20" s="172"/>
      <c r="EN20" s="173"/>
      <c r="EO20" s="180" t="s">
        <v>256</v>
      </c>
      <c r="EP20" s="181"/>
      <c r="EQ20" s="181"/>
      <c r="ER20" s="182" t="s">
        <v>720</v>
      </c>
      <c r="ES20" s="182"/>
      <c r="ET20" s="182"/>
      <c r="EU20" s="182"/>
      <c r="EV20" s="182"/>
      <c r="EW20" s="182"/>
      <c r="EX20" s="181" t="s">
        <v>256</v>
      </c>
      <c r="EY20" s="181"/>
      <c r="EZ20" s="181"/>
      <c r="FA20" s="171" t="s">
        <v>723</v>
      </c>
      <c r="FB20" s="172"/>
      <c r="FC20" s="172"/>
      <c r="FD20" s="172"/>
      <c r="FE20" s="172"/>
      <c r="FF20" s="173"/>
      <c r="FG20" s="180" t="s">
        <v>256</v>
      </c>
      <c r="FH20" s="181"/>
      <c r="FI20" s="181"/>
      <c r="FJ20" s="364" t="s">
        <v>922</v>
      </c>
      <c r="FK20" s="364"/>
      <c r="FL20" s="364"/>
      <c r="FM20" s="364"/>
      <c r="FN20" s="364"/>
      <c r="FO20" s="364"/>
      <c r="FP20" s="181" t="s">
        <v>256</v>
      </c>
      <c r="FQ20" s="181"/>
      <c r="FR20" s="181"/>
      <c r="FS20" s="360" t="s">
        <v>844</v>
      </c>
      <c r="FT20" s="361"/>
      <c r="FU20" s="361"/>
      <c r="FV20" s="361"/>
      <c r="FW20" s="361"/>
      <c r="FX20" s="362"/>
    </row>
    <row r="21" spans="1:180" ht="15" customHeight="1" thickTop="1" thickBot="1" x14ac:dyDescent="0.35">
      <c r="A21" s="278" t="s">
        <v>871</v>
      </c>
      <c r="B21" s="279"/>
      <c r="C21" s="278" t="s">
        <v>820</v>
      </c>
      <c r="D21" s="313"/>
      <c r="E21" s="279"/>
      <c r="F21" s="276">
        <v>319.8</v>
      </c>
      <c r="G21" s="277"/>
      <c r="H21" s="113" t="s">
        <v>299</v>
      </c>
      <c r="I21" s="278" t="s">
        <v>821</v>
      </c>
      <c r="J21" s="279"/>
      <c r="K21" s="278" t="s">
        <v>86</v>
      </c>
      <c r="L21" s="279"/>
      <c r="M21" s="280" t="s">
        <v>822</v>
      </c>
      <c r="N21" s="281"/>
      <c r="O21" s="281"/>
      <c r="P21" s="281"/>
      <c r="Q21" s="281"/>
      <c r="R21" s="282"/>
      <c r="S21" s="197"/>
      <c r="T21" s="198"/>
      <c r="U21" s="198"/>
      <c r="V21" s="198"/>
      <c r="W21" s="198"/>
      <c r="X21" s="198"/>
      <c r="Y21" s="198"/>
      <c r="Z21" s="198"/>
      <c r="AA21" s="198"/>
      <c r="AB21" s="198"/>
      <c r="AC21" s="198"/>
      <c r="AD21" s="198"/>
      <c r="AE21" s="198"/>
      <c r="AF21" s="198"/>
      <c r="AG21" s="198"/>
      <c r="AH21" s="198"/>
      <c r="AI21" s="198"/>
      <c r="AJ21" s="199"/>
      <c r="AK21" s="158" t="s">
        <v>385</v>
      </c>
      <c r="AL21" s="158"/>
      <c r="AM21" s="158"/>
      <c r="AN21" s="159" t="s">
        <v>412</v>
      </c>
      <c r="AO21" s="159"/>
      <c r="AP21" s="159"/>
      <c r="AQ21" s="159" t="s">
        <v>431</v>
      </c>
      <c r="AR21" s="159"/>
      <c r="AS21" s="159"/>
      <c r="AT21" s="159" t="s">
        <v>450</v>
      </c>
      <c r="AU21" s="159"/>
      <c r="AV21" s="160"/>
      <c r="AW21" s="332" t="s">
        <v>497</v>
      </c>
      <c r="AX21" s="333"/>
      <c r="AY21" s="333"/>
      <c r="AZ21" s="140" t="s">
        <v>490</v>
      </c>
      <c r="BA21" s="140">
        <v>90</v>
      </c>
      <c r="BB21" s="127">
        <v>114.3</v>
      </c>
      <c r="BC21" s="197"/>
      <c r="BD21" s="198"/>
      <c r="BE21" s="198"/>
      <c r="BF21" s="198"/>
      <c r="BG21" s="198"/>
      <c r="BH21" s="198"/>
      <c r="BI21" s="198"/>
      <c r="BJ21" s="198"/>
      <c r="BK21" s="198"/>
      <c r="BL21" s="198"/>
      <c r="BM21" s="198"/>
      <c r="BN21" s="198"/>
      <c r="BO21" s="198"/>
      <c r="BP21" s="198"/>
      <c r="BQ21" s="198"/>
      <c r="BR21" s="198"/>
      <c r="BS21" s="198"/>
      <c r="BT21" s="199"/>
      <c r="BU21" s="197"/>
      <c r="BV21" s="198"/>
      <c r="BW21" s="198"/>
      <c r="BX21" s="198"/>
      <c r="BY21" s="198"/>
      <c r="BZ21" s="198"/>
      <c r="CA21" s="198"/>
      <c r="CB21" s="198"/>
      <c r="CC21" s="198"/>
      <c r="CD21" s="198"/>
      <c r="CE21" s="198"/>
      <c r="CF21" s="198"/>
      <c r="CG21" s="198"/>
      <c r="CH21" s="198"/>
      <c r="CI21" s="198"/>
      <c r="CJ21" s="198"/>
      <c r="CK21" s="198"/>
      <c r="CL21" s="199"/>
      <c r="CM21" s="197"/>
      <c r="CN21" s="198"/>
      <c r="CO21" s="198"/>
      <c r="CP21" s="198"/>
      <c r="CQ21" s="198"/>
      <c r="CR21" s="198"/>
      <c r="CS21" s="198"/>
      <c r="CT21" s="198"/>
      <c r="CU21" s="198"/>
      <c r="CV21" s="198"/>
      <c r="CW21" s="198"/>
      <c r="CX21" s="198"/>
      <c r="CY21" s="198"/>
      <c r="CZ21" s="198"/>
      <c r="DA21" s="198"/>
      <c r="DB21" s="198"/>
      <c r="DC21" s="198"/>
      <c r="DD21" s="199"/>
      <c r="DE21" s="177" t="s">
        <v>254</v>
      </c>
      <c r="DF21" s="178"/>
      <c r="DG21" s="179"/>
      <c r="DH21" s="164" t="s">
        <v>535</v>
      </c>
      <c r="DI21" s="165"/>
      <c r="DJ21" s="170"/>
      <c r="DK21" s="138" t="s">
        <v>757</v>
      </c>
      <c r="DL21" s="164" t="s">
        <v>931</v>
      </c>
      <c r="DM21" s="170"/>
      <c r="DN21" s="185" t="s">
        <v>254</v>
      </c>
      <c r="DO21" s="185"/>
      <c r="DP21" s="185"/>
      <c r="DQ21" s="164" t="s">
        <v>358</v>
      </c>
      <c r="DR21" s="165"/>
      <c r="DS21" s="165"/>
      <c r="DT21" s="138" t="s">
        <v>757</v>
      </c>
      <c r="DU21" s="165" t="s">
        <v>932</v>
      </c>
      <c r="DV21" s="166"/>
      <c r="DW21" s="183" t="s">
        <v>272</v>
      </c>
      <c r="DX21" s="184"/>
      <c r="DY21" s="184"/>
      <c r="DZ21" s="186" t="s">
        <v>671</v>
      </c>
      <c r="EA21" s="186"/>
      <c r="EB21" s="186"/>
      <c r="EC21" s="186" t="s">
        <v>672</v>
      </c>
      <c r="ED21" s="186"/>
      <c r="EE21" s="186"/>
      <c r="EF21" s="184" t="s">
        <v>272</v>
      </c>
      <c r="EG21" s="184"/>
      <c r="EH21" s="184"/>
      <c r="EI21" s="174" t="s">
        <v>674</v>
      </c>
      <c r="EJ21" s="175"/>
      <c r="EK21" s="175"/>
      <c r="EL21" s="175" t="s">
        <v>675</v>
      </c>
      <c r="EM21" s="175"/>
      <c r="EN21" s="176"/>
      <c r="EO21" s="183" t="s">
        <v>272</v>
      </c>
      <c r="EP21" s="184"/>
      <c r="EQ21" s="184"/>
      <c r="ER21" s="186" t="s">
        <v>721</v>
      </c>
      <c r="ES21" s="186"/>
      <c r="ET21" s="186"/>
      <c r="EU21" s="186" t="s">
        <v>722</v>
      </c>
      <c r="EV21" s="186"/>
      <c r="EW21" s="186"/>
      <c r="EX21" s="184" t="s">
        <v>272</v>
      </c>
      <c r="EY21" s="184"/>
      <c r="EZ21" s="184"/>
      <c r="FA21" s="174" t="s">
        <v>724</v>
      </c>
      <c r="FB21" s="175"/>
      <c r="FC21" s="175"/>
      <c r="FD21" s="175" t="s">
        <v>725</v>
      </c>
      <c r="FE21" s="175"/>
      <c r="FF21" s="176"/>
      <c r="FG21" s="183" t="s">
        <v>272</v>
      </c>
      <c r="FH21" s="184"/>
      <c r="FI21" s="184"/>
      <c r="FJ21" s="186" t="s">
        <v>910</v>
      </c>
      <c r="FK21" s="186"/>
      <c r="FL21" s="186"/>
      <c r="FM21" s="186" t="s">
        <v>911</v>
      </c>
      <c r="FN21" s="186"/>
      <c r="FO21" s="186"/>
      <c r="FP21" s="184" t="s">
        <v>272</v>
      </c>
      <c r="FQ21" s="184"/>
      <c r="FR21" s="184"/>
      <c r="FS21" s="174" t="s">
        <v>913</v>
      </c>
      <c r="FT21" s="175"/>
      <c r="FU21" s="175"/>
      <c r="FV21" s="175" t="s">
        <v>914</v>
      </c>
      <c r="FW21" s="175"/>
      <c r="FX21" s="176"/>
    </row>
    <row r="22" spans="1:180" ht="15" customHeight="1" thickTop="1" x14ac:dyDescent="0.3">
      <c r="A22" s="283" t="s">
        <v>871</v>
      </c>
      <c r="B22" s="284"/>
      <c r="C22" s="283" t="s">
        <v>295</v>
      </c>
      <c r="D22" s="285"/>
      <c r="E22" s="284"/>
      <c r="F22" s="286">
        <v>323.2</v>
      </c>
      <c r="G22" s="287"/>
      <c r="H22" s="112" t="s">
        <v>299</v>
      </c>
      <c r="I22" s="283" t="s">
        <v>245</v>
      </c>
      <c r="J22" s="284"/>
      <c r="K22" s="283" t="s">
        <v>86</v>
      </c>
      <c r="L22" s="284"/>
      <c r="M22" s="288" t="s">
        <v>814</v>
      </c>
      <c r="N22" s="289"/>
      <c r="O22" s="289"/>
      <c r="P22" s="289"/>
      <c r="Q22" s="289"/>
      <c r="R22" s="290"/>
      <c r="S22" s="197"/>
      <c r="T22" s="198"/>
      <c r="U22" s="198"/>
      <c r="V22" s="198"/>
      <c r="W22" s="198"/>
      <c r="X22" s="198"/>
      <c r="Y22" s="198"/>
      <c r="Z22" s="198"/>
      <c r="AA22" s="198"/>
      <c r="AB22" s="198"/>
      <c r="AC22" s="198"/>
      <c r="AD22" s="198"/>
      <c r="AE22" s="198"/>
      <c r="AF22" s="198"/>
      <c r="AG22" s="198"/>
      <c r="AH22" s="198"/>
      <c r="AI22" s="198"/>
      <c r="AJ22" s="199"/>
      <c r="AK22" s="225" t="s">
        <v>386</v>
      </c>
      <c r="AL22" s="225"/>
      <c r="AM22" s="225"/>
      <c r="AN22" s="169" t="s">
        <v>413</v>
      </c>
      <c r="AO22" s="169"/>
      <c r="AP22" s="169"/>
      <c r="AQ22" s="169" t="s">
        <v>432</v>
      </c>
      <c r="AR22" s="169"/>
      <c r="AS22" s="169"/>
      <c r="AT22" s="169" t="s">
        <v>451</v>
      </c>
      <c r="AU22" s="169"/>
      <c r="AV22" s="218"/>
      <c r="AW22" s="320" t="s">
        <v>496</v>
      </c>
      <c r="AX22" s="225"/>
      <c r="AY22" s="225"/>
      <c r="AZ22" s="139" t="s">
        <v>482</v>
      </c>
      <c r="BA22" s="139">
        <v>98</v>
      </c>
      <c r="BB22" s="126">
        <v>115.1</v>
      </c>
      <c r="BC22" s="197"/>
      <c r="BD22" s="198"/>
      <c r="BE22" s="198"/>
      <c r="BF22" s="198"/>
      <c r="BG22" s="198"/>
      <c r="BH22" s="198"/>
      <c r="BI22" s="198"/>
      <c r="BJ22" s="198"/>
      <c r="BK22" s="198"/>
      <c r="BL22" s="198"/>
      <c r="BM22" s="198"/>
      <c r="BN22" s="198"/>
      <c r="BO22" s="198"/>
      <c r="BP22" s="198"/>
      <c r="BQ22" s="198"/>
      <c r="BR22" s="198"/>
      <c r="BS22" s="198"/>
      <c r="BT22" s="199"/>
      <c r="BU22" s="197"/>
      <c r="BV22" s="198"/>
      <c r="BW22" s="198"/>
      <c r="BX22" s="198"/>
      <c r="BY22" s="198"/>
      <c r="BZ22" s="198"/>
      <c r="CA22" s="198"/>
      <c r="CB22" s="198"/>
      <c r="CC22" s="198"/>
      <c r="CD22" s="198"/>
      <c r="CE22" s="198"/>
      <c r="CF22" s="198"/>
      <c r="CG22" s="198"/>
      <c r="CH22" s="198"/>
      <c r="CI22" s="198"/>
      <c r="CJ22" s="198"/>
      <c r="CK22" s="198"/>
      <c r="CL22" s="199"/>
      <c r="CM22" s="197"/>
      <c r="CN22" s="198"/>
      <c r="CO22" s="198"/>
      <c r="CP22" s="198"/>
      <c r="CQ22" s="198"/>
      <c r="CR22" s="198"/>
      <c r="CS22" s="198"/>
      <c r="CT22" s="198"/>
      <c r="CU22" s="198"/>
      <c r="CV22" s="198"/>
      <c r="CW22" s="198"/>
      <c r="CX22" s="198"/>
      <c r="CY22" s="198"/>
      <c r="CZ22" s="198"/>
      <c r="DA22" s="198"/>
      <c r="DB22" s="198"/>
      <c r="DC22" s="198"/>
      <c r="DD22" s="199"/>
      <c r="DE22" s="180" t="s">
        <v>256</v>
      </c>
      <c r="DF22" s="181"/>
      <c r="DG22" s="181"/>
      <c r="DH22" s="182" t="s">
        <v>279</v>
      </c>
      <c r="DI22" s="182"/>
      <c r="DJ22" s="182"/>
      <c r="DK22" s="182"/>
      <c r="DL22" s="182"/>
      <c r="DM22" s="182"/>
      <c r="DN22" s="181" t="s">
        <v>256</v>
      </c>
      <c r="DO22" s="181"/>
      <c r="DP22" s="181"/>
      <c r="DQ22" s="171" t="s">
        <v>359</v>
      </c>
      <c r="DR22" s="172"/>
      <c r="DS22" s="172"/>
      <c r="DT22" s="172"/>
      <c r="DU22" s="172"/>
      <c r="DV22" s="173"/>
      <c r="DW22" s="177" t="s">
        <v>254</v>
      </c>
      <c r="DX22" s="178"/>
      <c r="DY22" s="179"/>
      <c r="DZ22" s="164" t="s">
        <v>562</v>
      </c>
      <c r="EA22" s="165"/>
      <c r="EB22" s="170"/>
      <c r="EC22" s="138" t="s">
        <v>757</v>
      </c>
      <c r="ED22" s="164" t="s">
        <v>763</v>
      </c>
      <c r="EE22" s="170"/>
      <c r="EF22" s="185" t="s">
        <v>254</v>
      </c>
      <c r="EG22" s="185"/>
      <c r="EH22" s="185"/>
      <c r="EI22" s="164" t="s">
        <v>563</v>
      </c>
      <c r="EJ22" s="165"/>
      <c r="EK22" s="165"/>
      <c r="EL22" s="138" t="s">
        <v>757</v>
      </c>
      <c r="EM22" s="165" t="s">
        <v>774</v>
      </c>
      <c r="EN22" s="166"/>
      <c r="EO22" s="349" t="s">
        <v>530</v>
      </c>
      <c r="EP22" s="350"/>
      <c r="EQ22" s="350"/>
      <c r="ER22" s="350"/>
      <c r="ES22" s="350"/>
      <c r="ET22" s="350"/>
      <c r="EU22" s="350"/>
      <c r="EV22" s="350"/>
      <c r="EW22" s="350"/>
      <c r="EX22" s="350"/>
      <c r="EY22" s="350"/>
      <c r="EZ22" s="350"/>
      <c r="FA22" s="350"/>
      <c r="FB22" s="350"/>
      <c r="FC22" s="350"/>
      <c r="FD22" s="350"/>
      <c r="FE22" s="350"/>
      <c r="FF22" s="351"/>
      <c r="FG22" s="177" t="s">
        <v>254</v>
      </c>
      <c r="FH22" s="178"/>
      <c r="FI22" s="179"/>
      <c r="FJ22" s="164" t="s">
        <v>836</v>
      </c>
      <c r="FK22" s="165"/>
      <c r="FL22" s="170"/>
      <c r="FM22" s="144" t="s">
        <v>866</v>
      </c>
      <c r="FN22" s="164" t="s">
        <v>915</v>
      </c>
      <c r="FO22" s="170"/>
      <c r="FP22" s="185" t="s">
        <v>254</v>
      </c>
      <c r="FQ22" s="185"/>
      <c r="FR22" s="185"/>
      <c r="FS22" s="164"/>
      <c r="FT22" s="165"/>
      <c r="FU22" s="170"/>
      <c r="FV22" s="144" t="s">
        <v>866</v>
      </c>
      <c r="FW22" s="164"/>
      <c r="FX22" s="166"/>
    </row>
    <row r="23" spans="1:180" ht="15" customHeight="1" thickBot="1" x14ac:dyDescent="0.35">
      <c r="A23" s="291" t="s">
        <v>871</v>
      </c>
      <c r="B23" s="292"/>
      <c r="C23" s="291" t="s">
        <v>872</v>
      </c>
      <c r="D23" s="293"/>
      <c r="E23" s="292"/>
      <c r="F23" s="294">
        <v>324.05</v>
      </c>
      <c r="G23" s="295"/>
      <c r="H23" s="109" t="s">
        <v>299</v>
      </c>
      <c r="I23" s="291" t="s">
        <v>877</v>
      </c>
      <c r="J23" s="292"/>
      <c r="K23" s="291" t="s">
        <v>86</v>
      </c>
      <c r="L23" s="292"/>
      <c r="M23" s="296" t="s">
        <v>874</v>
      </c>
      <c r="N23" s="297"/>
      <c r="O23" s="297"/>
      <c r="P23" s="297"/>
      <c r="Q23" s="297"/>
      <c r="R23" s="298"/>
      <c r="S23" s="197"/>
      <c r="T23" s="198"/>
      <c r="U23" s="198"/>
      <c r="V23" s="198"/>
      <c r="W23" s="198"/>
      <c r="X23" s="198"/>
      <c r="Y23" s="198"/>
      <c r="Z23" s="198"/>
      <c r="AA23" s="198"/>
      <c r="AB23" s="198"/>
      <c r="AC23" s="198"/>
      <c r="AD23" s="198"/>
      <c r="AE23" s="198"/>
      <c r="AF23" s="198"/>
      <c r="AG23" s="198"/>
      <c r="AH23" s="198"/>
      <c r="AI23" s="198"/>
      <c r="AJ23" s="199"/>
      <c r="AK23" s="158" t="s">
        <v>387</v>
      </c>
      <c r="AL23" s="158"/>
      <c r="AM23" s="158"/>
      <c r="AN23" s="159" t="s">
        <v>414</v>
      </c>
      <c r="AO23" s="159"/>
      <c r="AP23" s="159"/>
      <c r="AQ23" s="159" t="s">
        <v>433</v>
      </c>
      <c r="AR23" s="159"/>
      <c r="AS23" s="159"/>
      <c r="AT23" s="159" t="s">
        <v>452</v>
      </c>
      <c r="AU23" s="159"/>
      <c r="AV23" s="160"/>
      <c r="AW23" s="319" t="s">
        <v>495</v>
      </c>
      <c r="AX23" s="158"/>
      <c r="AY23" s="158"/>
      <c r="AZ23" s="140" t="s">
        <v>484</v>
      </c>
      <c r="BA23" s="140">
        <v>124</v>
      </c>
      <c r="BB23" s="127">
        <v>117.7</v>
      </c>
      <c r="BC23" s="197"/>
      <c r="BD23" s="198"/>
      <c r="BE23" s="198"/>
      <c r="BF23" s="198"/>
      <c r="BG23" s="198"/>
      <c r="BH23" s="198"/>
      <c r="BI23" s="198"/>
      <c r="BJ23" s="198"/>
      <c r="BK23" s="198"/>
      <c r="BL23" s="198"/>
      <c r="BM23" s="198"/>
      <c r="BN23" s="198"/>
      <c r="BO23" s="198"/>
      <c r="BP23" s="198"/>
      <c r="BQ23" s="198"/>
      <c r="BR23" s="198"/>
      <c r="BS23" s="198"/>
      <c r="BT23" s="199"/>
      <c r="BU23" s="197"/>
      <c r="BV23" s="198"/>
      <c r="BW23" s="198"/>
      <c r="BX23" s="198"/>
      <c r="BY23" s="198"/>
      <c r="BZ23" s="198"/>
      <c r="CA23" s="198"/>
      <c r="CB23" s="198"/>
      <c r="CC23" s="198"/>
      <c r="CD23" s="198"/>
      <c r="CE23" s="198"/>
      <c r="CF23" s="198"/>
      <c r="CG23" s="198"/>
      <c r="CH23" s="198"/>
      <c r="CI23" s="198"/>
      <c r="CJ23" s="198"/>
      <c r="CK23" s="198"/>
      <c r="CL23" s="199"/>
      <c r="CM23" s="197"/>
      <c r="CN23" s="198"/>
      <c r="CO23" s="198"/>
      <c r="CP23" s="198"/>
      <c r="CQ23" s="198"/>
      <c r="CR23" s="198"/>
      <c r="CS23" s="198"/>
      <c r="CT23" s="198"/>
      <c r="CU23" s="198"/>
      <c r="CV23" s="198"/>
      <c r="CW23" s="198"/>
      <c r="CX23" s="198"/>
      <c r="CY23" s="198"/>
      <c r="CZ23" s="198"/>
      <c r="DA23" s="198"/>
      <c r="DB23" s="198"/>
      <c r="DC23" s="198"/>
      <c r="DD23" s="199"/>
      <c r="DE23" s="183" t="s">
        <v>272</v>
      </c>
      <c r="DF23" s="184"/>
      <c r="DG23" s="184"/>
      <c r="DH23" s="186" t="s">
        <v>335</v>
      </c>
      <c r="DI23" s="186"/>
      <c r="DJ23" s="186"/>
      <c r="DK23" s="186" t="s">
        <v>336</v>
      </c>
      <c r="DL23" s="186"/>
      <c r="DM23" s="186"/>
      <c r="DN23" s="184" t="s">
        <v>272</v>
      </c>
      <c r="DO23" s="184"/>
      <c r="DP23" s="184"/>
      <c r="DQ23" s="174" t="s">
        <v>360</v>
      </c>
      <c r="DR23" s="175"/>
      <c r="DS23" s="175"/>
      <c r="DT23" s="175" t="s">
        <v>361</v>
      </c>
      <c r="DU23" s="175"/>
      <c r="DV23" s="176"/>
      <c r="DW23" s="180" t="s">
        <v>256</v>
      </c>
      <c r="DX23" s="181"/>
      <c r="DY23" s="181"/>
      <c r="DZ23" s="182" t="s">
        <v>676</v>
      </c>
      <c r="EA23" s="182"/>
      <c r="EB23" s="182"/>
      <c r="EC23" s="182"/>
      <c r="ED23" s="182"/>
      <c r="EE23" s="182"/>
      <c r="EF23" s="181" t="s">
        <v>256</v>
      </c>
      <c r="EG23" s="181"/>
      <c r="EH23" s="181"/>
      <c r="EI23" s="171" t="s">
        <v>679</v>
      </c>
      <c r="EJ23" s="172"/>
      <c r="EK23" s="172"/>
      <c r="EL23" s="172"/>
      <c r="EM23" s="172"/>
      <c r="EN23" s="173"/>
      <c r="EO23" s="187" t="s">
        <v>262</v>
      </c>
      <c r="EP23" s="187"/>
      <c r="EQ23" s="187"/>
      <c r="ER23" s="188" t="s">
        <v>260</v>
      </c>
      <c r="ES23" s="188"/>
      <c r="ET23" s="188"/>
      <c r="EU23" s="187" t="s">
        <v>232</v>
      </c>
      <c r="EV23" s="187"/>
      <c r="EW23" s="188" t="s">
        <v>259</v>
      </c>
      <c r="EX23" s="188"/>
      <c r="EY23" s="187" t="s">
        <v>281</v>
      </c>
      <c r="EZ23" s="187"/>
      <c r="FA23" s="188" t="s">
        <v>531</v>
      </c>
      <c r="FB23" s="188"/>
      <c r="FC23" s="187" t="s">
        <v>282</v>
      </c>
      <c r="FD23" s="187"/>
      <c r="FE23" s="188"/>
      <c r="FF23" s="188"/>
      <c r="FG23" s="180" t="s">
        <v>256</v>
      </c>
      <c r="FH23" s="181"/>
      <c r="FI23" s="181"/>
      <c r="FJ23" s="359" t="s">
        <v>845</v>
      </c>
      <c r="FK23" s="359"/>
      <c r="FL23" s="359"/>
      <c r="FM23" s="359"/>
      <c r="FN23" s="359"/>
      <c r="FO23" s="359"/>
      <c r="FP23" s="181" t="s">
        <v>256</v>
      </c>
      <c r="FQ23" s="181"/>
      <c r="FR23" s="181"/>
      <c r="FS23" s="360"/>
      <c r="FT23" s="361"/>
      <c r="FU23" s="361"/>
      <c r="FV23" s="361"/>
      <c r="FW23" s="361"/>
      <c r="FX23" s="362"/>
    </row>
    <row r="24" spans="1:180" ht="15" customHeight="1" thickTop="1" thickBot="1" x14ac:dyDescent="0.35">
      <c r="A24" s="283" t="s">
        <v>871</v>
      </c>
      <c r="B24" s="284"/>
      <c r="C24" s="283" t="s">
        <v>873</v>
      </c>
      <c r="D24" s="285"/>
      <c r="E24" s="284"/>
      <c r="F24" s="286">
        <v>319.8</v>
      </c>
      <c r="G24" s="287"/>
      <c r="H24" s="112" t="s">
        <v>299</v>
      </c>
      <c r="I24" s="283" t="s">
        <v>876</v>
      </c>
      <c r="J24" s="284"/>
      <c r="K24" s="283" t="s">
        <v>86</v>
      </c>
      <c r="L24" s="284"/>
      <c r="M24" s="288" t="s">
        <v>875</v>
      </c>
      <c r="N24" s="289"/>
      <c r="O24" s="289"/>
      <c r="P24" s="289"/>
      <c r="Q24" s="289"/>
      <c r="R24" s="290"/>
      <c r="S24" s="197"/>
      <c r="T24" s="198"/>
      <c r="U24" s="198"/>
      <c r="V24" s="198"/>
      <c r="W24" s="198"/>
      <c r="X24" s="198"/>
      <c r="Y24" s="198"/>
      <c r="Z24" s="198"/>
      <c r="AA24" s="198"/>
      <c r="AB24" s="198"/>
      <c r="AC24" s="198"/>
      <c r="AD24" s="198"/>
      <c r="AE24" s="198"/>
      <c r="AF24" s="198"/>
      <c r="AG24" s="198"/>
      <c r="AH24" s="198"/>
      <c r="AI24" s="198"/>
      <c r="AJ24" s="199"/>
      <c r="AK24" s="225" t="s">
        <v>388</v>
      </c>
      <c r="AL24" s="225"/>
      <c r="AM24" s="225"/>
      <c r="AN24" s="169" t="s">
        <v>415</v>
      </c>
      <c r="AO24" s="169"/>
      <c r="AP24" s="169"/>
      <c r="AQ24" s="169" t="s">
        <v>434</v>
      </c>
      <c r="AR24" s="169"/>
      <c r="AS24" s="169"/>
      <c r="AT24" s="169" t="s">
        <v>453</v>
      </c>
      <c r="AU24" s="169"/>
      <c r="AV24" s="218"/>
      <c r="AW24" s="323" t="s">
        <v>493</v>
      </c>
      <c r="AX24" s="324"/>
      <c r="AY24" s="324"/>
      <c r="AZ24" s="139" t="s">
        <v>479</v>
      </c>
      <c r="BA24" s="139">
        <v>57</v>
      </c>
      <c r="BB24" s="126">
        <v>112</v>
      </c>
      <c r="BC24" s="197"/>
      <c r="BD24" s="198"/>
      <c r="BE24" s="198"/>
      <c r="BF24" s="198"/>
      <c r="BG24" s="198"/>
      <c r="BH24" s="198"/>
      <c r="BI24" s="198"/>
      <c r="BJ24" s="198"/>
      <c r="BK24" s="198"/>
      <c r="BL24" s="198"/>
      <c r="BM24" s="198"/>
      <c r="BN24" s="198"/>
      <c r="BO24" s="198"/>
      <c r="BP24" s="198"/>
      <c r="BQ24" s="198"/>
      <c r="BR24" s="198"/>
      <c r="BS24" s="198"/>
      <c r="BT24" s="199"/>
      <c r="BU24" s="197"/>
      <c r="BV24" s="198"/>
      <c r="BW24" s="198"/>
      <c r="BX24" s="198"/>
      <c r="BY24" s="198"/>
      <c r="BZ24" s="198"/>
      <c r="CA24" s="198"/>
      <c r="CB24" s="198"/>
      <c r="CC24" s="198"/>
      <c r="CD24" s="198"/>
      <c r="CE24" s="198"/>
      <c r="CF24" s="198"/>
      <c r="CG24" s="198"/>
      <c r="CH24" s="198"/>
      <c r="CI24" s="198"/>
      <c r="CJ24" s="198"/>
      <c r="CK24" s="198"/>
      <c r="CL24" s="199"/>
      <c r="CM24" s="197"/>
      <c r="CN24" s="198"/>
      <c r="CO24" s="198"/>
      <c r="CP24" s="198"/>
      <c r="CQ24" s="198"/>
      <c r="CR24" s="198"/>
      <c r="CS24" s="198"/>
      <c r="CT24" s="198"/>
      <c r="CU24" s="198"/>
      <c r="CV24" s="198"/>
      <c r="CW24" s="198"/>
      <c r="CX24" s="198"/>
      <c r="CY24" s="198"/>
      <c r="CZ24" s="198"/>
      <c r="DA24" s="198"/>
      <c r="DB24" s="198"/>
      <c r="DC24" s="198"/>
      <c r="DD24" s="199"/>
      <c r="DE24" s="177" t="s">
        <v>254</v>
      </c>
      <c r="DF24" s="178"/>
      <c r="DG24" s="179"/>
      <c r="DH24" s="164" t="s">
        <v>362</v>
      </c>
      <c r="DI24" s="165"/>
      <c r="DJ24" s="170"/>
      <c r="DK24" s="138" t="s">
        <v>757</v>
      </c>
      <c r="DL24" s="164" t="s">
        <v>762</v>
      </c>
      <c r="DM24" s="170"/>
      <c r="DN24" s="185" t="s">
        <v>254</v>
      </c>
      <c r="DO24" s="185"/>
      <c r="DP24" s="185"/>
      <c r="DQ24" s="164" t="s">
        <v>367</v>
      </c>
      <c r="DR24" s="165"/>
      <c r="DS24" s="165"/>
      <c r="DT24" s="138" t="s">
        <v>757</v>
      </c>
      <c r="DU24" s="165" t="s">
        <v>763</v>
      </c>
      <c r="DV24" s="166"/>
      <c r="DW24" s="183" t="s">
        <v>272</v>
      </c>
      <c r="DX24" s="184"/>
      <c r="DY24" s="184"/>
      <c r="DZ24" s="186" t="s">
        <v>677</v>
      </c>
      <c r="EA24" s="186"/>
      <c r="EB24" s="186"/>
      <c r="EC24" s="186" t="s">
        <v>678</v>
      </c>
      <c r="ED24" s="186"/>
      <c r="EE24" s="186"/>
      <c r="EF24" s="184" t="s">
        <v>272</v>
      </c>
      <c r="EG24" s="184"/>
      <c r="EH24" s="184"/>
      <c r="EI24" s="174" t="s">
        <v>680</v>
      </c>
      <c r="EJ24" s="175"/>
      <c r="EK24" s="175"/>
      <c r="EL24" s="175" t="s">
        <v>681</v>
      </c>
      <c r="EM24" s="175"/>
      <c r="EN24" s="176"/>
      <c r="EO24" s="177" t="s">
        <v>254</v>
      </c>
      <c r="EP24" s="178"/>
      <c r="EQ24" s="179"/>
      <c r="ER24" s="164" t="s">
        <v>532</v>
      </c>
      <c r="ES24" s="165"/>
      <c r="ET24" s="170"/>
      <c r="EU24" s="138" t="s">
        <v>757</v>
      </c>
      <c r="EV24" s="164" t="s">
        <v>794</v>
      </c>
      <c r="EW24" s="170"/>
      <c r="EX24" s="185" t="s">
        <v>254</v>
      </c>
      <c r="EY24" s="185"/>
      <c r="EZ24" s="185"/>
      <c r="FA24" s="164" t="s">
        <v>533</v>
      </c>
      <c r="FB24" s="165"/>
      <c r="FC24" s="165"/>
      <c r="FD24" s="138" t="s">
        <v>757</v>
      </c>
      <c r="FE24" s="165" t="s">
        <v>795</v>
      </c>
      <c r="FF24" s="166"/>
      <c r="FG24" s="183" t="s">
        <v>272</v>
      </c>
      <c r="FH24" s="184"/>
      <c r="FI24" s="184"/>
      <c r="FJ24" s="186" t="s">
        <v>916</v>
      </c>
      <c r="FK24" s="186"/>
      <c r="FL24" s="186"/>
      <c r="FM24" s="186" t="s">
        <v>917</v>
      </c>
      <c r="FN24" s="186"/>
      <c r="FO24" s="186"/>
      <c r="FP24" s="184" t="s">
        <v>272</v>
      </c>
      <c r="FQ24" s="184"/>
      <c r="FR24" s="184"/>
      <c r="FS24" s="174"/>
      <c r="FT24" s="175"/>
      <c r="FU24" s="175"/>
      <c r="FV24" s="175"/>
      <c r="FW24" s="175"/>
      <c r="FX24" s="176"/>
    </row>
    <row r="25" spans="1:180" ht="15" customHeight="1" thickTop="1" x14ac:dyDescent="0.3">
      <c r="A25" s="291" t="s">
        <v>115</v>
      </c>
      <c r="B25" s="292"/>
      <c r="C25" s="291" t="s">
        <v>296</v>
      </c>
      <c r="D25" s="293"/>
      <c r="E25" s="292"/>
      <c r="F25" s="294">
        <v>282.02499999999998</v>
      </c>
      <c r="G25" s="295"/>
      <c r="H25" s="109" t="s">
        <v>305</v>
      </c>
      <c r="I25" s="291" t="s">
        <v>299</v>
      </c>
      <c r="J25" s="292"/>
      <c r="K25" s="291" t="s">
        <v>297</v>
      </c>
      <c r="L25" s="292"/>
      <c r="M25" s="296" t="s">
        <v>298</v>
      </c>
      <c r="N25" s="297"/>
      <c r="O25" s="297"/>
      <c r="P25" s="297"/>
      <c r="Q25" s="297"/>
      <c r="R25" s="298"/>
      <c r="S25" s="197"/>
      <c r="T25" s="198"/>
      <c r="U25" s="198"/>
      <c r="V25" s="198"/>
      <c r="W25" s="198"/>
      <c r="X25" s="198"/>
      <c r="Y25" s="198"/>
      <c r="Z25" s="198"/>
      <c r="AA25" s="198"/>
      <c r="AB25" s="198"/>
      <c r="AC25" s="198"/>
      <c r="AD25" s="198"/>
      <c r="AE25" s="198"/>
      <c r="AF25" s="198"/>
      <c r="AG25" s="198"/>
      <c r="AH25" s="198"/>
      <c r="AI25" s="198"/>
      <c r="AJ25" s="199"/>
      <c r="AK25" s="158" t="s">
        <v>389</v>
      </c>
      <c r="AL25" s="158"/>
      <c r="AM25" s="158"/>
      <c r="AN25" s="159" t="s">
        <v>416</v>
      </c>
      <c r="AO25" s="159"/>
      <c r="AP25" s="159"/>
      <c r="AQ25" s="159" t="s">
        <v>435</v>
      </c>
      <c r="AR25" s="159"/>
      <c r="AS25" s="159"/>
      <c r="AT25" s="159" t="s">
        <v>454</v>
      </c>
      <c r="AU25" s="159"/>
      <c r="AV25" s="160"/>
      <c r="AW25" s="319" t="s">
        <v>492</v>
      </c>
      <c r="AX25" s="158"/>
      <c r="AY25" s="158"/>
      <c r="AZ25" s="140" t="s">
        <v>485</v>
      </c>
      <c r="BA25" s="140">
        <v>119</v>
      </c>
      <c r="BB25" s="127">
        <v>117.2</v>
      </c>
      <c r="BC25" s="197"/>
      <c r="BD25" s="198"/>
      <c r="BE25" s="198"/>
      <c r="BF25" s="198"/>
      <c r="BG25" s="198"/>
      <c r="BH25" s="198"/>
      <c r="BI25" s="198"/>
      <c r="BJ25" s="198"/>
      <c r="BK25" s="198"/>
      <c r="BL25" s="198"/>
      <c r="BM25" s="198"/>
      <c r="BN25" s="198"/>
      <c r="BO25" s="198"/>
      <c r="BP25" s="198"/>
      <c r="BQ25" s="198"/>
      <c r="BR25" s="198"/>
      <c r="BS25" s="198"/>
      <c r="BT25" s="199"/>
      <c r="BU25" s="197"/>
      <c r="BV25" s="198"/>
      <c r="BW25" s="198"/>
      <c r="BX25" s="198"/>
      <c r="BY25" s="198"/>
      <c r="BZ25" s="198"/>
      <c r="CA25" s="198"/>
      <c r="CB25" s="198"/>
      <c r="CC25" s="198"/>
      <c r="CD25" s="198"/>
      <c r="CE25" s="198"/>
      <c r="CF25" s="198"/>
      <c r="CG25" s="198"/>
      <c r="CH25" s="198"/>
      <c r="CI25" s="198"/>
      <c r="CJ25" s="198"/>
      <c r="CK25" s="198"/>
      <c r="CL25" s="199"/>
      <c r="CM25" s="197"/>
      <c r="CN25" s="198"/>
      <c r="CO25" s="198"/>
      <c r="CP25" s="198"/>
      <c r="CQ25" s="198"/>
      <c r="CR25" s="198"/>
      <c r="CS25" s="198"/>
      <c r="CT25" s="198"/>
      <c r="CU25" s="198"/>
      <c r="CV25" s="198"/>
      <c r="CW25" s="198"/>
      <c r="CX25" s="198"/>
      <c r="CY25" s="198"/>
      <c r="CZ25" s="198"/>
      <c r="DA25" s="198"/>
      <c r="DB25" s="198"/>
      <c r="DC25" s="198"/>
      <c r="DD25" s="199"/>
      <c r="DE25" s="180" t="s">
        <v>256</v>
      </c>
      <c r="DF25" s="181"/>
      <c r="DG25" s="181"/>
      <c r="DH25" s="182" t="s">
        <v>363</v>
      </c>
      <c r="DI25" s="182"/>
      <c r="DJ25" s="182"/>
      <c r="DK25" s="182"/>
      <c r="DL25" s="182"/>
      <c r="DM25" s="182"/>
      <c r="DN25" s="181" t="s">
        <v>256</v>
      </c>
      <c r="DO25" s="181"/>
      <c r="DP25" s="181"/>
      <c r="DQ25" s="171" t="s">
        <v>366</v>
      </c>
      <c r="DR25" s="172"/>
      <c r="DS25" s="172"/>
      <c r="DT25" s="172"/>
      <c r="DU25" s="172"/>
      <c r="DV25" s="173"/>
      <c r="DW25" s="177" t="s">
        <v>254</v>
      </c>
      <c r="DX25" s="178"/>
      <c r="DY25" s="179"/>
      <c r="DZ25" s="164" t="s">
        <v>564</v>
      </c>
      <c r="EA25" s="165"/>
      <c r="EB25" s="170"/>
      <c r="EC25" s="138" t="s">
        <v>757</v>
      </c>
      <c r="ED25" s="164" t="s">
        <v>776</v>
      </c>
      <c r="EE25" s="170"/>
      <c r="EF25" s="185" t="s">
        <v>254</v>
      </c>
      <c r="EG25" s="185"/>
      <c r="EH25" s="185"/>
      <c r="EI25" s="164" t="s">
        <v>565</v>
      </c>
      <c r="EJ25" s="165"/>
      <c r="EK25" s="165"/>
      <c r="EL25" s="138" t="s">
        <v>757</v>
      </c>
      <c r="EM25" s="165" t="s">
        <v>777</v>
      </c>
      <c r="EN25" s="166"/>
      <c r="EO25" s="180" t="s">
        <v>256</v>
      </c>
      <c r="EP25" s="181"/>
      <c r="EQ25" s="181"/>
      <c r="ER25" s="182" t="s">
        <v>726</v>
      </c>
      <c r="ES25" s="182"/>
      <c r="ET25" s="182"/>
      <c r="EU25" s="182"/>
      <c r="EV25" s="182"/>
      <c r="EW25" s="182"/>
      <c r="EX25" s="181" t="s">
        <v>256</v>
      </c>
      <c r="EY25" s="181"/>
      <c r="EZ25" s="181"/>
      <c r="FA25" s="171" t="s">
        <v>729</v>
      </c>
      <c r="FB25" s="172"/>
      <c r="FC25" s="172"/>
      <c r="FD25" s="172"/>
      <c r="FE25" s="172"/>
      <c r="FF25" s="173"/>
      <c r="FG25" s="349" t="s">
        <v>944</v>
      </c>
      <c r="FH25" s="350"/>
      <c r="FI25" s="350"/>
      <c r="FJ25" s="350"/>
      <c r="FK25" s="350"/>
      <c r="FL25" s="350"/>
      <c r="FM25" s="350"/>
      <c r="FN25" s="350"/>
      <c r="FO25" s="350"/>
      <c r="FP25" s="350"/>
      <c r="FQ25" s="350"/>
      <c r="FR25" s="350"/>
      <c r="FS25" s="350"/>
      <c r="FT25" s="350"/>
      <c r="FU25" s="350"/>
      <c r="FV25" s="350"/>
      <c r="FW25" s="350"/>
      <c r="FX25" s="351"/>
    </row>
    <row r="26" spans="1:180" ht="15" customHeight="1" thickBot="1" x14ac:dyDescent="0.35">
      <c r="A26" s="299" t="s">
        <v>240</v>
      </c>
      <c r="B26" s="300"/>
      <c r="C26" s="300"/>
      <c r="D26" s="300"/>
      <c r="E26" s="300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00"/>
      <c r="Q26" s="300"/>
      <c r="R26" s="301"/>
      <c r="S26" s="197"/>
      <c r="T26" s="198"/>
      <c r="U26" s="198"/>
      <c r="V26" s="198"/>
      <c r="W26" s="198"/>
      <c r="X26" s="198"/>
      <c r="Y26" s="198"/>
      <c r="Z26" s="198"/>
      <c r="AA26" s="198"/>
      <c r="AB26" s="198"/>
      <c r="AC26" s="198"/>
      <c r="AD26" s="198"/>
      <c r="AE26" s="198"/>
      <c r="AF26" s="198"/>
      <c r="AG26" s="198"/>
      <c r="AH26" s="198"/>
      <c r="AI26" s="198"/>
      <c r="AJ26" s="199"/>
      <c r="AK26" s="225" t="s">
        <v>390</v>
      </c>
      <c r="AL26" s="225"/>
      <c r="AM26" s="225"/>
      <c r="AN26" s="169" t="s">
        <v>417</v>
      </c>
      <c r="AO26" s="169"/>
      <c r="AP26" s="169"/>
      <c r="AQ26" s="169" t="s">
        <v>436</v>
      </c>
      <c r="AR26" s="169"/>
      <c r="AS26" s="169"/>
      <c r="AT26" s="169" t="s">
        <v>455</v>
      </c>
      <c r="AU26" s="169"/>
      <c r="AV26" s="218"/>
      <c r="AW26" s="343" t="s">
        <v>491</v>
      </c>
      <c r="AX26" s="155"/>
      <c r="AY26" s="155"/>
      <c r="AZ26" s="143" t="s">
        <v>410</v>
      </c>
      <c r="BA26" s="143">
        <v>77</v>
      </c>
      <c r="BB26" s="128">
        <v>113</v>
      </c>
      <c r="BC26" s="197"/>
      <c r="BD26" s="198"/>
      <c r="BE26" s="198"/>
      <c r="BF26" s="198"/>
      <c r="BG26" s="198"/>
      <c r="BH26" s="198"/>
      <c r="BI26" s="198"/>
      <c r="BJ26" s="198"/>
      <c r="BK26" s="198"/>
      <c r="BL26" s="198"/>
      <c r="BM26" s="198"/>
      <c r="BN26" s="198"/>
      <c r="BO26" s="198"/>
      <c r="BP26" s="198"/>
      <c r="BQ26" s="198"/>
      <c r="BR26" s="198"/>
      <c r="BS26" s="198"/>
      <c r="BT26" s="199"/>
      <c r="BU26" s="197"/>
      <c r="BV26" s="198"/>
      <c r="BW26" s="198"/>
      <c r="BX26" s="198"/>
      <c r="BY26" s="198"/>
      <c r="BZ26" s="198"/>
      <c r="CA26" s="198"/>
      <c r="CB26" s="198"/>
      <c r="CC26" s="198"/>
      <c r="CD26" s="198"/>
      <c r="CE26" s="198"/>
      <c r="CF26" s="198"/>
      <c r="CG26" s="198"/>
      <c r="CH26" s="198"/>
      <c r="CI26" s="198"/>
      <c r="CJ26" s="198"/>
      <c r="CK26" s="198"/>
      <c r="CL26" s="199"/>
      <c r="CM26" s="197"/>
      <c r="CN26" s="198"/>
      <c r="CO26" s="198"/>
      <c r="CP26" s="198"/>
      <c r="CQ26" s="198"/>
      <c r="CR26" s="198"/>
      <c r="CS26" s="198"/>
      <c r="CT26" s="198"/>
      <c r="CU26" s="198"/>
      <c r="CV26" s="198"/>
      <c r="CW26" s="198"/>
      <c r="CX26" s="198"/>
      <c r="CY26" s="198"/>
      <c r="CZ26" s="198"/>
      <c r="DA26" s="198"/>
      <c r="DB26" s="198"/>
      <c r="DC26" s="198"/>
      <c r="DD26" s="199"/>
      <c r="DE26" s="183" t="s">
        <v>272</v>
      </c>
      <c r="DF26" s="184"/>
      <c r="DG26" s="184"/>
      <c r="DH26" s="186" t="s">
        <v>364</v>
      </c>
      <c r="DI26" s="186"/>
      <c r="DJ26" s="186"/>
      <c r="DK26" s="186" t="s">
        <v>365</v>
      </c>
      <c r="DL26" s="186"/>
      <c r="DM26" s="186"/>
      <c r="DN26" s="184" t="s">
        <v>272</v>
      </c>
      <c r="DO26" s="184"/>
      <c r="DP26" s="184"/>
      <c r="DQ26" s="174" t="s">
        <v>368</v>
      </c>
      <c r="DR26" s="175"/>
      <c r="DS26" s="175"/>
      <c r="DT26" s="175" t="s">
        <v>369</v>
      </c>
      <c r="DU26" s="175"/>
      <c r="DV26" s="176"/>
      <c r="DW26" s="180" t="s">
        <v>256</v>
      </c>
      <c r="DX26" s="181"/>
      <c r="DY26" s="181"/>
      <c r="DZ26" s="182" t="s">
        <v>682</v>
      </c>
      <c r="EA26" s="182"/>
      <c r="EB26" s="182"/>
      <c r="EC26" s="182"/>
      <c r="ED26" s="182"/>
      <c r="EE26" s="182"/>
      <c r="EF26" s="181" t="s">
        <v>256</v>
      </c>
      <c r="EG26" s="181"/>
      <c r="EH26" s="181"/>
      <c r="EI26" s="171" t="s">
        <v>685</v>
      </c>
      <c r="EJ26" s="172"/>
      <c r="EK26" s="172"/>
      <c r="EL26" s="172"/>
      <c r="EM26" s="172"/>
      <c r="EN26" s="173"/>
      <c r="EO26" s="183" t="s">
        <v>272</v>
      </c>
      <c r="EP26" s="184"/>
      <c r="EQ26" s="184"/>
      <c r="ER26" s="186" t="s">
        <v>727</v>
      </c>
      <c r="ES26" s="186"/>
      <c r="ET26" s="186"/>
      <c r="EU26" s="186" t="s">
        <v>728</v>
      </c>
      <c r="EV26" s="186"/>
      <c r="EW26" s="186"/>
      <c r="EX26" s="184" t="s">
        <v>272</v>
      </c>
      <c r="EY26" s="184"/>
      <c r="EZ26" s="184"/>
      <c r="FA26" s="174" t="s">
        <v>739</v>
      </c>
      <c r="FB26" s="175"/>
      <c r="FC26" s="175"/>
      <c r="FD26" s="175" t="s">
        <v>740</v>
      </c>
      <c r="FE26" s="175"/>
      <c r="FF26" s="176"/>
      <c r="FG26" s="187" t="s">
        <v>262</v>
      </c>
      <c r="FH26" s="187"/>
      <c r="FI26" s="187"/>
      <c r="FJ26" s="188" t="s">
        <v>260</v>
      </c>
      <c r="FK26" s="188"/>
      <c r="FL26" s="188"/>
      <c r="FM26" s="187" t="s">
        <v>232</v>
      </c>
      <c r="FN26" s="187"/>
      <c r="FO26" s="188" t="s">
        <v>259</v>
      </c>
      <c r="FP26" s="188"/>
      <c r="FQ26" s="187" t="s">
        <v>281</v>
      </c>
      <c r="FR26" s="187"/>
      <c r="FS26" s="188" t="s">
        <v>945</v>
      </c>
      <c r="FT26" s="188"/>
      <c r="FU26" s="187" t="s">
        <v>282</v>
      </c>
      <c r="FV26" s="187"/>
      <c r="FW26" s="188" t="s">
        <v>946</v>
      </c>
      <c r="FX26" s="188"/>
    </row>
    <row r="27" spans="1:180" ht="15" customHeight="1" thickTop="1" thickBot="1" x14ac:dyDescent="0.35">
      <c r="A27" s="150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2"/>
      <c r="S27" s="229"/>
      <c r="T27" s="230"/>
      <c r="U27" s="230"/>
      <c r="V27" s="230"/>
      <c r="W27" s="230"/>
      <c r="X27" s="230"/>
      <c r="Y27" s="230"/>
      <c r="Z27" s="230"/>
      <c r="AA27" s="230"/>
      <c r="AB27" s="230"/>
      <c r="AC27" s="230"/>
      <c r="AD27" s="230"/>
      <c r="AE27" s="230"/>
      <c r="AF27" s="230"/>
      <c r="AG27" s="230"/>
      <c r="AH27" s="230"/>
      <c r="AI27" s="230"/>
      <c r="AJ27" s="231"/>
      <c r="AK27" s="158" t="s">
        <v>391</v>
      </c>
      <c r="AL27" s="158"/>
      <c r="AM27" s="158"/>
      <c r="AN27" s="159" t="s">
        <v>418</v>
      </c>
      <c r="AO27" s="159"/>
      <c r="AP27" s="159"/>
      <c r="AQ27" s="159" t="s">
        <v>437</v>
      </c>
      <c r="AR27" s="159"/>
      <c r="AS27" s="159"/>
      <c r="AT27" s="159" t="s">
        <v>456</v>
      </c>
      <c r="AU27" s="159"/>
      <c r="AV27" s="160"/>
      <c r="AW27" s="327" t="s">
        <v>508</v>
      </c>
      <c r="AX27" s="314"/>
      <c r="AY27" s="314"/>
      <c r="AZ27" s="314"/>
      <c r="BA27" s="314"/>
      <c r="BB27" s="315"/>
      <c r="BC27" s="197"/>
      <c r="BD27" s="198"/>
      <c r="BE27" s="198"/>
      <c r="BF27" s="198"/>
      <c r="BG27" s="198"/>
      <c r="BH27" s="198"/>
      <c r="BI27" s="198"/>
      <c r="BJ27" s="198"/>
      <c r="BK27" s="198"/>
      <c r="BL27" s="198"/>
      <c r="BM27" s="198"/>
      <c r="BN27" s="198"/>
      <c r="BO27" s="198"/>
      <c r="BP27" s="198"/>
      <c r="BQ27" s="198"/>
      <c r="BR27" s="198"/>
      <c r="BS27" s="198"/>
      <c r="BT27" s="199"/>
      <c r="BU27" s="197"/>
      <c r="BV27" s="198"/>
      <c r="BW27" s="198"/>
      <c r="BX27" s="198"/>
      <c r="BY27" s="198"/>
      <c r="BZ27" s="198"/>
      <c r="CA27" s="198"/>
      <c r="CB27" s="198"/>
      <c r="CC27" s="198"/>
      <c r="CD27" s="198"/>
      <c r="CE27" s="198"/>
      <c r="CF27" s="198"/>
      <c r="CG27" s="198"/>
      <c r="CH27" s="198"/>
      <c r="CI27" s="198"/>
      <c r="CJ27" s="198"/>
      <c r="CK27" s="198"/>
      <c r="CL27" s="199"/>
      <c r="CM27" s="197"/>
      <c r="CN27" s="198"/>
      <c r="CO27" s="198"/>
      <c r="CP27" s="198"/>
      <c r="CQ27" s="198"/>
      <c r="CR27" s="198"/>
      <c r="CS27" s="198"/>
      <c r="CT27" s="198"/>
      <c r="CU27" s="198"/>
      <c r="CV27" s="198"/>
      <c r="CW27" s="198"/>
      <c r="CX27" s="198"/>
      <c r="CY27" s="198"/>
      <c r="CZ27" s="198"/>
      <c r="DA27" s="198"/>
      <c r="DB27" s="198"/>
      <c r="DC27" s="198"/>
      <c r="DD27" s="199"/>
      <c r="DE27" s="177" t="s">
        <v>254</v>
      </c>
      <c r="DF27" s="178"/>
      <c r="DG27" s="179"/>
      <c r="DH27" s="164" t="s">
        <v>536</v>
      </c>
      <c r="DI27" s="165"/>
      <c r="DJ27" s="170"/>
      <c r="DK27" s="138" t="s">
        <v>757</v>
      </c>
      <c r="DL27" s="164" t="s">
        <v>764</v>
      </c>
      <c r="DM27" s="170"/>
      <c r="DN27" s="185" t="s">
        <v>254</v>
      </c>
      <c r="DO27" s="185"/>
      <c r="DP27" s="185"/>
      <c r="DQ27" s="164" t="s">
        <v>537</v>
      </c>
      <c r="DR27" s="165"/>
      <c r="DS27" s="165"/>
      <c r="DT27" s="138" t="s">
        <v>757</v>
      </c>
      <c r="DU27" s="165" t="s">
        <v>933</v>
      </c>
      <c r="DV27" s="166"/>
      <c r="DW27" s="183" t="s">
        <v>272</v>
      </c>
      <c r="DX27" s="184"/>
      <c r="DY27" s="184"/>
      <c r="DZ27" s="186" t="s">
        <v>683</v>
      </c>
      <c r="EA27" s="186"/>
      <c r="EB27" s="186"/>
      <c r="EC27" s="186" t="s">
        <v>684</v>
      </c>
      <c r="ED27" s="186"/>
      <c r="EE27" s="186"/>
      <c r="EF27" s="184" t="s">
        <v>272</v>
      </c>
      <c r="EG27" s="184"/>
      <c r="EH27" s="184"/>
      <c r="EI27" s="174" t="s">
        <v>686</v>
      </c>
      <c r="EJ27" s="175"/>
      <c r="EK27" s="175"/>
      <c r="EL27" s="175" t="s">
        <v>687</v>
      </c>
      <c r="EM27" s="175"/>
      <c r="EN27" s="176"/>
      <c r="EO27" s="177" t="s">
        <v>254</v>
      </c>
      <c r="EP27" s="178"/>
      <c r="EQ27" s="179"/>
      <c r="ER27" s="164" t="s">
        <v>574</v>
      </c>
      <c r="ES27" s="165"/>
      <c r="ET27" s="170"/>
      <c r="EU27" s="138" t="s">
        <v>757</v>
      </c>
      <c r="EV27" s="164" t="s">
        <v>796</v>
      </c>
      <c r="EW27" s="170"/>
      <c r="EX27" s="185" t="s">
        <v>254</v>
      </c>
      <c r="EY27" s="185"/>
      <c r="EZ27" s="185"/>
      <c r="FA27" s="164" t="s">
        <v>575</v>
      </c>
      <c r="FB27" s="165"/>
      <c r="FC27" s="165"/>
      <c r="FD27" s="138" t="s">
        <v>757</v>
      </c>
      <c r="FE27" s="165" t="s">
        <v>797</v>
      </c>
      <c r="FF27" s="166"/>
      <c r="FG27" s="177" t="s">
        <v>254</v>
      </c>
      <c r="FH27" s="178"/>
      <c r="FI27" s="179"/>
      <c r="FJ27" s="164" t="s">
        <v>947</v>
      </c>
      <c r="FK27" s="165"/>
      <c r="FL27" s="170"/>
      <c r="FM27" s="144" t="s">
        <v>866</v>
      </c>
      <c r="FN27" s="164" t="s">
        <v>951</v>
      </c>
      <c r="FO27" s="170"/>
      <c r="FP27" s="185" t="s">
        <v>254</v>
      </c>
      <c r="FQ27" s="185"/>
      <c r="FR27" s="185"/>
      <c r="FS27" s="164"/>
      <c r="FT27" s="165"/>
      <c r="FU27" s="170"/>
      <c r="FV27" s="144" t="s">
        <v>866</v>
      </c>
      <c r="FW27" s="164"/>
      <c r="FX27" s="166"/>
    </row>
    <row r="28" spans="1:180" ht="15" customHeight="1" thickTop="1" x14ac:dyDescent="0.3">
      <c r="A28" s="153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6"/>
      <c r="S28" s="219"/>
      <c r="T28" s="220"/>
      <c r="U28" s="220"/>
      <c r="V28" s="220"/>
      <c r="W28" s="220"/>
      <c r="X28" s="220"/>
      <c r="Y28" s="220"/>
      <c r="Z28" s="220"/>
      <c r="AA28" s="220"/>
      <c r="AB28" s="220"/>
      <c r="AC28" s="220"/>
      <c r="AD28" s="220"/>
      <c r="AE28" s="220"/>
      <c r="AF28" s="220"/>
      <c r="AG28" s="220"/>
      <c r="AH28" s="220"/>
      <c r="AI28" s="220"/>
      <c r="AJ28" s="221"/>
      <c r="AK28" s="225" t="s">
        <v>392</v>
      </c>
      <c r="AL28" s="225"/>
      <c r="AM28" s="225"/>
      <c r="AN28" s="169" t="s">
        <v>419</v>
      </c>
      <c r="AO28" s="169"/>
      <c r="AP28" s="169"/>
      <c r="AQ28" s="169" t="s">
        <v>438</v>
      </c>
      <c r="AR28" s="169"/>
      <c r="AS28" s="169"/>
      <c r="AT28" s="169" t="s">
        <v>457</v>
      </c>
      <c r="AU28" s="169"/>
      <c r="AV28" s="218"/>
      <c r="AW28" s="316" t="s">
        <v>17</v>
      </c>
      <c r="AX28" s="223"/>
      <c r="AY28" s="223"/>
      <c r="AZ28" s="141" t="s">
        <v>405</v>
      </c>
      <c r="BA28" s="223" t="s">
        <v>494</v>
      </c>
      <c r="BB28" s="223"/>
      <c r="BC28" s="197"/>
      <c r="BD28" s="198"/>
      <c r="BE28" s="198"/>
      <c r="BF28" s="198"/>
      <c r="BG28" s="198"/>
      <c r="BH28" s="198"/>
      <c r="BI28" s="198"/>
      <c r="BJ28" s="198"/>
      <c r="BK28" s="198"/>
      <c r="BL28" s="198"/>
      <c r="BM28" s="198"/>
      <c r="BN28" s="198"/>
      <c r="BO28" s="198"/>
      <c r="BP28" s="198"/>
      <c r="BQ28" s="198"/>
      <c r="BR28" s="198"/>
      <c r="BS28" s="198"/>
      <c r="BT28" s="199"/>
      <c r="BU28" s="197"/>
      <c r="BV28" s="198"/>
      <c r="BW28" s="198"/>
      <c r="BX28" s="198"/>
      <c r="BY28" s="198"/>
      <c r="BZ28" s="198"/>
      <c r="CA28" s="198"/>
      <c r="CB28" s="198"/>
      <c r="CC28" s="198"/>
      <c r="CD28" s="198"/>
      <c r="CE28" s="198"/>
      <c r="CF28" s="198"/>
      <c r="CG28" s="198"/>
      <c r="CH28" s="198"/>
      <c r="CI28" s="198"/>
      <c r="CJ28" s="198"/>
      <c r="CK28" s="198"/>
      <c r="CL28" s="199"/>
      <c r="CM28" s="197"/>
      <c r="CN28" s="198"/>
      <c r="CO28" s="198"/>
      <c r="CP28" s="198"/>
      <c r="CQ28" s="198"/>
      <c r="CR28" s="198"/>
      <c r="CS28" s="198"/>
      <c r="CT28" s="198"/>
      <c r="CU28" s="198"/>
      <c r="CV28" s="198"/>
      <c r="CW28" s="198"/>
      <c r="CX28" s="198"/>
      <c r="CY28" s="198"/>
      <c r="CZ28" s="198"/>
      <c r="DA28" s="198"/>
      <c r="DB28" s="198"/>
      <c r="DC28" s="198"/>
      <c r="DD28" s="199"/>
      <c r="DE28" s="180" t="s">
        <v>256</v>
      </c>
      <c r="DF28" s="181"/>
      <c r="DG28" s="181"/>
      <c r="DH28" s="182" t="s">
        <v>600</v>
      </c>
      <c r="DI28" s="182"/>
      <c r="DJ28" s="182"/>
      <c r="DK28" s="182"/>
      <c r="DL28" s="182"/>
      <c r="DM28" s="182"/>
      <c r="DN28" s="181" t="s">
        <v>256</v>
      </c>
      <c r="DO28" s="181"/>
      <c r="DP28" s="181"/>
      <c r="DQ28" s="171" t="s">
        <v>603</v>
      </c>
      <c r="DR28" s="172"/>
      <c r="DS28" s="172"/>
      <c r="DT28" s="172"/>
      <c r="DU28" s="172"/>
      <c r="DV28" s="173"/>
      <c r="DW28" s="177" t="s">
        <v>254</v>
      </c>
      <c r="DX28" s="178"/>
      <c r="DY28" s="179"/>
      <c r="DZ28" s="164" t="s">
        <v>566</v>
      </c>
      <c r="EA28" s="165"/>
      <c r="EB28" s="170"/>
      <c r="EC28" s="138" t="s">
        <v>757</v>
      </c>
      <c r="ED28" s="164" t="s">
        <v>775</v>
      </c>
      <c r="EE28" s="170"/>
      <c r="EF28" s="185" t="s">
        <v>254</v>
      </c>
      <c r="EG28" s="185"/>
      <c r="EH28" s="185"/>
      <c r="EI28" s="164" t="s">
        <v>816</v>
      </c>
      <c r="EJ28" s="165"/>
      <c r="EK28" s="165"/>
      <c r="EL28" s="138" t="s">
        <v>757</v>
      </c>
      <c r="EM28" s="165" t="s">
        <v>764</v>
      </c>
      <c r="EN28" s="166"/>
      <c r="EO28" s="180" t="s">
        <v>256</v>
      </c>
      <c r="EP28" s="181"/>
      <c r="EQ28" s="181"/>
      <c r="ER28" s="182" t="s">
        <v>730</v>
      </c>
      <c r="ES28" s="182"/>
      <c r="ET28" s="182"/>
      <c r="EU28" s="182"/>
      <c r="EV28" s="182"/>
      <c r="EW28" s="182"/>
      <c r="EX28" s="181" t="s">
        <v>256</v>
      </c>
      <c r="EY28" s="181"/>
      <c r="EZ28" s="181"/>
      <c r="FA28" s="171" t="s">
        <v>731</v>
      </c>
      <c r="FB28" s="172"/>
      <c r="FC28" s="172"/>
      <c r="FD28" s="172"/>
      <c r="FE28" s="172"/>
      <c r="FF28" s="173"/>
      <c r="FG28" s="180" t="s">
        <v>256</v>
      </c>
      <c r="FH28" s="181"/>
      <c r="FI28" s="181"/>
      <c r="FJ28" s="359" t="s">
        <v>948</v>
      </c>
      <c r="FK28" s="359"/>
      <c r="FL28" s="359"/>
      <c r="FM28" s="363"/>
      <c r="FN28" s="359"/>
      <c r="FO28" s="359"/>
      <c r="FP28" s="181" t="s">
        <v>256</v>
      </c>
      <c r="FQ28" s="181"/>
      <c r="FR28" s="181"/>
      <c r="FS28" s="360"/>
      <c r="FT28" s="361"/>
      <c r="FU28" s="361"/>
      <c r="FV28" s="361"/>
      <c r="FW28" s="361"/>
      <c r="FX28" s="362"/>
    </row>
    <row r="29" spans="1:180" ht="15" customHeight="1" thickBot="1" x14ac:dyDescent="0.35">
      <c r="A29" s="153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6"/>
      <c r="S29" s="197"/>
      <c r="T29" s="198"/>
      <c r="U29" s="198"/>
      <c r="V29" s="198"/>
      <c r="W29" s="198"/>
      <c r="X29" s="198"/>
      <c r="Y29" s="198"/>
      <c r="Z29" s="198"/>
      <c r="AA29" s="198"/>
      <c r="AB29" s="198"/>
      <c r="AC29" s="198"/>
      <c r="AD29" s="198"/>
      <c r="AE29" s="198"/>
      <c r="AF29" s="198"/>
      <c r="AG29" s="198"/>
      <c r="AH29" s="198"/>
      <c r="AI29" s="198"/>
      <c r="AJ29" s="199"/>
      <c r="AK29" s="158" t="s">
        <v>393</v>
      </c>
      <c r="AL29" s="158"/>
      <c r="AM29" s="158"/>
      <c r="AN29" s="159" t="s">
        <v>420</v>
      </c>
      <c r="AO29" s="159"/>
      <c r="AP29" s="159"/>
      <c r="AQ29" s="159" t="s">
        <v>439</v>
      </c>
      <c r="AR29" s="159"/>
      <c r="AS29" s="159"/>
      <c r="AT29" s="159" t="s">
        <v>458</v>
      </c>
      <c r="AU29" s="159"/>
      <c r="AV29" s="160"/>
      <c r="AW29" s="317" t="s">
        <v>509</v>
      </c>
      <c r="AX29" s="318"/>
      <c r="AY29" s="318"/>
      <c r="AZ29" s="142" t="s">
        <v>510</v>
      </c>
      <c r="BA29" s="331">
        <v>108.6</v>
      </c>
      <c r="BB29" s="331"/>
      <c r="BC29" s="197"/>
      <c r="BD29" s="198"/>
      <c r="BE29" s="198"/>
      <c r="BF29" s="198"/>
      <c r="BG29" s="198"/>
      <c r="BH29" s="198"/>
      <c r="BI29" s="198"/>
      <c r="BJ29" s="198"/>
      <c r="BK29" s="198"/>
      <c r="BL29" s="198"/>
      <c r="BM29" s="198"/>
      <c r="BN29" s="198"/>
      <c r="BO29" s="198"/>
      <c r="BP29" s="198"/>
      <c r="BQ29" s="198"/>
      <c r="BR29" s="198"/>
      <c r="BS29" s="198"/>
      <c r="BT29" s="199"/>
      <c r="BU29" s="197"/>
      <c r="BV29" s="198"/>
      <c r="BW29" s="198"/>
      <c r="BX29" s="198"/>
      <c r="BY29" s="198"/>
      <c r="BZ29" s="198"/>
      <c r="CA29" s="198"/>
      <c r="CB29" s="198"/>
      <c r="CC29" s="198"/>
      <c r="CD29" s="198"/>
      <c r="CE29" s="198"/>
      <c r="CF29" s="198"/>
      <c r="CG29" s="198"/>
      <c r="CH29" s="198"/>
      <c r="CI29" s="198"/>
      <c r="CJ29" s="198"/>
      <c r="CK29" s="198"/>
      <c r="CL29" s="199"/>
      <c r="CM29" s="197"/>
      <c r="CN29" s="198"/>
      <c r="CO29" s="198"/>
      <c r="CP29" s="198"/>
      <c r="CQ29" s="198"/>
      <c r="CR29" s="198"/>
      <c r="CS29" s="198"/>
      <c r="CT29" s="198"/>
      <c r="CU29" s="198"/>
      <c r="CV29" s="198"/>
      <c r="CW29" s="198"/>
      <c r="CX29" s="198"/>
      <c r="CY29" s="198"/>
      <c r="CZ29" s="198"/>
      <c r="DA29" s="198"/>
      <c r="DB29" s="198"/>
      <c r="DC29" s="198"/>
      <c r="DD29" s="199"/>
      <c r="DE29" s="183" t="s">
        <v>272</v>
      </c>
      <c r="DF29" s="184"/>
      <c r="DG29" s="184"/>
      <c r="DH29" s="186" t="s">
        <v>601</v>
      </c>
      <c r="DI29" s="186"/>
      <c r="DJ29" s="186"/>
      <c r="DK29" s="186" t="s">
        <v>602</v>
      </c>
      <c r="DL29" s="186"/>
      <c r="DM29" s="186"/>
      <c r="DN29" s="184" t="s">
        <v>272</v>
      </c>
      <c r="DO29" s="184"/>
      <c r="DP29" s="184"/>
      <c r="DQ29" s="174" t="s">
        <v>604</v>
      </c>
      <c r="DR29" s="175"/>
      <c r="DS29" s="175"/>
      <c r="DT29" s="175" t="s">
        <v>605</v>
      </c>
      <c r="DU29" s="175"/>
      <c r="DV29" s="176"/>
      <c r="DW29" s="180" t="s">
        <v>256</v>
      </c>
      <c r="DX29" s="181"/>
      <c r="DY29" s="181"/>
      <c r="DZ29" s="182" t="s">
        <v>688</v>
      </c>
      <c r="EA29" s="182"/>
      <c r="EB29" s="182"/>
      <c r="EC29" s="182"/>
      <c r="ED29" s="182"/>
      <c r="EE29" s="182"/>
      <c r="EF29" s="181" t="s">
        <v>256</v>
      </c>
      <c r="EG29" s="181"/>
      <c r="EH29" s="181"/>
      <c r="EI29" s="171" t="s">
        <v>817</v>
      </c>
      <c r="EJ29" s="172"/>
      <c r="EK29" s="172"/>
      <c r="EL29" s="172"/>
      <c r="EM29" s="172"/>
      <c r="EN29" s="173"/>
      <c r="EO29" s="183" t="s">
        <v>272</v>
      </c>
      <c r="EP29" s="184"/>
      <c r="EQ29" s="184"/>
      <c r="ER29" s="186" t="s">
        <v>741</v>
      </c>
      <c r="ES29" s="186"/>
      <c r="ET29" s="186"/>
      <c r="EU29" s="186" t="s">
        <v>742</v>
      </c>
      <c r="EV29" s="186"/>
      <c r="EW29" s="186"/>
      <c r="EX29" s="184" t="s">
        <v>272</v>
      </c>
      <c r="EY29" s="184"/>
      <c r="EZ29" s="184"/>
      <c r="FA29" s="174" t="s">
        <v>743</v>
      </c>
      <c r="FB29" s="175"/>
      <c r="FC29" s="175"/>
      <c r="FD29" s="175" t="s">
        <v>744</v>
      </c>
      <c r="FE29" s="175"/>
      <c r="FF29" s="176"/>
      <c r="FG29" s="183" t="s">
        <v>272</v>
      </c>
      <c r="FH29" s="184"/>
      <c r="FI29" s="184"/>
      <c r="FJ29" s="186" t="s">
        <v>949</v>
      </c>
      <c r="FK29" s="186"/>
      <c r="FL29" s="186"/>
      <c r="FM29" s="186" t="s">
        <v>950</v>
      </c>
      <c r="FN29" s="186"/>
      <c r="FO29" s="186"/>
      <c r="FP29" s="184" t="s">
        <v>272</v>
      </c>
      <c r="FQ29" s="184"/>
      <c r="FR29" s="184"/>
      <c r="FS29" s="174"/>
      <c r="FT29" s="175"/>
      <c r="FU29" s="175"/>
      <c r="FV29" s="175"/>
      <c r="FW29" s="175"/>
      <c r="FX29" s="176"/>
    </row>
    <row r="30" spans="1:180" ht="15" customHeight="1" thickTop="1" thickBot="1" x14ac:dyDescent="0.35">
      <c r="A30" s="153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6"/>
      <c r="S30" s="197"/>
      <c r="T30" s="198"/>
      <c r="U30" s="198"/>
      <c r="V30" s="198"/>
      <c r="W30" s="198"/>
      <c r="X30" s="198"/>
      <c r="Y30" s="198"/>
      <c r="Z30" s="198"/>
      <c r="AA30" s="198"/>
      <c r="AB30" s="198"/>
      <c r="AC30" s="198"/>
      <c r="AD30" s="198"/>
      <c r="AE30" s="198"/>
      <c r="AF30" s="198"/>
      <c r="AG30" s="198"/>
      <c r="AH30" s="198"/>
      <c r="AI30" s="198"/>
      <c r="AJ30" s="199"/>
      <c r="AK30" s="225" t="s">
        <v>394</v>
      </c>
      <c r="AL30" s="225"/>
      <c r="AM30" s="225"/>
      <c r="AN30" s="169" t="s">
        <v>421</v>
      </c>
      <c r="AO30" s="169"/>
      <c r="AP30" s="169"/>
      <c r="AQ30" s="169" t="s">
        <v>440</v>
      </c>
      <c r="AR30" s="169"/>
      <c r="AS30" s="169"/>
      <c r="AT30" s="169" t="s">
        <v>459</v>
      </c>
      <c r="AU30" s="169"/>
      <c r="AV30" s="218"/>
      <c r="AW30" s="332" t="s">
        <v>511</v>
      </c>
      <c r="AX30" s="333"/>
      <c r="AY30" s="333"/>
      <c r="AZ30" s="140" t="s">
        <v>512</v>
      </c>
      <c r="BA30" s="159">
        <v>113.1</v>
      </c>
      <c r="BB30" s="159"/>
      <c r="BC30" s="197"/>
      <c r="BD30" s="198"/>
      <c r="BE30" s="198"/>
      <c r="BF30" s="198"/>
      <c r="BG30" s="198"/>
      <c r="BH30" s="198"/>
      <c r="BI30" s="198"/>
      <c r="BJ30" s="198"/>
      <c r="BK30" s="198"/>
      <c r="BL30" s="198"/>
      <c r="BM30" s="198"/>
      <c r="BN30" s="198"/>
      <c r="BO30" s="198"/>
      <c r="BP30" s="198"/>
      <c r="BQ30" s="198"/>
      <c r="BR30" s="198"/>
      <c r="BS30" s="198"/>
      <c r="BT30" s="199"/>
      <c r="BU30" s="197"/>
      <c r="BV30" s="198"/>
      <c r="BW30" s="198"/>
      <c r="BX30" s="198"/>
      <c r="BY30" s="198"/>
      <c r="BZ30" s="198"/>
      <c r="CA30" s="198"/>
      <c r="CB30" s="198"/>
      <c r="CC30" s="198"/>
      <c r="CD30" s="198"/>
      <c r="CE30" s="198"/>
      <c r="CF30" s="198"/>
      <c r="CG30" s="198"/>
      <c r="CH30" s="198"/>
      <c r="CI30" s="198"/>
      <c r="CJ30" s="198"/>
      <c r="CK30" s="198"/>
      <c r="CL30" s="199"/>
      <c r="CM30" s="197"/>
      <c r="CN30" s="198"/>
      <c r="CO30" s="198"/>
      <c r="CP30" s="198"/>
      <c r="CQ30" s="198"/>
      <c r="CR30" s="198"/>
      <c r="CS30" s="198"/>
      <c r="CT30" s="198"/>
      <c r="CU30" s="198"/>
      <c r="CV30" s="198"/>
      <c r="CW30" s="198"/>
      <c r="CX30" s="198"/>
      <c r="CY30" s="198"/>
      <c r="CZ30" s="198"/>
      <c r="DA30" s="198"/>
      <c r="DB30" s="198"/>
      <c r="DC30" s="198"/>
      <c r="DD30" s="199"/>
      <c r="DE30" s="177" t="s">
        <v>254</v>
      </c>
      <c r="DF30" s="178"/>
      <c r="DG30" s="179"/>
      <c r="DH30" s="164" t="s">
        <v>328</v>
      </c>
      <c r="DI30" s="165"/>
      <c r="DJ30" s="170"/>
      <c r="DK30" s="138" t="s">
        <v>757</v>
      </c>
      <c r="DL30" s="164" t="s">
        <v>765</v>
      </c>
      <c r="DM30" s="170"/>
      <c r="DN30" s="185" t="s">
        <v>254</v>
      </c>
      <c r="DO30" s="185"/>
      <c r="DP30" s="185"/>
      <c r="DQ30" s="164" t="s">
        <v>538</v>
      </c>
      <c r="DR30" s="165"/>
      <c r="DS30" s="165"/>
      <c r="DT30" s="138" t="s">
        <v>757</v>
      </c>
      <c r="DU30" s="165" t="s">
        <v>934</v>
      </c>
      <c r="DV30" s="166"/>
      <c r="DW30" s="183" t="s">
        <v>272</v>
      </c>
      <c r="DX30" s="184"/>
      <c r="DY30" s="184"/>
      <c r="DZ30" s="186" t="s">
        <v>689</v>
      </c>
      <c r="EA30" s="186"/>
      <c r="EB30" s="186"/>
      <c r="EC30" s="186" t="s">
        <v>690</v>
      </c>
      <c r="ED30" s="186"/>
      <c r="EE30" s="186"/>
      <c r="EF30" s="184" t="s">
        <v>272</v>
      </c>
      <c r="EG30" s="184"/>
      <c r="EH30" s="184"/>
      <c r="EI30" s="174" t="s">
        <v>818</v>
      </c>
      <c r="EJ30" s="175"/>
      <c r="EK30" s="175"/>
      <c r="EL30" s="175" t="s">
        <v>819</v>
      </c>
      <c r="EM30" s="175"/>
      <c r="EN30" s="176"/>
      <c r="EO30" s="177" t="s">
        <v>254</v>
      </c>
      <c r="EP30" s="178"/>
      <c r="EQ30" s="179"/>
      <c r="ER30" s="164" t="s">
        <v>576</v>
      </c>
      <c r="ES30" s="165"/>
      <c r="ET30" s="170"/>
      <c r="EU30" s="138" t="s">
        <v>757</v>
      </c>
      <c r="EV30" s="164" t="s">
        <v>798</v>
      </c>
      <c r="EW30" s="170"/>
      <c r="EX30" s="185" t="s">
        <v>254</v>
      </c>
      <c r="EY30" s="185"/>
      <c r="EZ30" s="185"/>
      <c r="FA30" s="164" t="s">
        <v>577</v>
      </c>
      <c r="FB30" s="165"/>
      <c r="FC30" s="165"/>
      <c r="FD30" s="138" t="s">
        <v>757</v>
      </c>
      <c r="FE30" s="165" t="s">
        <v>799</v>
      </c>
      <c r="FF30" s="166"/>
      <c r="FG30" s="349" t="s">
        <v>954</v>
      </c>
      <c r="FH30" s="350"/>
      <c r="FI30" s="350"/>
      <c r="FJ30" s="350"/>
      <c r="FK30" s="350"/>
      <c r="FL30" s="350"/>
      <c r="FM30" s="350"/>
      <c r="FN30" s="350"/>
      <c r="FO30" s="350"/>
      <c r="FP30" s="350"/>
      <c r="FQ30" s="350"/>
      <c r="FR30" s="350"/>
      <c r="FS30" s="350"/>
      <c r="FT30" s="350"/>
      <c r="FU30" s="350"/>
      <c r="FV30" s="350"/>
      <c r="FW30" s="350"/>
      <c r="FX30" s="351"/>
    </row>
    <row r="31" spans="1:180" ht="15" customHeight="1" thickTop="1" thickBot="1" x14ac:dyDescent="0.35">
      <c r="A31" s="153"/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6"/>
      <c r="S31" s="197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9"/>
      <c r="AK31" s="158" t="s">
        <v>395</v>
      </c>
      <c r="AL31" s="158"/>
      <c r="AM31" s="158"/>
      <c r="AN31" s="159" t="s">
        <v>422</v>
      </c>
      <c r="AO31" s="159"/>
      <c r="AP31" s="159"/>
      <c r="AQ31" s="159" t="s">
        <v>441</v>
      </c>
      <c r="AR31" s="159"/>
      <c r="AS31" s="159"/>
      <c r="AT31" s="159" t="s">
        <v>460</v>
      </c>
      <c r="AU31" s="159"/>
      <c r="AV31" s="160"/>
      <c r="AW31" s="320" t="s">
        <v>513</v>
      </c>
      <c r="AX31" s="225"/>
      <c r="AY31" s="225"/>
      <c r="AZ31" s="139" t="s">
        <v>514</v>
      </c>
      <c r="BA31" s="169">
        <v>108.8</v>
      </c>
      <c r="BB31" s="169"/>
      <c r="BC31" s="197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9"/>
      <c r="BU31" s="197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9"/>
      <c r="CM31" s="197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9"/>
      <c r="DE31" s="180" t="s">
        <v>256</v>
      </c>
      <c r="DF31" s="181"/>
      <c r="DG31" s="181"/>
      <c r="DH31" s="182" t="s">
        <v>329</v>
      </c>
      <c r="DI31" s="182"/>
      <c r="DJ31" s="182"/>
      <c r="DK31" s="182"/>
      <c r="DL31" s="182"/>
      <c r="DM31" s="182"/>
      <c r="DN31" s="181" t="s">
        <v>256</v>
      </c>
      <c r="DO31" s="181"/>
      <c r="DP31" s="181"/>
      <c r="DQ31" s="171" t="s">
        <v>354</v>
      </c>
      <c r="DR31" s="172"/>
      <c r="DS31" s="172"/>
      <c r="DT31" s="172"/>
      <c r="DU31" s="172"/>
      <c r="DV31" s="173"/>
      <c r="DW31" s="349" t="s">
        <v>252</v>
      </c>
      <c r="DX31" s="350"/>
      <c r="DY31" s="350"/>
      <c r="DZ31" s="350"/>
      <c r="EA31" s="350"/>
      <c r="EB31" s="350"/>
      <c r="EC31" s="350"/>
      <c r="ED31" s="350"/>
      <c r="EE31" s="350"/>
      <c r="EF31" s="350"/>
      <c r="EG31" s="350"/>
      <c r="EH31" s="350"/>
      <c r="EI31" s="350"/>
      <c r="EJ31" s="350"/>
      <c r="EK31" s="350"/>
      <c r="EL31" s="350"/>
      <c r="EM31" s="350"/>
      <c r="EN31" s="351"/>
      <c r="EO31" s="180" t="s">
        <v>256</v>
      </c>
      <c r="EP31" s="181"/>
      <c r="EQ31" s="181"/>
      <c r="ER31" s="182" t="s">
        <v>732</v>
      </c>
      <c r="ES31" s="182"/>
      <c r="ET31" s="182"/>
      <c r="EU31" s="182"/>
      <c r="EV31" s="182"/>
      <c r="EW31" s="182"/>
      <c r="EX31" s="181" t="s">
        <v>256</v>
      </c>
      <c r="EY31" s="181"/>
      <c r="EZ31" s="181"/>
      <c r="FA31" s="171" t="s">
        <v>733</v>
      </c>
      <c r="FB31" s="172"/>
      <c r="FC31" s="172"/>
      <c r="FD31" s="172"/>
      <c r="FE31" s="172"/>
      <c r="FF31" s="173"/>
      <c r="FG31" s="187" t="s">
        <v>262</v>
      </c>
      <c r="FH31" s="187"/>
      <c r="FI31" s="187"/>
      <c r="FJ31" s="188" t="s">
        <v>260</v>
      </c>
      <c r="FK31" s="188"/>
      <c r="FL31" s="188"/>
      <c r="FM31" s="187" t="s">
        <v>232</v>
      </c>
      <c r="FN31" s="187"/>
      <c r="FO31" s="188" t="s">
        <v>259</v>
      </c>
      <c r="FP31" s="188"/>
      <c r="FQ31" s="187" t="s">
        <v>281</v>
      </c>
      <c r="FR31" s="187"/>
      <c r="FS31" s="188" t="s">
        <v>955</v>
      </c>
      <c r="FT31" s="188"/>
      <c r="FU31" s="187" t="s">
        <v>282</v>
      </c>
      <c r="FV31" s="187"/>
      <c r="FW31" s="188" t="s">
        <v>956</v>
      </c>
      <c r="FX31" s="188"/>
    </row>
    <row r="32" spans="1:180" ht="15" customHeight="1" thickTop="1" thickBot="1" x14ac:dyDescent="0.35">
      <c r="A32" s="153"/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6"/>
      <c r="S32" s="197"/>
      <c r="T32" s="198"/>
      <c r="U32" s="198"/>
      <c r="V32" s="198"/>
      <c r="W32" s="198"/>
      <c r="X32" s="198"/>
      <c r="Y32" s="198"/>
      <c r="Z32" s="198"/>
      <c r="AA32" s="198"/>
      <c r="AB32" s="198"/>
      <c r="AC32" s="198"/>
      <c r="AD32" s="198"/>
      <c r="AE32" s="198"/>
      <c r="AF32" s="198"/>
      <c r="AG32" s="198"/>
      <c r="AH32" s="198"/>
      <c r="AI32" s="198"/>
      <c r="AJ32" s="199"/>
      <c r="AK32" s="225" t="s">
        <v>396</v>
      </c>
      <c r="AL32" s="225"/>
      <c r="AM32" s="225"/>
      <c r="AN32" s="169" t="s">
        <v>423</v>
      </c>
      <c r="AO32" s="169"/>
      <c r="AP32" s="169"/>
      <c r="AQ32" s="169" t="s">
        <v>442</v>
      </c>
      <c r="AR32" s="169"/>
      <c r="AS32" s="169"/>
      <c r="AT32" s="169" t="s">
        <v>461</v>
      </c>
      <c r="AU32" s="169"/>
      <c r="AV32" s="218"/>
      <c r="AW32" s="327" t="s">
        <v>515</v>
      </c>
      <c r="AX32" s="314"/>
      <c r="AY32" s="314"/>
      <c r="AZ32" s="314"/>
      <c r="BA32" s="314"/>
      <c r="BB32" s="315"/>
      <c r="BC32" s="197"/>
      <c r="BD32" s="198"/>
      <c r="BE32" s="198"/>
      <c r="BF32" s="198"/>
      <c r="BG32" s="198"/>
      <c r="BH32" s="198"/>
      <c r="BI32" s="198"/>
      <c r="BJ32" s="198"/>
      <c r="BK32" s="198"/>
      <c r="BL32" s="198"/>
      <c r="BM32" s="198"/>
      <c r="BN32" s="198"/>
      <c r="BO32" s="198"/>
      <c r="BP32" s="198"/>
      <c r="BQ32" s="198"/>
      <c r="BR32" s="198"/>
      <c r="BS32" s="198"/>
      <c r="BT32" s="199"/>
      <c r="BU32" s="197"/>
      <c r="BV32" s="198"/>
      <c r="BW32" s="198"/>
      <c r="BX32" s="198"/>
      <c r="BY32" s="198"/>
      <c r="BZ32" s="198"/>
      <c r="CA32" s="198"/>
      <c r="CB32" s="198"/>
      <c r="CC32" s="198"/>
      <c r="CD32" s="198"/>
      <c r="CE32" s="198"/>
      <c r="CF32" s="198"/>
      <c r="CG32" s="198"/>
      <c r="CH32" s="198"/>
      <c r="CI32" s="198"/>
      <c r="CJ32" s="198"/>
      <c r="CK32" s="198"/>
      <c r="CL32" s="199"/>
      <c r="CM32" s="197"/>
      <c r="CN32" s="198"/>
      <c r="CO32" s="198"/>
      <c r="CP32" s="198"/>
      <c r="CQ32" s="198"/>
      <c r="CR32" s="198"/>
      <c r="CS32" s="198"/>
      <c r="CT32" s="198"/>
      <c r="CU32" s="198"/>
      <c r="CV32" s="198"/>
      <c r="CW32" s="198"/>
      <c r="CX32" s="198"/>
      <c r="CY32" s="198"/>
      <c r="CZ32" s="198"/>
      <c r="DA32" s="198"/>
      <c r="DB32" s="198"/>
      <c r="DC32" s="198"/>
      <c r="DD32" s="199"/>
      <c r="DE32" s="183" t="s">
        <v>272</v>
      </c>
      <c r="DF32" s="184"/>
      <c r="DG32" s="184"/>
      <c r="DH32" s="186" t="s">
        <v>334</v>
      </c>
      <c r="DI32" s="186"/>
      <c r="DJ32" s="186"/>
      <c r="DK32" s="186" t="s">
        <v>370</v>
      </c>
      <c r="DL32" s="186"/>
      <c r="DM32" s="186"/>
      <c r="DN32" s="184" t="s">
        <v>272</v>
      </c>
      <c r="DO32" s="184"/>
      <c r="DP32" s="184"/>
      <c r="DQ32" s="174" t="s">
        <v>606</v>
      </c>
      <c r="DR32" s="175"/>
      <c r="DS32" s="175"/>
      <c r="DT32" s="175" t="s">
        <v>607</v>
      </c>
      <c r="DU32" s="175"/>
      <c r="DV32" s="176"/>
      <c r="DW32" s="187" t="s">
        <v>262</v>
      </c>
      <c r="DX32" s="187"/>
      <c r="DY32" s="187"/>
      <c r="DZ32" s="188" t="s">
        <v>260</v>
      </c>
      <c r="EA32" s="188"/>
      <c r="EB32" s="188"/>
      <c r="EC32" s="187" t="s">
        <v>232</v>
      </c>
      <c r="ED32" s="187"/>
      <c r="EE32" s="188" t="s">
        <v>259</v>
      </c>
      <c r="EF32" s="188"/>
      <c r="EG32" s="187" t="s">
        <v>281</v>
      </c>
      <c r="EH32" s="187"/>
      <c r="EI32" s="188" t="s">
        <v>283</v>
      </c>
      <c r="EJ32" s="188"/>
      <c r="EK32" s="187" t="s">
        <v>282</v>
      </c>
      <c r="EL32" s="187"/>
      <c r="EM32" s="188" t="s">
        <v>284</v>
      </c>
      <c r="EN32" s="188"/>
      <c r="EO32" s="183" t="s">
        <v>272</v>
      </c>
      <c r="EP32" s="184"/>
      <c r="EQ32" s="184"/>
      <c r="ER32" s="186" t="s">
        <v>745</v>
      </c>
      <c r="ES32" s="186"/>
      <c r="ET32" s="186"/>
      <c r="EU32" s="186" t="s">
        <v>746</v>
      </c>
      <c r="EV32" s="186"/>
      <c r="EW32" s="186"/>
      <c r="EX32" s="184" t="s">
        <v>272</v>
      </c>
      <c r="EY32" s="184"/>
      <c r="EZ32" s="184"/>
      <c r="FA32" s="174" t="s">
        <v>747</v>
      </c>
      <c r="FB32" s="175"/>
      <c r="FC32" s="175"/>
      <c r="FD32" s="175" t="s">
        <v>748</v>
      </c>
      <c r="FE32" s="175"/>
      <c r="FF32" s="176"/>
      <c r="FG32" s="177" t="s">
        <v>254</v>
      </c>
      <c r="FH32" s="178"/>
      <c r="FI32" s="179"/>
      <c r="FJ32" s="164" t="s">
        <v>960</v>
      </c>
      <c r="FK32" s="165"/>
      <c r="FL32" s="170"/>
      <c r="FM32" s="144" t="s">
        <v>866</v>
      </c>
      <c r="FN32" s="164" t="s">
        <v>961</v>
      </c>
      <c r="FO32" s="170"/>
      <c r="FP32" s="185" t="s">
        <v>254</v>
      </c>
      <c r="FQ32" s="185"/>
      <c r="FR32" s="185"/>
      <c r="FS32" s="164"/>
      <c r="FT32" s="165"/>
      <c r="FU32" s="170"/>
      <c r="FV32" s="144" t="s">
        <v>866</v>
      </c>
      <c r="FW32" s="164"/>
      <c r="FX32" s="166"/>
    </row>
    <row r="33" spans="1:180" ht="15" customHeight="1" thickTop="1" x14ac:dyDescent="0.3">
      <c r="A33" s="116"/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5"/>
      <c r="S33" s="197"/>
      <c r="T33" s="198"/>
      <c r="U33" s="198"/>
      <c r="V33" s="198"/>
      <c r="W33" s="198"/>
      <c r="X33" s="198"/>
      <c r="Y33" s="198"/>
      <c r="Z33" s="198"/>
      <c r="AA33" s="198"/>
      <c r="AB33" s="198"/>
      <c r="AC33" s="198"/>
      <c r="AD33" s="198"/>
      <c r="AE33" s="198"/>
      <c r="AF33" s="198"/>
      <c r="AG33" s="198"/>
      <c r="AH33" s="198"/>
      <c r="AI33" s="198"/>
      <c r="AJ33" s="199"/>
      <c r="AK33" s="158" t="s">
        <v>397</v>
      </c>
      <c r="AL33" s="158"/>
      <c r="AM33" s="158"/>
      <c r="AN33" s="159" t="s">
        <v>424</v>
      </c>
      <c r="AO33" s="159"/>
      <c r="AP33" s="159"/>
      <c r="AQ33" s="159" t="s">
        <v>443</v>
      </c>
      <c r="AR33" s="159"/>
      <c r="AS33" s="159"/>
      <c r="AT33" s="159" t="s">
        <v>462</v>
      </c>
      <c r="AU33" s="159"/>
      <c r="AV33" s="160"/>
      <c r="AW33" s="316" t="s">
        <v>17</v>
      </c>
      <c r="AX33" s="223"/>
      <c r="AY33" s="223"/>
      <c r="AZ33" s="141" t="s">
        <v>405</v>
      </c>
      <c r="BA33" s="223" t="s">
        <v>494</v>
      </c>
      <c r="BB33" s="223"/>
      <c r="BC33" s="197"/>
      <c r="BD33" s="198"/>
      <c r="BE33" s="198"/>
      <c r="BF33" s="198"/>
      <c r="BG33" s="198"/>
      <c r="BH33" s="198"/>
      <c r="BI33" s="198"/>
      <c r="BJ33" s="198"/>
      <c r="BK33" s="198"/>
      <c r="BL33" s="198"/>
      <c r="BM33" s="198"/>
      <c r="BN33" s="198"/>
      <c r="BO33" s="198"/>
      <c r="BP33" s="198"/>
      <c r="BQ33" s="198"/>
      <c r="BR33" s="198"/>
      <c r="BS33" s="198"/>
      <c r="BT33" s="199"/>
      <c r="BU33" s="197"/>
      <c r="BV33" s="198"/>
      <c r="BW33" s="198"/>
      <c r="BX33" s="198"/>
      <c r="BY33" s="198"/>
      <c r="BZ33" s="198"/>
      <c r="CA33" s="198"/>
      <c r="CB33" s="198"/>
      <c r="CC33" s="198"/>
      <c r="CD33" s="198"/>
      <c r="CE33" s="198"/>
      <c r="CF33" s="198"/>
      <c r="CG33" s="198"/>
      <c r="CH33" s="198"/>
      <c r="CI33" s="198"/>
      <c r="CJ33" s="198"/>
      <c r="CK33" s="198"/>
      <c r="CL33" s="199"/>
      <c r="CM33" s="197"/>
      <c r="CN33" s="198"/>
      <c r="CO33" s="198"/>
      <c r="CP33" s="198"/>
      <c r="CQ33" s="198"/>
      <c r="CR33" s="198"/>
      <c r="CS33" s="198"/>
      <c r="CT33" s="198"/>
      <c r="CU33" s="198"/>
      <c r="CV33" s="198"/>
      <c r="CW33" s="198"/>
      <c r="CX33" s="198"/>
      <c r="CY33" s="198"/>
      <c r="CZ33" s="198"/>
      <c r="DA33" s="198"/>
      <c r="DB33" s="198"/>
      <c r="DC33" s="198"/>
      <c r="DD33" s="199"/>
      <c r="DE33" s="177" t="s">
        <v>254</v>
      </c>
      <c r="DF33" s="178"/>
      <c r="DG33" s="179"/>
      <c r="DH33" s="164" t="s">
        <v>353</v>
      </c>
      <c r="DI33" s="165"/>
      <c r="DJ33" s="170"/>
      <c r="DK33" s="138" t="s">
        <v>757</v>
      </c>
      <c r="DL33" s="164" t="s">
        <v>935</v>
      </c>
      <c r="DM33" s="170"/>
      <c r="DN33" s="185" t="s">
        <v>254</v>
      </c>
      <c r="DO33" s="185"/>
      <c r="DP33" s="185"/>
      <c r="DQ33" s="164" t="s">
        <v>539</v>
      </c>
      <c r="DR33" s="165"/>
      <c r="DS33" s="165"/>
      <c r="DT33" s="138" t="s">
        <v>757</v>
      </c>
      <c r="DU33" s="165" t="s">
        <v>766</v>
      </c>
      <c r="DV33" s="166"/>
      <c r="DW33" s="177" t="s">
        <v>254</v>
      </c>
      <c r="DX33" s="178"/>
      <c r="DY33" s="179"/>
      <c r="DZ33" s="164" t="s">
        <v>285</v>
      </c>
      <c r="EA33" s="165"/>
      <c r="EB33" s="170"/>
      <c r="EC33" s="138" t="s">
        <v>757</v>
      </c>
      <c r="ED33" s="164" t="s">
        <v>778</v>
      </c>
      <c r="EE33" s="170"/>
      <c r="EF33" s="185" t="s">
        <v>254</v>
      </c>
      <c r="EG33" s="185"/>
      <c r="EH33" s="185"/>
      <c r="EI33" s="164" t="s">
        <v>567</v>
      </c>
      <c r="EJ33" s="165"/>
      <c r="EK33" s="165"/>
      <c r="EL33" s="138" t="s">
        <v>757</v>
      </c>
      <c r="EM33" s="165" t="s">
        <v>779</v>
      </c>
      <c r="EN33" s="166"/>
      <c r="EO33" s="177" t="s">
        <v>254</v>
      </c>
      <c r="EP33" s="178"/>
      <c r="EQ33" s="179"/>
      <c r="ER33" s="164" t="s">
        <v>578</v>
      </c>
      <c r="ES33" s="165"/>
      <c r="ET33" s="170"/>
      <c r="EU33" s="138" t="s">
        <v>757</v>
      </c>
      <c r="EV33" s="164" t="s">
        <v>800</v>
      </c>
      <c r="EW33" s="170"/>
      <c r="EX33" s="185" t="s">
        <v>254</v>
      </c>
      <c r="EY33" s="185"/>
      <c r="EZ33" s="185"/>
      <c r="FA33" s="164" t="s">
        <v>579</v>
      </c>
      <c r="FB33" s="165"/>
      <c r="FC33" s="165"/>
      <c r="FD33" s="138" t="s">
        <v>757</v>
      </c>
      <c r="FE33" s="165" t="s">
        <v>792</v>
      </c>
      <c r="FF33" s="166"/>
      <c r="FG33" s="180" t="s">
        <v>256</v>
      </c>
      <c r="FH33" s="181"/>
      <c r="FI33" s="181"/>
      <c r="FJ33" s="359" t="s">
        <v>959</v>
      </c>
      <c r="FK33" s="359"/>
      <c r="FL33" s="359"/>
      <c r="FM33" s="363"/>
      <c r="FN33" s="359"/>
      <c r="FO33" s="359"/>
      <c r="FP33" s="181" t="s">
        <v>256</v>
      </c>
      <c r="FQ33" s="181"/>
      <c r="FR33" s="181"/>
      <c r="FS33" s="360"/>
      <c r="FT33" s="361"/>
      <c r="FU33" s="361"/>
      <c r="FV33" s="361"/>
      <c r="FW33" s="361"/>
      <c r="FX33" s="362"/>
    </row>
    <row r="34" spans="1:180" ht="15" customHeight="1" thickBot="1" x14ac:dyDescent="0.35">
      <c r="A34" s="116"/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5"/>
      <c r="S34" s="197"/>
      <c r="T34" s="198"/>
      <c r="U34" s="198"/>
      <c r="V34" s="198"/>
      <c r="W34" s="198"/>
      <c r="X34" s="198"/>
      <c r="Y34" s="198"/>
      <c r="Z34" s="198"/>
      <c r="AA34" s="198"/>
      <c r="AB34" s="198"/>
      <c r="AC34" s="198"/>
      <c r="AD34" s="198"/>
      <c r="AE34" s="198"/>
      <c r="AF34" s="198"/>
      <c r="AG34" s="198"/>
      <c r="AH34" s="198"/>
      <c r="AI34" s="198"/>
      <c r="AJ34" s="199"/>
      <c r="AK34" s="225" t="s">
        <v>398</v>
      </c>
      <c r="AL34" s="225"/>
      <c r="AM34" s="225"/>
      <c r="AN34" s="169" t="s">
        <v>425</v>
      </c>
      <c r="AO34" s="169"/>
      <c r="AP34" s="169"/>
      <c r="AQ34" s="169" t="s">
        <v>444</v>
      </c>
      <c r="AR34" s="169"/>
      <c r="AS34" s="169"/>
      <c r="AT34" s="169" t="s">
        <v>463</v>
      </c>
      <c r="AU34" s="169"/>
      <c r="AV34" s="218"/>
      <c r="AW34" s="341" t="s">
        <v>516</v>
      </c>
      <c r="AX34" s="342"/>
      <c r="AY34" s="342"/>
      <c r="AZ34" s="142" t="s">
        <v>517</v>
      </c>
      <c r="BA34" s="331">
        <v>403</v>
      </c>
      <c r="BB34" s="331"/>
      <c r="BC34" s="197"/>
      <c r="BD34" s="198"/>
      <c r="BE34" s="198"/>
      <c r="BF34" s="198"/>
      <c r="BG34" s="198"/>
      <c r="BH34" s="198"/>
      <c r="BI34" s="198"/>
      <c r="BJ34" s="198"/>
      <c r="BK34" s="198"/>
      <c r="BL34" s="198"/>
      <c r="BM34" s="198"/>
      <c r="BN34" s="198"/>
      <c r="BO34" s="198"/>
      <c r="BP34" s="198"/>
      <c r="BQ34" s="198"/>
      <c r="BR34" s="198"/>
      <c r="BS34" s="198"/>
      <c r="BT34" s="199"/>
      <c r="BU34" s="197"/>
      <c r="BV34" s="198"/>
      <c r="BW34" s="198"/>
      <c r="BX34" s="198"/>
      <c r="BY34" s="198"/>
      <c r="BZ34" s="198"/>
      <c r="CA34" s="198"/>
      <c r="CB34" s="198"/>
      <c r="CC34" s="198"/>
      <c r="CD34" s="198"/>
      <c r="CE34" s="198"/>
      <c r="CF34" s="198"/>
      <c r="CG34" s="198"/>
      <c r="CH34" s="198"/>
      <c r="CI34" s="198"/>
      <c r="CJ34" s="198"/>
      <c r="CK34" s="198"/>
      <c r="CL34" s="199"/>
      <c r="CM34" s="197"/>
      <c r="CN34" s="198"/>
      <c r="CO34" s="198"/>
      <c r="CP34" s="198"/>
      <c r="CQ34" s="198"/>
      <c r="CR34" s="198"/>
      <c r="CS34" s="198"/>
      <c r="CT34" s="198"/>
      <c r="CU34" s="198"/>
      <c r="CV34" s="198"/>
      <c r="CW34" s="198"/>
      <c r="CX34" s="198"/>
      <c r="CY34" s="198"/>
      <c r="CZ34" s="198"/>
      <c r="DA34" s="198"/>
      <c r="DB34" s="198"/>
      <c r="DC34" s="198"/>
      <c r="DD34" s="199"/>
      <c r="DE34" s="180" t="s">
        <v>256</v>
      </c>
      <c r="DF34" s="181"/>
      <c r="DG34" s="181"/>
      <c r="DH34" s="182" t="s">
        <v>354</v>
      </c>
      <c r="DI34" s="182"/>
      <c r="DJ34" s="182"/>
      <c r="DK34" s="182"/>
      <c r="DL34" s="182"/>
      <c r="DM34" s="182"/>
      <c r="DN34" s="181" t="s">
        <v>256</v>
      </c>
      <c r="DO34" s="181"/>
      <c r="DP34" s="181"/>
      <c r="DQ34" s="171" t="s">
        <v>609</v>
      </c>
      <c r="DR34" s="172"/>
      <c r="DS34" s="172"/>
      <c r="DT34" s="172"/>
      <c r="DU34" s="172"/>
      <c r="DV34" s="173"/>
      <c r="DW34" s="180" t="s">
        <v>256</v>
      </c>
      <c r="DX34" s="181"/>
      <c r="DY34" s="181"/>
      <c r="DZ34" s="182" t="s">
        <v>290</v>
      </c>
      <c r="EA34" s="182"/>
      <c r="EB34" s="182"/>
      <c r="EC34" s="182"/>
      <c r="ED34" s="182"/>
      <c r="EE34" s="182"/>
      <c r="EF34" s="181" t="s">
        <v>256</v>
      </c>
      <c r="EG34" s="181"/>
      <c r="EH34" s="181"/>
      <c r="EI34" s="171" t="s">
        <v>691</v>
      </c>
      <c r="EJ34" s="172"/>
      <c r="EK34" s="172"/>
      <c r="EL34" s="172"/>
      <c r="EM34" s="172"/>
      <c r="EN34" s="173"/>
      <c r="EO34" s="180" t="s">
        <v>256</v>
      </c>
      <c r="EP34" s="181"/>
      <c r="EQ34" s="181"/>
      <c r="ER34" s="182" t="s">
        <v>734</v>
      </c>
      <c r="ES34" s="182"/>
      <c r="ET34" s="182"/>
      <c r="EU34" s="182"/>
      <c r="EV34" s="182"/>
      <c r="EW34" s="182"/>
      <c r="EX34" s="181" t="s">
        <v>256</v>
      </c>
      <c r="EY34" s="181"/>
      <c r="EZ34" s="181"/>
      <c r="FA34" s="171" t="s">
        <v>735</v>
      </c>
      <c r="FB34" s="172"/>
      <c r="FC34" s="172"/>
      <c r="FD34" s="172"/>
      <c r="FE34" s="172"/>
      <c r="FF34" s="173"/>
      <c r="FG34" s="183" t="s">
        <v>272</v>
      </c>
      <c r="FH34" s="184"/>
      <c r="FI34" s="184"/>
      <c r="FJ34" s="186" t="s">
        <v>957</v>
      </c>
      <c r="FK34" s="186"/>
      <c r="FL34" s="186"/>
      <c r="FM34" s="186" t="s">
        <v>958</v>
      </c>
      <c r="FN34" s="186"/>
      <c r="FO34" s="186"/>
      <c r="FP34" s="184" t="s">
        <v>272</v>
      </c>
      <c r="FQ34" s="184"/>
      <c r="FR34" s="184"/>
      <c r="FS34" s="174"/>
      <c r="FT34" s="175"/>
      <c r="FU34" s="175"/>
      <c r="FV34" s="175"/>
      <c r="FW34" s="175"/>
      <c r="FX34" s="176"/>
    </row>
    <row r="35" spans="1:180" ht="15" customHeight="1" thickTop="1" thickBot="1" x14ac:dyDescent="0.35">
      <c r="A35" s="116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5"/>
      <c r="S35" s="197"/>
      <c r="T35" s="198"/>
      <c r="U35" s="198"/>
      <c r="V35" s="198"/>
      <c r="W35" s="198"/>
      <c r="X35" s="198"/>
      <c r="Y35" s="198"/>
      <c r="Z35" s="198"/>
      <c r="AA35" s="198"/>
      <c r="AB35" s="198"/>
      <c r="AC35" s="198"/>
      <c r="AD35" s="198"/>
      <c r="AE35" s="198"/>
      <c r="AF35" s="198"/>
      <c r="AG35" s="198"/>
      <c r="AH35" s="198"/>
      <c r="AI35" s="198"/>
      <c r="AJ35" s="199"/>
      <c r="AK35" s="158" t="s">
        <v>399</v>
      </c>
      <c r="AL35" s="158"/>
      <c r="AM35" s="158"/>
      <c r="AN35" s="159" t="s">
        <v>426</v>
      </c>
      <c r="AO35" s="159"/>
      <c r="AP35" s="159"/>
      <c r="AQ35" s="159" t="s">
        <v>445</v>
      </c>
      <c r="AR35" s="159"/>
      <c r="AS35" s="159"/>
      <c r="AT35" s="159" t="s">
        <v>464</v>
      </c>
      <c r="AU35" s="159"/>
      <c r="AV35" s="160"/>
      <c r="AW35" s="319" t="s">
        <v>518</v>
      </c>
      <c r="AX35" s="158"/>
      <c r="AY35" s="158"/>
      <c r="AZ35" s="140" t="s">
        <v>519</v>
      </c>
      <c r="BA35" s="159">
        <v>217</v>
      </c>
      <c r="BB35" s="159"/>
      <c r="BC35" s="197"/>
      <c r="BD35" s="198"/>
      <c r="BE35" s="198"/>
      <c r="BF35" s="198"/>
      <c r="BG35" s="198"/>
      <c r="BH35" s="198"/>
      <c r="BI35" s="198"/>
      <c r="BJ35" s="198"/>
      <c r="BK35" s="198"/>
      <c r="BL35" s="198"/>
      <c r="BM35" s="198"/>
      <c r="BN35" s="198"/>
      <c r="BO35" s="198"/>
      <c r="BP35" s="198"/>
      <c r="BQ35" s="198"/>
      <c r="BR35" s="198"/>
      <c r="BS35" s="198"/>
      <c r="BT35" s="199"/>
      <c r="BU35" s="197"/>
      <c r="BV35" s="198"/>
      <c r="BW35" s="198"/>
      <c r="BX35" s="198"/>
      <c r="BY35" s="198"/>
      <c r="BZ35" s="198"/>
      <c r="CA35" s="198"/>
      <c r="CB35" s="198"/>
      <c r="CC35" s="198"/>
      <c r="CD35" s="198"/>
      <c r="CE35" s="198"/>
      <c r="CF35" s="198"/>
      <c r="CG35" s="198"/>
      <c r="CH35" s="198"/>
      <c r="CI35" s="198"/>
      <c r="CJ35" s="198"/>
      <c r="CK35" s="198"/>
      <c r="CL35" s="199"/>
      <c r="CM35" s="197"/>
      <c r="CN35" s="198"/>
      <c r="CO35" s="198"/>
      <c r="CP35" s="198"/>
      <c r="CQ35" s="198"/>
      <c r="CR35" s="198"/>
      <c r="CS35" s="198"/>
      <c r="CT35" s="198"/>
      <c r="CU35" s="198"/>
      <c r="CV35" s="198"/>
      <c r="CW35" s="198"/>
      <c r="CX35" s="198"/>
      <c r="CY35" s="198"/>
      <c r="CZ35" s="198"/>
      <c r="DA35" s="198"/>
      <c r="DB35" s="198"/>
      <c r="DC35" s="198"/>
      <c r="DD35" s="199"/>
      <c r="DE35" s="183" t="s">
        <v>272</v>
      </c>
      <c r="DF35" s="184"/>
      <c r="DG35" s="184"/>
      <c r="DH35" s="186" t="s">
        <v>355</v>
      </c>
      <c r="DI35" s="186"/>
      <c r="DJ35" s="186"/>
      <c r="DK35" s="186" t="s">
        <v>608</v>
      </c>
      <c r="DL35" s="186"/>
      <c r="DM35" s="186"/>
      <c r="DN35" s="184" t="s">
        <v>272</v>
      </c>
      <c r="DO35" s="184"/>
      <c r="DP35" s="184"/>
      <c r="DQ35" s="174" t="s">
        <v>610</v>
      </c>
      <c r="DR35" s="175"/>
      <c r="DS35" s="175"/>
      <c r="DT35" s="175" t="s">
        <v>611</v>
      </c>
      <c r="DU35" s="175"/>
      <c r="DV35" s="176"/>
      <c r="DW35" s="183" t="s">
        <v>272</v>
      </c>
      <c r="DX35" s="184"/>
      <c r="DY35" s="184"/>
      <c r="DZ35" s="186" t="s">
        <v>337</v>
      </c>
      <c r="EA35" s="186"/>
      <c r="EB35" s="186"/>
      <c r="EC35" s="186" t="s">
        <v>341</v>
      </c>
      <c r="ED35" s="186"/>
      <c r="EE35" s="186"/>
      <c r="EF35" s="184" t="s">
        <v>272</v>
      </c>
      <c r="EG35" s="184"/>
      <c r="EH35" s="184"/>
      <c r="EI35" s="174" t="s">
        <v>692</v>
      </c>
      <c r="EJ35" s="175"/>
      <c r="EK35" s="175"/>
      <c r="EL35" s="175" t="s">
        <v>693</v>
      </c>
      <c r="EM35" s="175"/>
      <c r="EN35" s="176"/>
      <c r="EO35" s="183" t="s">
        <v>272</v>
      </c>
      <c r="EP35" s="184"/>
      <c r="EQ35" s="184"/>
      <c r="ER35" s="186" t="s">
        <v>749</v>
      </c>
      <c r="ES35" s="186"/>
      <c r="ET35" s="186"/>
      <c r="EU35" s="186" t="s">
        <v>750</v>
      </c>
      <c r="EV35" s="186"/>
      <c r="EW35" s="186"/>
      <c r="EX35" s="184" t="s">
        <v>272</v>
      </c>
      <c r="EY35" s="184"/>
      <c r="EZ35" s="184"/>
      <c r="FA35" s="174" t="s">
        <v>751</v>
      </c>
      <c r="FB35" s="175"/>
      <c r="FC35" s="175"/>
      <c r="FD35" s="175" t="s">
        <v>752</v>
      </c>
      <c r="FE35" s="175"/>
      <c r="FF35" s="176"/>
      <c r="FG35" s="145"/>
      <c r="FH35" s="145"/>
      <c r="FI35" s="145"/>
      <c r="FJ35" s="145"/>
      <c r="FK35" s="145"/>
      <c r="FL35" s="145"/>
      <c r="FM35" s="145"/>
      <c r="FN35" s="145"/>
      <c r="FO35" s="145"/>
      <c r="FP35" s="145"/>
      <c r="FQ35" s="145"/>
      <c r="FR35" s="145"/>
      <c r="FS35" s="145"/>
      <c r="FT35" s="145"/>
      <c r="FU35" s="145"/>
      <c r="FV35" s="145"/>
      <c r="FW35" s="145"/>
      <c r="FX35" s="146"/>
    </row>
    <row r="36" spans="1:180" ht="15" customHeight="1" thickTop="1" x14ac:dyDescent="0.3">
      <c r="A36" s="116"/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5"/>
      <c r="S36" s="197"/>
      <c r="T36" s="198"/>
      <c r="U36" s="198"/>
      <c r="V36" s="198"/>
      <c r="W36" s="198"/>
      <c r="X36" s="198"/>
      <c r="Y36" s="198"/>
      <c r="Z36" s="198"/>
      <c r="AA36" s="198"/>
      <c r="AB36" s="198"/>
      <c r="AC36" s="198"/>
      <c r="AD36" s="198"/>
      <c r="AE36" s="198"/>
      <c r="AF36" s="198"/>
      <c r="AG36" s="198"/>
      <c r="AH36" s="198"/>
      <c r="AI36" s="198"/>
      <c r="AJ36" s="199"/>
      <c r="AK36" s="225" t="s">
        <v>400</v>
      </c>
      <c r="AL36" s="225"/>
      <c r="AM36" s="225"/>
      <c r="AN36" s="169" t="s">
        <v>427</v>
      </c>
      <c r="AO36" s="169"/>
      <c r="AP36" s="169"/>
      <c r="AQ36" s="169" t="s">
        <v>446</v>
      </c>
      <c r="AR36" s="169"/>
      <c r="AS36" s="169"/>
      <c r="AT36" s="169" t="s">
        <v>465</v>
      </c>
      <c r="AU36" s="169"/>
      <c r="AV36" s="218"/>
      <c r="AW36" s="320" t="s">
        <v>520</v>
      </c>
      <c r="AX36" s="225"/>
      <c r="AY36" s="225"/>
      <c r="AZ36" s="139" t="s">
        <v>521</v>
      </c>
      <c r="BA36" s="169">
        <v>326</v>
      </c>
      <c r="BB36" s="169"/>
      <c r="BC36" s="197"/>
      <c r="BD36" s="198"/>
      <c r="BE36" s="198"/>
      <c r="BF36" s="198"/>
      <c r="BG36" s="198"/>
      <c r="BH36" s="198"/>
      <c r="BI36" s="198"/>
      <c r="BJ36" s="198"/>
      <c r="BK36" s="198"/>
      <c r="BL36" s="198"/>
      <c r="BM36" s="198"/>
      <c r="BN36" s="198"/>
      <c r="BO36" s="198"/>
      <c r="BP36" s="198"/>
      <c r="BQ36" s="198"/>
      <c r="BR36" s="198"/>
      <c r="BS36" s="198"/>
      <c r="BT36" s="199"/>
      <c r="BU36" s="197"/>
      <c r="BV36" s="198"/>
      <c r="BW36" s="198"/>
      <c r="BX36" s="198"/>
      <c r="BY36" s="198"/>
      <c r="BZ36" s="198"/>
      <c r="CA36" s="198"/>
      <c r="CB36" s="198"/>
      <c r="CC36" s="198"/>
      <c r="CD36" s="198"/>
      <c r="CE36" s="198"/>
      <c r="CF36" s="198"/>
      <c r="CG36" s="198"/>
      <c r="CH36" s="198"/>
      <c r="CI36" s="198"/>
      <c r="CJ36" s="198"/>
      <c r="CK36" s="198"/>
      <c r="CL36" s="199"/>
      <c r="CM36" s="197"/>
      <c r="CN36" s="198"/>
      <c r="CO36" s="198"/>
      <c r="CP36" s="198"/>
      <c r="CQ36" s="198"/>
      <c r="CR36" s="198"/>
      <c r="CS36" s="198"/>
      <c r="CT36" s="198"/>
      <c r="CU36" s="198"/>
      <c r="CV36" s="198"/>
      <c r="CW36" s="198"/>
      <c r="CX36" s="198"/>
      <c r="CY36" s="198"/>
      <c r="CZ36" s="198"/>
      <c r="DA36" s="198"/>
      <c r="DB36" s="198"/>
      <c r="DC36" s="198"/>
      <c r="DD36" s="199"/>
      <c r="DE36" s="177" t="s">
        <v>254</v>
      </c>
      <c r="DF36" s="178"/>
      <c r="DG36" s="179"/>
      <c r="DH36" s="164" t="s">
        <v>540</v>
      </c>
      <c r="DI36" s="165"/>
      <c r="DJ36" s="170"/>
      <c r="DK36" s="138" t="s">
        <v>757</v>
      </c>
      <c r="DL36" s="164" t="s">
        <v>936</v>
      </c>
      <c r="DM36" s="170"/>
      <c r="DN36" s="185" t="s">
        <v>254</v>
      </c>
      <c r="DO36" s="185"/>
      <c r="DP36" s="185"/>
      <c r="DQ36" s="164" t="s">
        <v>541</v>
      </c>
      <c r="DR36" s="165"/>
      <c r="DS36" s="165"/>
      <c r="DT36" s="138" t="s">
        <v>757</v>
      </c>
      <c r="DU36" s="165" t="s">
        <v>933</v>
      </c>
      <c r="DV36" s="166"/>
      <c r="DW36" s="177" t="s">
        <v>254</v>
      </c>
      <c r="DX36" s="178"/>
      <c r="DY36" s="179"/>
      <c r="DZ36" s="164" t="s">
        <v>568</v>
      </c>
      <c r="EA36" s="165"/>
      <c r="EB36" s="170"/>
      <c r="EC36" s="138" t="s">
        <v>757</v>
      </c>
      <c r="ED36" s="164" t="s">
        <v>780</v>
      </c>
      <c r="EE36" s="170"/>
      <c r="EF36" s="185" t="s">
        <v>254</v>
      </c>
      <c r="EG36" s="185"/>
      <c r="EH36" s="185"/>
      <c r="EI36" s="164" t="s">
        <v>569</v>
      </c>
      <c r="EJ36" s="165"/>
      <c r="EK36" s="165"/>
      <c r="EL36" s="138" t="s">
        <v>757</v>
      </c>
      <c r="EM36" s="165" t="s">
        <v>781</v>
      </c>
      <c r="EN36" s="166"/>
      <c r="EO36" s="177" t="s">
        <v>254</v>
      </c>
      <c r="EP36" s="178"/>
      <c r="EQ36" s="179"/>
      <c r="ER36" s="164" t="s">
        <v>580</v>
      </c>
      <c r="ES36" s="165"/>
      <c r="ET36" s="170"/>
      <c r="EU36" s="138" t="s">
        <v>757</v>
      </c>
      <c r="EV36" s="164" t="s">
        <v>801</v>
      </c>
      <c r="EW36" s="170"/>
      <c r="EX36" s="185"/>
      <c r="EY36" s="185"/>
      <c r="EZ36" s="185"/>
      <c r="FA36" s="164"/>
      <c r="FB36" s="165"/>
      <c r="FC36" s="165"/>
      <c r="FD36" s="165"/>
      <c r="FE36" s="165"/>
      <c r="FF36" s="166"/>
      <c r="FG36" s="145"/>
      <c r="FH36" s="145"/>
      <c r="FI36" s="145"/>
      <c r="FJ36" s="145"/>
      <c r="FK36" s="145"/>
      <c r="FL36" s="145"/>
      <c r="FM36" s="145"/>
      <c r="FN36" s="145"/>
      <c r="FO36" s="145"/>
      <c r="FP36" s="145"/>
      <c r="FQ36" s="145"/>
      <c r="FR36" s="145"/>
      <c r="FS36" s="145"/>
      <c r="FT36" s="145"/>
      <c r="FU36" s="145"/>
      <c r="FV36" s="145"/>
      <c r="FW36" s="145"/>
      <c r="FX36" s="146"/>
    </row>
    <row r="37" spans="1:180" ht="15" customHeight="1" x14ac:dyDescent="0.3">
      <c r="A37" s="116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5"/>
      <c r="S37" s="197"/>
      <c r="T37" s="198"/>
      <c r="U37" s="198"/>
      <c r="V37" s="198"/>
      <c r="W37" s="198"/>
      <c r="X37" s="198"/>
      <c r="Y37" s="198"/>
      <c r="Z37" s="198"/>
      <c r="AA37" s="198"/>
      <c r="AB37" s="198"/>
      <c r="AC37" s="198"/>
      <c r="AD37" s="198"/>
      <c r="AE37" s="198"/>
      <c r="AF37" s="198"/>
      <c r="AG37" s="198"/>
      <c r="AH37" s="198"/>
      <c r="AI37" s="198"/>
      <c r="AJ37" s="199"/>
      <c r="AK37" s="158" t="s">
        <v>401</v>
      </c>
      <c r="AL37" s="158"/>
      <c r="AM37" s="158"/>
      <c r="AN37" s="159" t="s">
        <v>428</v>
      </c>
      <c r="AO37" s="159"/>
      <c r="AP37" s="159"/>
      <c r="AQ37" s="159" t="s">
        <v>447</v>
      </c>
      <c r="AR37" s="159"/>
      <c r="AS37" s="159"/>
      <c r="AT37" s="159" t="s">
        <v>466</v>
      </c>
      <c r="AU37" s="159"/>
      <c r="AV37" s="160"/>
      <c r="AW37" s="327" t="s">
        <v>522</v>
      </c>
      <c r="AX37" s="314"/>
      <c r="AY37" s="314"/>
      <c r="AZ37" s="314"/>
      <c r="BA37" s="314"/>
      <c r="BB37" s="315"/>
      <c r="BC37" s="197"/>
      <c r="BD37" s="198"/>
      <c r="BE37" s="198"/>
      <c r="BF37" s="198"/>
      <c r="BG37" s="198"/>
      <c r="BH37" s="198"/>
      <c r="BI37" s="198"/>
      <c r="BJ37" s="198"/>
      <c r="BK37" s="198"/>
      <c r="BL37" s="198"/>
      <c r="BM37" s="198"/>
      <c r="BN37" s="198"/>
      <c r="BO37" s="198"/>
      <c r="BP37" s="198"/>
      <c r="BQ37" s="198"/>
      <c r="BR37" s="198"/>
      <c r="BS37" s="198"/>
      <c r="BT37" s="199"/>
      <c r="BU37" s="197"/>
      <c r="BV37" s="198"/>
      <c r="BW37" s="198"/>
      <c r="BX37" s="198"/>
      <c r="BY37" s="198"/>
      <c r="BZ37" s="198"/>
      <c r="CA37" s="198"/>
      <c r="CB37" s="198"/>
      <c r="CC37" s="198"/>
      <c r="CD37" s="198"/>
      <c r="CE37" s="198"/>
      <c r="CF37" s="198"/>
      <c r="CG37" s="198"/>
      <c r="CH37" s="198"/>
      <c r="CI37" s="198"/>
      <c r="CJ37" s="198"/>
      <c r="CK37" s="198"/>
      <c r="CL37" s="199"/>
      <c r="CM37" s="197"/>
      <c r="CN37" s="198"/>
      <c r="CO37" s="198"/>
      <c r="CP37" s="198"/>
      <c r="CQ37" s="198"/>
      <c r="CR37" s="198"/>
      <c r="CS37" s="198"/>
      <c r="CT37" s="198"/>
      <c r="CU37" s="198"/>
      <c r="CV37" s="198"/>
      <c r="CW37" s="198"/>
      <c r="CX37" s="198"/>
      <c r="CY37" s="198"/>
      <c r="CZ37" s="198"/>
      <c r="DA37" s="198"/>
      <c r="DB37" s="198"/>
      <c r="DC37" s="198"/>
      <c r="DD37" s="199"/>
      <c r="DE37" s="180" t="s">
        <v>256</v>
      </c>
      <c r="DF37" s="181"/>
      <c r="DG37" s="181"/>
      <c r="DH37" s="182" t="s">
        <v>612</v>
      </c>
      <c r="DI37" s="182"/>
      <c r="DJ37" s="182"/>
      <c r="DK37" s="182"/>
      <c r="DL37" s="182"/>
      <c r="DM37" s="182"/>
      <c r="DN37" s="181" t="s">
        <v>256</v>
      </c>
      <c r="DO37" s="181"/>
      <c r="DP37" s="181"/>
      <c r="DQ37" s="171" t="s">
        <v>615</v>
      </c>
      <c r="DR37" s="172"/>
      <c r="DS37" s="172"/>
      <c r="DT37" s="172"/>
      <c r="DU37" s="172"/>
      <c r="DV37" s="173"/>
      <c r="DW37" s="180" t="s">
        <v>256</v>
      </c>
      <c r="DX37" s="181"/>
      <c r="DY37" s="181"/>
      <c r="DZ37" s="182" t="s">
        <v>694</v>
      </c>
      <c r="EA37" s="182"/>
      <c r="EB37" s="182"/>
      <c r="EC37" s="182"/>
      <c r="ED37" s="182"/>
      <c r="EE37" s="182"/>
      <c r="EF37" s="181" t="s">
        <v>256</v>
      </c>
      <c r="EG37" s="181"/>
      <c r="EH37" s="181"/>
      <c r="EI37" s="171" t="s">
        <v>697</v>
      </c>
      <c r="EJ37" s="172"/>
      <c r="EK37" s="172"/>
      <c r="EL37" s="172"/>
      <c r="EM37" s="172"/>
      <c r="EN37" s="173"/>
      <c r="EO37" s="180" t="s">
        <v>256</v>
      </c>
      <c r="EP37" s="181"/>
      <c r="EQ37" s="181"/>
      <c r="ER37" s="182" t="s">
        <v>736</v>
      </c>
      <c r="ES37" s="182"/>
      <c r="ET37" s="182"/>
      <c r="EU37" s="182"/>
      <c r="EV37" s="182"/>
      <c r="EW37" s="182"/>
      <c r="EX37" s="181"/>
      <c r="EY37" s="181"/>
      <c r="EZ37" s="181"/>
      <c r="FA37" s="171"/>
      <c r="FB37" s="172"/>
      <c r="FC37" s="172"/>
      <c r="FD37" s="172"/>
      <c r="FE37" s="172"/>
      <c r="FF37" s="173"/>
      <c r="FG37" s="145"/>
      <c r="FH37" s="145"/>
      <c r="FI37" s="145"/>
      <c r="FJ37" s="145"/>
      <c r="FK37" s="145"/>
      <c r="FL37" s="145"/>
      <c r="FM37" s="145"/>
      <c r="FN37" s="145"/>
      <c r="FO37" s="145"/>
      <c r="FP37" s="145"/>
      <c r="FQ37" s="145"/>
      <c r="FR37" s="145"/>
      <c r="FS37" s="145"/>
      <c r="FT37" s="145"/>
      <c r="FU37" s="145"/>
      <c r="FV37" s="145"/>
      <c r="FW37" s="145"/>
      <c r="FX37" s="146"/>
    </row>
    <row r="38" spans="1:180" ht="15" customHeight="1" thickBot="1" x14ac:dyDescent="0.35">
      <c r="A38" s="116"/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5"/>
      <c r="S38" s="197"/>
      <c r="T38" s="198"/>
      <c r="U38" s="198"/>
      <c r="V38" s="198"/>
      <c r="W38" s="198"/>
      <c r="X38" s="198"/>
      <c r="Y38" s="198"/>
      <c r="Z38" s="198"/>
      <c r="AA38" s="198"/>
      <c r="AB38" s="198"/>
      <c r="AC38" s="198"/>
      <c r="AD38" s="198"/>
      <c r="AE38" s="198"/>
      <c r="AF38" s="198"/>
      <c r="AG38" s="198"/>
      <c r="AH38" s="198"/>
      <c r="AI38" s="198"/>
      <c r="AJ38" s="199"/>
      <c r="AK38" s="161" t="s">
        <v>402</v>
      </c>
      <c r="AL38" s="161"/>
      <c r="AM38" s="161"/>
      <c r="AN38" s="162" t="s">
        <v>429</v>
      </c>
      <c r="AO38" s="162"/>
      <c r="AP38" s="162"/>
      <c r="AQ38" s="162" t="s">
        <v>448</v>
      </c>
      <c r="AR38" s="162"/>
      <c r="AS38" s="162"/>
      <c r="AT38" s="162" t="s">
        <v>467</v>
      </c>
      <c r="AU38" s="162"/>
      <c r="AV38" s="163"/>
      <c r="AW38" s="316" t="s">
        <v>17</v>
      </c>
      <c r="AX38" s="223"/>
      <c r="AY38" s="223"/>
      <c r="AZ38" s="141"/>
      <c r="BA38" s="141" t="s">
        <v>523</v>
      </c>
      <c r="BB38" s="141" t="s">
        <v>524</v>
      </c>
      <c r="BC38" s="197"/>
      <c r="BD38" s="198"/>
      <c r="BE38" s="198"/>
      <c r="BF38" s="198"/>
      <c r="BG38" s="198"/>
      <c r="BH38" s="198"/>
      <c r="BI38" s="198"/>
      <c r="BJ38" s="198"/>
      <c r="BK38" s="198"/>
      <c r="BL38" s="198"/>
      <c r="BM38" s="198"/>
      <c r="BN38" s="198"/>
      <c r="BO38" s="198"/>
      <c r="BP38" s="198"/>
      <c r="BQ38" s="198"/>
      <c r="BR38" s="198"/>
      <c r="BS38" s="198"/>
      <c r="BT38" s="199"/>
      <c r="BU38" s="197"/>
      <c r="BV38" s="198"/>
      <c r="BW38" s="198"/>
      <c r="BX38" s="198"/>
      <c r="BY38" s="198"/>
      <c r="BZ38" s="198"/>
      <c r="CA38" s="198"/>
      <c r="CB38" s="198"/>
      <c r="CC38" s="198"/>
      <c r="CD38" s="198"/>
      <c r="CE38" s="198"/>
      <c r="CF38" s="198"/>
      <c r="CG38" s="198"/>
      <c r="CH38" s="198"/>
      <c r="CI38" s="198"/>
      <c r="CJ38" s="198"/>
      <c r="CK38" s="198"/>
      <c r="CL38" s="199"/>
      <c r="CM38" s="197"/>
      <c r="CN38" s="198"/>
      <c r="CO38" s="198"/>
      <c r="CP38" s="198"/>
      <c r="CQ38" s="198"/>
      <c r="CR38" s="198"/>
      <c r="CS38" s="198"/>
      <c r="CT38" s="198"/>
      <c r="CU38" s="198"/>
      <c r="CV38" s="198"/>
      <c r="CW38" s="198"/>
      <c r="CX38" s="198"/>
      <c r="CY38" s="198"/>
      <c r="CZ38" s="198"/>
      <c r="DA38" s="198"/>
      <c r="DB38" s="198"/>
      <c r="DC38" s="198"/>
      <c r="DD38" s="199"/>
      <c r="DE38" s="183" t="s">
        <v>272</v>
      </c>
      <c r="DF38" s="184"/>
      <c r="DG38" s="184"/>
      <c r="DH38" s="186" t="s">
        <v>613</v>
      </c>
      <c r="DI38" s="186"/>
      <c r="DJ38" s="186"/>
      <c r="DK38" s="186" t="s">
        <v>614</v>
      </c>
      <c r="DL38" s="186"/>
      <c r="DM38" s="186"/>
      <c r="DN38" s="184" t="s">
        <v>272</v>
      </c>
      <c r="DO38" s="184"/>
      <c r="DP38" s="184"/>
      <c r="DQ38" s="174" t="s">
        <v>616</v>
      </c>
      <c r="DR38" s="175"/>
      <c r="DS38" s="175"/>
      <c r="DT38" s="175" t="s">
        <v>617</v>
      </c>
      <c r="DU38" s="175"/>
      <c r="DV38" s="176"/>
      <c r="DW38" s="183" t="s">
        <v>272</v>
      </c>
      <c r="DX38" s="184"/>
      <c r="DY38" s="184"/>
      <c r="DZ38" s="186" t="s">
        <v>695</v>
      </c>
      <c r="EA38" s="186"/>
      <c r="EB38" s="186"/>
      <c r="EC38" s="186" t="s">
        <v>696</v>
      </c>
      <c r="ED38" s="186"/>
      <c r="EE38" s="186"/>
      <c r="EF38" s="184" t="s">
        <v>272</v>
      </c>
      <c r="EG38" s="184"/>
      <c r="EH38" s="184"/>
      <c r="EI38" s="174" t="s">
        <v>698</v>
      </c>
      <c r="EJ38" s="175"/>
      <c r="EK38" s="175"/>
      <c r="EL38" s="175" t="s">
        <v>699</v>
      </c>
      <c r="EM38" s="175"/>
      <c r="EN38" s="176"/>
      <c r="EO38" s="183" t="s">
        <v>272</v>
      </c>
      <c r="EP38" s="184"/>
      <c r="EQ38" s="184"/>
      <c r="ER38" s="186" t="s">
        <v>753</v>
      </c>
      <c r="ES38" s="186"/>
      <c r="ET38" s="186"/>
      <c r="EU38" s="186" t="s">
        <v>754</v>
      </c>
      <c r="EV38" s="186"/>
      <c r="EW38" s="186"/>
      <c r="EX38" s="184"/>
      <c r="EY38" s="184"/>
      <c r="EZ38" s="184"/>
      <c r="FA38" s="174"/>
      <c r="FB38" s="175"/>
      <c r="FC38" s="175"/>
      <c r="FD38" s="175"/>
      <c r="FE38" s="175"/>
      <c r="FF38" s="176"/>
      <c r="FG38" s="145"/>
      <c r="FH38" s="145"/>
      <c r="FI38" s="145"/>
      <c r="FJ38" s="145"/>
      <c r="FK38" s="145"/>
      <c r="FL38" s="145"/>
      <c r="FM38" s="145"/>
      <c r="FN38" s="145"/>
      <c r="FO38" s="145"/>
      <c r="FP38" s="145"/>
      <c r="FQ38" s="145"/>
      <c r="FR38" s="145"/>
      <c r="FS38" s="145"/>
      <c r="FT38" s="145"/>
      <c r="FU38" s="145"/>
      <c r="FV38" s="145"/>
      <c r="FW38" s="145"/>
      <c r="FX38" s="146"/>
    </row>
    <row r="39" spans="1:180" ht="15" customHeight="1" thickTop="1" x14ac:dyDescent="0.3">
      <c r="A39" s="116"/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5"/>
      <c r="S39" s="197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9"/>
      <c r="AK39" s="158" t="s">
        <v>810</v>
      </c>
      <c r="AL39" s="158"/>
      <c r="AM39" s="158"/>
      <c r="AN39" s="159" t="s">
        <v>811</v>
      </c>
      <c r="AO39" s="159"/>
      <c r="AP39" s="159"/>
      <c r="AQ39" s="159" t="s">
        <v>812</v>
      </c>
      <c r="AR39" s="159"/>
      <c r="AS39" s="159"/>
      <c r="AT39" s="159" t="s">
        <v>813</v>
      </c>
      <c r="AU39" s="159"/>
      <c r="AV39" s="160"/>
      <c r="AW39" s="203" t="s">
        <v>474</v>
      </c>
      <c r="AX39" s="204"/>
      <c r="AY39" s="205"/>
      <c r="AZ39" s="122">
        <v>140.35</v>
      </c>
      <c r="BA39" s="122">
        <v>2</v>
      </c>
      <c r="BB39" s="129"/>
      <c r="BC39" s="197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9"/>
      <c r="BU39" s="197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9"/>
      <c r="CM39" s="197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9"/>
      <c r="DE39" s="177" t="s">
        <v>254</v>
      </c>
      <c r="DF39" s="178"/>
      <c r="DG39" s="179"/>
      <c r="DH39" s="164" t="s">
        <v>542</v>
      </c>
      <c r="DI39" s="165"/>
      <c r="DJ39" s="170"/>
      <c r="DK39" s="138" t="s">
        <v>757</v>
      </c>
      <c r="DL39" s="164" t="s">
        <v>937</v>
      </c>
      <c r="DM39" s="170"/>
      <c r="DN39" s="185" t="s">
        <v>254</v>
      </c>
      <c r="DO39" s="185"/>
      <c r="DP39" s="185"/>
      <c r="DQ39" s="164" t="s">
        <v>543</v>
      </c>
      <c r="DR39" s="165"/>
      <c r="DS39" s="165"/>
      <c r="DT39" s="138" t="s">
        <v>757</v>
      </c>
      <c r="DU39" s="165" t="s">
        <v>938</v>
      </c>
      <c r="DV39" s="166"/>
      <c r="DW39" s="177" t="s">
        <v>254</v>
      </c>
      <c r="DX39" s="178"/>
      <c r="DY39" s="179"/>
      <c r="DZ39" s="164" t="s">
        <v>758</v>
      </c>
      <c r="EA39" s="165"/>
      <c r="EB39" s="170"/>
      <c r="EC39" s="138" t="s">
        <v>757</v>
      </c>
      <c r="ED39" s="164" t="s">
        <v>782</v>
      </c>
      <c r="EE39" s="170"/>
      <c r="EF39" s="185" t="s">
        <v>254</v>
      </c>
      <c r="EG39" s="185"/>
      <c r="EH39" s="185"/>
      <c r="EI39" s="164" t="s">
        <v>759</v>
      </c>
      <c r="EJ39" s="165"/>
      <c r="EK39" s="165"/>
      <c r="EL39" s="138" t="s">
        <v>757</v>
      </c>
      <c r="EM39" s="165" t="s">
        <v>783</v>
      </c>
      <c r="EN39" s="166"/>
      <c r="EO39" s="349" t="s">
        <v>581</v>
      </c>
      <c r="EP39" s="350"/>
      <c r="EQ39" s="350"/>
      <c r="ER39" s="350"/>
      <c r="ES39" s="350"/>
      <c r="ET39" s="350"/>
      <c r="EU39" s="350"/>
      <c r="EV39" s="350"/>
      <c r="EW39" s="350"/>
      <c r="EX39" s="350"/>
      <c r="EY39" s="350"/>
      <c r="EZ39" s="350"/>
      <c r="FA39" s="350"/>
      <c r="FB39" s="350"/>
      <c r="FC39" s="350"/>
      <c r="FD39" s="350"/>
      <c r="FE39" s="350"/>
      <c r="FF39" s="351"/>
      <c r="FG39" s="145"/>
      <c r="FH39" s="145"/>
      <c r="FI39" s="145"/>
      <c r="FJ39" s="145"/>
      <c r="FK39" s="145"/>
      <c r="FL39" s="145"/>
      <c r="FM39" s="145"/>
      <c r="FN39" s="145"/>
      <c r="FO39" s="145"/>
      <c r="FP39" s="145"/>
      <c r="FQ39" s="145"/>
      <c r="FR39" s="145"/>
      <c r="FS39" s="145"/>
      <c r="FT39" s="145"/>
      <c r="FU39" s="145"/>
      <c r="FV39" s="145"/>
      <c r="FW39" s="145"/>
      <c r="FX39" s="146"/>
    </row>
    <row r="40" spans="1:180" ht="15" customHeight="1" thickBot="1" x14ac:dyDescent="0.35">
      <c r="A40" s="116"/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5"/>
      <c r="S40" s="197"/>
      <c r="T40" s="198"/>
      <c r="U40" s="198"/>
      <c r="V40" s="198"/>
      <c r="W40" s="198"/>
      <c r="X40" s="198"/>
      <c r="Y40" s="198"/>
      <c r="Z40" s="198"/>
      <c r="AA40" s="198"/>
      <c r="AB40" s="198"/>
      <c r="AC40" s="198"/>
      <c r="AD40" s="198"/>
      <c r="AE40" s="198"/>
      <c r="AF40" s="198"/>
      <c r="AG40" s="198"/>
      <c r="AH40" s="198"/>
      <c r="AI40" s="198"/>
      <c r="AJ40" s="199"/>
      <c r="AK40" s="161"/>
      <c r="AL40" s="161"/>
      <c r="AM40" s="161"/>
      <c r="AN40" s="162"/>
      <c r="AO40" s="162"/>
      <c r="AP40" s="162"/>
      <c r="AQ40" s="162"/>
      <c r="AR40" s="162"/>
      <c r="AS40" s="162"/>
      <c r="AT40" s="162"/>
      <c r="AU40" s="162"/>
      <c r="AV40" s="163"/>
      <c r="AW40" s="206" t="s">
        <v>476</v>
      </c>
      <c r="AX40" s="207"/>
      <c r="AY40" s="208"/>
      <c r="AZ40" s="123"/>
      <c r="BA40" s="123"/>
      <c r="BB40" s="130"/>
      <c r="BC40" s="197"/>
      <c r="BD40" s="198"/>
      <c r="BE40" s="198"/>
      <c r="BF40" s="198"/>
      <c r="BG40" s="198"/>
      <c r="BH40" s="198"/>
      <c r="BI40" s="198"/>
      <c r="BJ40" s="198"/>
      <c r="BK40" s="198"/>
      <c r="BL40" s="198"/>
      <c r="BM40" s="198"/>
      <c r="BN40" s="198"/>
      <c r="BO40" s="198"/>
      <c r="BP40" s="198"/>
      <c r="BQ40" s="198"/>
      <c r="BR40" s="198"/>
      <c r="BS40" s="198"/>
      <c r="BT40" s="199"/>
      <c r="BU40" s="197"/>
      <c r="BV40" s="198"/>
      <c r="BW40" s="198"/>
      <c r="BX40" s="198"/>
      <c r="BY40" s="198"/>
      <c r="BZ40" s="198"/>
      <c r="CA40" s="198"/>
      <c r="CB40" s="198"/>
      <c r="CC40" s="198"/>
      <c r="CD40" s="198"/>
      <c r="CE40" s="198"/>
      <c r="CF40" s="198"/>
      <c r="CG40" s="198"/>
      <c r="CH40" s="198"/>
      <c r="CI40" s="198"/>
      <c r="CJ40" s="198"/>
      <c r="CK40" s="198"/>
      <c r="CL40" s="199"/>
      <c r="CM40" s="197"/>
      <c r="CN40" s="198"/>
      <c r="CO40" s="198"/>
      <c r="CP40" s="198"/>
      <c r="CQ40" s="198"/>
      <c r="CR40" s="198"/>
      <c r="CS40" s="198"/>
      <c r="CT40" s="198"/>
      <c r="CU40" s="198"/>
      <c r="CV40" s="198"/>
      <c r="CW40" s="198"/>
      <c r="CX40" s="198"/>
      <c r="CY40" s="198"/>
      <c r="CZ40" s="198"/>
      <c r="DA40" s="198"/>
      <c r="DB40" s="198"/>
      <c r="DC40" s="198"/>
      <c r="DD40" s="199"/>
      <c r="DE40" s="180" t="s">
        <v>256</v>
      </c>
      <c r="DF40" s="181"/>
      <c r="DG40" s="181"/>
      <c r="DH40" s="182" t="s">
        <v>618</v>
      </c>
      <c r="DI40" s="182"/>
      <c r="DJ40" s="182"/>
      <c r="DK40" s="182"/>
      <c r="DL40" s="182"/>
      <c r="DM40" s="182"/>
      <c r="DN40" s="181" t="s">
        <v>256</v>
      </c>
      <c r="DO40" s="181"/>
      <c r="DP40" s="181"/>
      <c r="DQ40" s="171" t="s">
        <v>621</v>
      </c>
      <c r="DR40" s="172"/>
      <c r="DS40" s="172"/>
      <c r="DT40" s="172"/>
      <c r="DU40" s="172"/>
      <c r="DV40" s="173"/>
      <c r="DW40" s="180" t="s">
        <v>256</v>
      </c>
      <c r="DX40" s="181"/>
      <c r="DY40" s="181"/>
      <c r="DZ40" s="182" t="s">
        <v>289</v>
      </c>
      <c r="EA40" s="182"/>
      <c r="EB40" s="182"/>
      <c r="EC40" s="182"/>
      <c r="ED40" s="182"/>
      <c r="EE40" s="182"/>
      <c r="EF40" s="181" t="s">
        <v>256</v>
      </c>
      <c r="EG40" s="181"/>
      <c r="EH40" s="181"/>
      <c r="EI40" s="171" t="s">
        <v>291</v>
      </c>
      <c r="EJ40" s="172"/>
      <c r="EK40" s="172"/>
      <c r="EL40" s="172"/>
      <c r="EM40" s="172"/>
      <c r="EN40" s="173"/>
      <c r="EO40" s="187" t="s">
        <v>262</v>
      </c>
      <c r="EP40" s="187"/>
      <c r="EQ40" s="187"/>
      <c r="ER40" s="188" t="s">
        <v>260</v>
      </c>
      <c r="ES40" s="188"/>
      <c r="ET40" s="188"/>
      <c r="EU40" s="187" t="s">
        <v>232</v>
      </c>
      <c r="EV40" s="187"/>
      <c r="EW40" s="188" t="s">
        <v>259</v>
      </c>
      <c r="EX40" s="188"/>
      <c r="EY40" s="187" t="s">
        <v>281</v>
      </c>
      <c r="EZ40" s="187"/>
      <c r="FA40" s="188" t="s">
        <v>531</v>
      </c>
      <c r="FB40" s="188"/>
      <c r="FC40" s="187" t="s">
        <v>282</v>
      </c>
      <c r="FD40" s="187"/>
      <c r="FE40" s="358"/>
      <c r="FF40" s="358"/>
      <c r="FG40" s="145"/>
      <c r="FH40" s="145"/>
      <c r="FI40" s="145"/>
      <c r="FJ40" s="145"/>
      <c r="FK40" s="145"/>
      <c r="FL40" s="145"/>
      <c r="FM40" s="145"/>
      <c r="FN40" s="145"/>
      <c r="FO40" s="145"/>
      <c r="FP40" s="145"/>
      <c r="FQ40" s="145"/>
      <c r="FR40" s="145"/>
      <c r="FS40" s="145"/>
      <c r="FT40" s="145"/>
      <c r="FU40" s="145"/>
      <c r="FV40" s="145"/>
      <c r="FW40" s="145"/>
      <c r="FX40" s="146"/>
    </row>
    <row r="41" spans="1:180" ht="15" customHeight="1" thickTop="1" thickBot="1" x14ac:dyDescent="0.35">
      <c r="A41" s="116"/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5"/>
      <c r="S41" s="197"/>
      <c r="T41" s="198"/>
      <c r="U41" s="198"/>
      <c r="V41" s="198"/>
      <c r="W41" s="198"/>
      <c r="X41" s="198"/>
      <c r="Y41" s="198"/>
      <c r="Z41" s="198"/>
      <c r="AA41" s="198"/>
      <c r="AB41" s="198"/>
      <c r="AC41" s="198"/>
      <c r="AD41" s="198"/>
      <c r="AE41" s="198"/>
      <c r="AF41" s="198"/>
      <c r="AG41" s="198"/>
      <c r="AH41" s="198"/>
      <c r="AI41" s="198"/>
      <c r="AJ41" s="199"/>
      <c r="AK41" s="158"/>
      <c r="AL41" s="158"/>
      <c r="AM41" s="158"/>
      <c r="AN41" s="159"/>
      <c r="AO41" s="159"/>
      <c r="AP41" s="159"/>
      <c r="AQ41" s="159"/>
      <c r="AR41" s="159"/>
      <c r="AS41" s="159"/>
      <c r="AT41" s="159"/>
      <c r="AU41" s="159"/>
      <c r="AV41" s="160"/>
      <c r="AW41" s="209" t="s">
        <v>525</v>
      </c>
      <c r="AX41" s="210"/>
      <c r="AY41" s="211"/>
      <c r="AZ41" s="122"/>
      <c r="BA41" s="122"/>
      <c r="BB41" s="129"/>
      <c r="BC41" s="197"/>
      <c r="BD41" s="198"/>
      <c r="BE41" s="198"/>
      <c r="BF41" s="198"/>
      <c r="BG41" s="198"/>
      <c r="BH41" s="198"/>
      <c r="BI41" s="198"/>
      <c r="BJ41" s="198"/>
      <c r="BK41" s="198"/>
      <c r="BL41" s="198"/>
      <c r="BM41" s="198"/>
      <c r="BN41" s="198"/>
      <c r="BO41" s="198"/>
      <c r="BP41" s="198"/>
      <c r="BQ41" s="198"/>
      <c r="BR41" s="198"/>
      <c r="BS41" s="198"/>
      <c r="BT41" s="199"/>
      <c r="BU41" s="197"/>
      <c r="BV41" s="198"/>
      <c r="BW41" s="198"/>
      <c r="BX41" s="198"/>
      <c r="BY41" s="198"/>
      <c r="BZ41" s="198"/>
      <c r="CA41" s="198"/>
      <c r="CB41" s="198"/>
      <c r="CC41" s="198"/>
      <c r="CD41" s="198"/>
      <c r="CE41" s="198"/>
      <c r="CF41" s="198"/>
      <c r="CG41" s="198"/>
      <c r="CH41" s="198"/>
      <c r="CI41" s="198"/>
      <c r="CJ41" s="198"/>
      <c r="CK41" s="198"/>
      <c r="CL41" s="199"/>
      <c r="CM41" s="197"/>
      <c r="CN41" s="198"/>
      <c r="CO41" s="198"/>
      <c r="CP41" s="198"/>
      <c r="CQ41" s="198"/>
      <c r="CR41" s="198"/>
      <c r="CS41" s="198"/>
      <c r="CT41" s="198"/>
      <c r="CU41" s="198"/>
      <c r="CV41" s="198"/>
      <c r="CW41" s="198"/>
      <c r="CX41" s="198"/>
      <c r="CY41" s="198"/>
      <c r="CZ41" s="198"/>
      <c r="DA41" s="198"/>
      <c r="DB41" s="198"/>
      <c r="DC41" s="198"/>
      <c r="DD41" s="199"/>
      <c r="DE41" s="183" t="s">
        <v>272</v>
      </c>
      <c r="DF41" s="184"/>
      <c r="DG41" s="184"/>
      <c r="DH41" s="186" t="s">
        <v>619</v>
      </c>
      <c r="DI41" s="186"/>
      <c r="DJ41" s="186"/>
      <c r="DK41" s="186" t="s">
        <v>620</v>
      </c>
      <c r="DL41" s="186"/>
      <c r="DM41" s="186"/>
      <c r="DN41" s="184" t="s">
        <v>272</v>
      </c>
      <c r="DO41" s="184"/>
      <c r="DP41" s="184"/>
      <c r="DQ41" s="174" t="s">
        <v>622</v>
      </c>
      <c r="DR41" s="175"/>
      <c r="DS41" s="175"/>
      <c r="DT41" s="175" t="s">
        <v>623</v>
      </c>
      <c r="DU41" s="175"/>
      <c r="DV41" s="176"/>
      <c r="DW41" s="183" t="s">
        <v>272</v>
      </c>
      <c r="DX41" s="184"/>
      <c r="DY41" s="184"/>
      <c r="DZ41" s="186" t="s">
        <v>338</v>
      </c>
      <c r="EA41" s="186"/>
      <c r="EB41" s="186"/>
      <c r="EC41" s="186" t="s">
        <v>342</v>
      </c>
      <c r="ED41" s="186"/>
      <c r="EE41" s="186"/>
      <c r="EF41" s="184" t="s">
        <v>272</v>
      </c>
      <c r="EG41" s="184"/>
      <c r="EH41" s="184"/>
      <c r="EI41" s="174" t="s">
        <v>339</v>
      </c>
      <c r="EJ41" s="175"/>
      <c r="EK41" s="175"/>
      <c r="EL41" s="175" t="s">
        <v>343</v>
      </c>
      <c r="EM41" s="175"/>
      <c r="EN41" s="176"/>
      <c r="EO41" s="177" t="s">
        <v>254</v>
      </c>
      <c r="EP41" s="178"/>
      <c r="EQ41" s="179"/>
      <c r="ER41" s="164" t="s">
        <v>737</v>
      </c>
      <c r="ES41" s="165"/>
      <c r="ET41" s="170"/>
      <c r="EU41" s="138" t="s">
        <v>757</v>
      </c>
      <c r="EV41" s="164" t="s">
        <v>802</v>
      </c>
      <c r="EW41" s="170"/>
      <c r="EX41" s="185"/>
      <c r="EY41" s="185"/>
      <c r="EZ41" s="185"/>
      <c r="FA41" s="164"/>
      <c r="FB41" s="165"/>
      <c r="FC41" s="165"/>
      <c r="FD41" s="138"/>
      <c r="FE41" s="165"/>
      <c r="FF41" s="166"/>
      <c r="FG41" s="145"/>
      <c r="FH41" s="145"/>
      <c r="FI41" s="145"/>
      <c r="FJ41" s="145"/>
      <c r="FK41" s="145"/>
      <c r="FL41" s="145"/>
      <c r="FM41" s="145"/>
      <c r="FN41" s="145"/>
      <c r="FO41" s="145"/>
      <c r="FP41" s="145"/>
      <c r="FQ41" s="145"/>
      <c r="FR41" s="145"/>
      <c r="FS41" s="145"/>
      <c r="FT41" s="145"/>
      <c r="FU41" s="145"/>
      <c r="FV41" s="145"/>
      <c r="FW41" s="145"/>
      <c r="FX41" s="146"/>
    </row>
    <row r="42" spans="1:180" ht="15" customHeight="1" thickTop="1" x14ac:dyDescent="0.3">
      <c r="A42" s="116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5"/>
      <c r="S42" s="197"/>
      <c r="T42" s="198"/>
      <c r="U42" s="198"/>
      <c r="V42" s="198"/>
      <c r="W42" s="198"/>
      <c r="X42" s="198"/>
      <c r="Y42" s="198"/>
      <c r="Z42" s="198"/>
      <c r="AA42" s="198"/>
      <c r="AB42" s="198"/>
      <c r="AC42" s="198"/>
      <c r="AD42" s="198"/>
      <c r="AE42" s="198"/>
      <c r="AF42" s="198"/>
      <c r="AG42" s="198"/>
      <c r="AH42" s="198"/>
      <c r="AI42" s="198"/>
      <c r="AJ42" s="199"/>
      <c r="AK42" s="161"/>
      <c r="AL42" s="161"/>
      <c r="AM42" s="161"/>
      <c r="AN42" s="162"/>
      <c r="AO42" s="162"/>
      <c r="AP42" s="162"/>
      <c r="AQ42" s="162"/>
      <c r="AR42" s="162"/>
      <c r="AS42" s="162"/>
      <c r="AT42" s="162"/>
      <c r="AU42" s="162"/>
      <c r="AV42" s="163"/>
      <c r="AW42" s="206" t="s">
        <v>526</v>
      </c>
      <c r="AX42" s="207"/>
      <c r="AY42" s="208"/>
      <c r="AZ42" s="123"/>
      <c r="BA42" s="123"/>
      <c r="BB42" s="130"/>
      <c r="BC42" s="197"/>
      <c r="BD42" s="198"/>
      <c r="BE42" s="198"/>
      <c r="BF42" s="198"/>
      <c r="BG42" s="198"/>
      <c r="BH42" s="198"/>
      <c r="BI42" s="198"/>
      <c r="BJ42" s="198"/>
      <c r="BK42" s="198"/>
      <c r="BL42" s="198"/>
      <c r="BM42" s="198"/>
      <c r="BN42" s="198"/>
      <c r="BO42" s="198"/>
      <c r="BP42" s="198"/>
      <c r="BQ42" s="198"/>
      <c r="BR42" s="198"/>
      <c r="BS42" s="198"/>
      <c r="BT42" s="199"/>
      <c r="BU42" s="197"/>
      <c r="BV42" s="198"/>
      <c r="BW42" s="198"/>
      <c r="BX42" s="198"/>
      <c r="BY42" s="198"/>
      <c r="BZ42" s="198"/>
      <c r="CA42" s="198"/>
      <c r="CB42" s="198"/>
      <c r="CC42" s="198"/>
      <c r="CD42" s="198"/>
      <c r="CE42" s="198"/>
      <c r="CF42" s="198"/>
      <c r="CG42" s="198"/>
      <c r="CH42" s="198"/>
      <c r="CI42" s="198"/>
      <c r="CJ42" s="198"/>
      <c r="CK42" s="198"/>
      <c r="CL42" s="199"/>
      <c r="CM42" s="197"/>
      <c r="CN42" s="198"/>
      <c r="CO42" s="198"/>
      <c r="CP42" s="198"/>
      <c r="CQ42" s="198"/>
      <c r="CR42" s="198"/>
      <c r="CS42" s="198"/>
      <c r="CT42" s="198"/>
      <c r="CU42" s="198"/>
      <c r="CV42" s="198"/>
      <c r="CW42" s="198"/>
      <c r="CX42" s="198"/>
      <c r="CY42" s="198"/>
      <c r="CZ42" s="198"/>
      <c r="DA42" s="198"/>
      <c r="DB42" s="198"/>
      <c r="DC42" s="198"/>
      <c r="DD42" s="199"/>
      <c r="DE42" s="177" t="s">
        <v>254</v>
      </c>
      <c r="DF42" s="178"/>
      <c r="DG42" s="179"/>
      <c r="DH42" s="164" t="s">
        <v>544</v>
      </c>
      <c r="DI42" s="165"/>
      <c r="DJ42" s="170"/>
      <c r="DK42" s="138" t="s">
        <v>757</v>
      </c>
      <c r="DL42" s="164" t="s">
        <v>767</v>
      </c>
      <c r="DM42" s="170"/>
      <c r="DN42" s="185" t="s">
        <v>254</v>
      </c>
      <c r="DO42" s="185"/>
      <c r="DP42" s="185"/>
      <c r="DQ42" s="164" t="s">
        <v>545</v>
      </c>
      <c r="DR42" s="165"/>
      <c r="DS42" s="165"/>
      <c r="DT42" s="138" t="s">
        <v>757</v>
      </c>
      <c r="DU42" s="165" t="s">
        <v>939</v>
      </c>
      <c r="DV42" s="166"/>
      <c r="DW42" s="177" t="s">
        <v>254</v>
      </c>
      <c r="DX42" s="178"/>
      <c r="DY42" s="179"/>
      <c r="DZ42" s="164" t="s">
        <v>760</v>
      </c>
      <c r="EA42" s="165"/>
      <c r="EB42" s="170"/>
      <c r="EC42" s="138" t="s">
        <v>757</v>
      </c>
      <c r="ED42" s="164" t="s">
        <v>784</v>
      </c>
      <c r="EE42" s="170"/>
      <c r="EF42" s="185" t="s">
        <v>254</v>
      </c>
      <c r="EG42" s="185"/>
      <c r="EH42" s="185"/>
      <c r="EI42" s="164" t="s">
        <v>761</v>
      </c>
      <c r="EJ42" s="165"/>
      <c r="EK42" s="165"/>
      <c r="EL42" s="138" t="s">
        <v>757</v>
      </c>
      <c r="EM42" s="165" t="s">
        <v>778</v>
      </c>
      <c r="EN42" s="166"/>
      <c r="EO42" s="180" t="s">
        <v>256</v>
      </c>
      <c r="EP42" s="181"/>
      <c r="EQ42" s="181"/>
      <c r="ER42" s="182" t="s">
        <v>738</v>
      </c>
      <c r="ES42" s="182"/>
      <c r="ET42" s="182"/>
      <c r="EU42" s="182"/>
      <c r="EV42" s="182"/>
      <c r="EW42" s="182"/>
      <c r="EX42" s="181"/>
      <c r="EY42" s="181"/>
      <c r="EZ42" s="181"/>
      <c r="FA42" s="171"/>
      <c r="FB42" s="172"/>
      <c r="FC42" s="172"/>
      <c r="FD42" s="172"/>
      <c r="FE42" s="172"/>
      <c r="FF42" s="173"/>
      <c r="FG42" s="145"/>
      <c r="FH42" s="145"/>
      <c r="FI42" s="145"/>
      <c r="FJ42" s="145"/>
      <c r="FK42" s="145"/>
      <c r="FL42" s="145"/>
      <c r="FM42" s="145"/>
      <c r="FN42" s="145"/>
      <c r="FO42" s="145"/>
      <c r="FP42" s="145"/>
      <c r="FQ42" s="145"/>
      <c r="FR42" s="145"/>
      <c r="FS42" s="145"/>
      <c r="FT42" s="145"/>
      <c r="FU42" s="145"/>
      <c r="FV42" s="145"/>
      <c r="FW42" s="145"/>
      <c r="FX42" s="146"/>
    </row>
    <row r="43" spans="1:180" ht="15" customHeight="1" thickBot="1" x14ac:dyDescent="0.35">
      <c r="A43" s="116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5"/>
      <c r="S43" s="197"/>
      <c r="T43" s="198"/>
      <c r="U43" s="198"/>
      <c r="V43" s="198"/>
      <c r="W43" s="198"/>
      <c r="X43" s="198"/>
      <c r="Y43" s="198"/>
      <c r="Z43" s="198"/>
      <c r="AA43" s="198"/>
      <c r="AB43" s="198"/>
      <c r="AC43" s="198"/>
      <c r="AD43" s="198"/>
      <c r="AE43" s="198"/>
      <c r="AF43" s="198"/>
      <c r="AG43" s="198"/>
      <c r="AH43" s="198"/>
      <c r="AI43" s="198"/>
      <c r="AJ43" s="199"/>
      <c r="AK43" s="158"/>
      <c r="AL43" s="158"/>
      <c r="AM43" s="158"/>
      <c r="AN43" s="159"/>
      <c r="AO43" s="159"/>
      <c r="AP43" s="159"/>
      <c r="AQ43" s="159"/>
      <c r="AR43" s="159"/>
      <c r="AS43" s="159"/>
      <c r="AT43" s="159"/>
      <c r="AU43" s="159"/>
      <c r="AV43" s="160"/>
      <c r="AW43" s="212" t="s">
        <v>527</v>
      </c>
      <c r="AX43" s="213"/>
      <c r="AY43" s="214"/>
      <c r="AZ43" s="122"/>
      <c r="BA43" s="122"/>
      <c r="BB43" s="129"/>
      <c r="BC43" s="197"/>
      <c r="BD43" s="198"/>
      <c r="BE43" s="198"/>
      <c r="BF43" s="198"/>
      <c r="BG43" s="198"/>
      <c r="BH43" s="198"/>
      <c r="BI43" s="198"/>
      <c r="BJ43" s="198"/>
      <c r="BK43" s="198"/>
      <c r="BL43" s="198"/>
      <c r="BM43" s="198"/>
      <c r="BN43" s="198"/>
      <c r="BO43" s="198"/>
      <c r="BP43" s="198"/>
      <c r="BQ43" s="198"/>
      <c r="BR43" s="198"/>
      <c r="BS43" s="198"/>
      <c r="BT43" s="199"/>
      <c r="BU43" s="197"/>
      <c r="BV43" s="198"/>
      <c r="BW43" s="198"/>
      <c r="BX43" s="198"/>
      <c r="BY43" s="198"/>
      <c r="BZ43" s="198"/>
      <c r="CA43" s="198"/>
      <c r="CB43" s="198"/>
      <c r="CC43" s="198"/>
      <c r="CD43" s="198"/>
      <c r="CE43" s="198"/>
      <c r="CF43" s="198"/>
      <c r="CG43" s="198"/>
      <c r="CH43" s="198"/>
      <c r="CI43" s="198"/>
      <c r="CJ43" s="198"/>
      <c r="CK43" s="198"/>
      <c r="CL43" s="199"/>
      <c r="CM43" s="197"/>
      <c r="CN43" s="198"/>
      <c r="CO43" s="198"/>
      <c r="CP43" s="198"/>
      <c r="CQ43" s="198"/>
      <c r="CR43" s="198"/>
      <c r="CS43" s="198"/>
      <c r="CT43" s="198"/>
      <c r="CU43" s="198"/>
      <c r="CV43" s="198"/>
      <c r="CW43" s="198"/>
      <c r="CX43" s="198"/>
      <c r="CY43" s="198"/>
      <c r="CZ43" s="198"/>
      <c r="DA43" s="198"/>
      <c r="DB43" s="198"/>
      <c r="DC43" s="198"/>
      <c r="DD43" s="199"/>
      <c r="DE43" s="180" t="s">
        <v>256</v>
      </c>
      <c r="DF43" s="181"/>
      <c r="DG43" s="181"/>
      <c r="DH43" s="182" t="s">
        <v>624</v>
      </c>
      <c r="DI43" s="182"/>
      <c r="DJ43" s="182"/>
      <c r="DK43" s="182"/>
      <c r="DL43" s="182"/>
      <c r="DM43" s="182"/>
      <c r="DN43" s="181" t="s">
        <v>256</v>
      </c>
      <c r="DO43" s="181"/>
      <c r="DP43" s="181"/>
      <c r="DQ43" s="171" t="s">
        <v>627</v>
      </c>
      <c r="DR43" s="172"/>
      <c r="DS43" s="172"/>
      <c r="DT43" s="172"/>
      <c r="DU43" s="172"/>
      <c r="DV43" s="173"/>
      <c r="DW43" s="180" t="s">
        <v>256</v>
      </c>
      <c r="DX43" s="181"/>
      <c r="DY43" s="181"/>
      <c r="DZ43" s="182" t="s">
        <v>700</v>
      </c>
      <c r="EA43" s="182"/>
      <c r="EB43" s="182"/>
      <c r="EC43" s="182"/>
      <c r="ED43" s="182"/>
      <c r="EE43" s="182"/>
      <c r="EF43" s="181" t="s">
        <v>256</v>
      </c>
      <c r="EG43" s="181"/>
      <c r="EH43" s="181"/>
      <c r="EI43" s="171" t="s">
        <v>691</v>
      </c>
      <c r="EJ43" s="172"/>
      <c r="EK43" s="172"/>
      <c r="EL43" s="172"/>
      <c r="EM43" s="172"/>
      <c r="EN43" s="173"/>
      <c r="EO43" s="183" t="s">
        <v>272</v>
      </c>
      <c r="EP43" s="184"/>
      <c r="EQ43" s="184"/>
      <c r="ER43" s="186" t="s">
        <v>755</v>
      </c>
      <c r="ES43" s="186"/>
      <c r="ET43" s="186"/>
      <c r="EU43" s="186" t="s">
        <v>756</v>
      </c>
      <c r="EV43" s="186"/>
      <c r="EW43" s="186"/>
      <c r="EX43" s="184"/>
      <c r="EY43" s="184"/>
      <c r="EZ43" s="184"/>
      <c r="FA43" s="174"/>
      <c r="FB43" s="175"/>
      <c r="FC43" s="175"/>
      <c r="FD43" s="175"/>
      <c r="FE43" s="175"/>
      <c r="FF43" s="176"/>
      <c r="FG43" s="145"/>
      <c r="FH43" s="145"/>
      <c r="FI43" s="145"/>
      <c r="FJ43" s="145"/>
      <c r="FK43" s="145"/>
      <c r="FL43" s="145"/>
      <c r="FM43" s="145"/>
      <c r="FN43" s="145"/>
      <c r="FO43" s="145"/>
      <c r="FP43" s="145"/>
      <c r="FQ43" s="145"/>
      <c r="FR43" s="145"/>
      <c r="FS43" s="145"/>
      <c r="FT43" s="145"/>
      <c r="FU43" s="145"/>
      <c r="FV43" s="145"/>
      <c r="FW43" s="145"/>
      <c r="FX43" s="146"/>
    </row>
    <row r="44" spans="1:180" ht="15" customHeight="1" thickTop="1" thickBot="1" x14ac:dyDescent="0.35">
      <c r="A44" s="116"/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5"/>
      <c r="S44" s="197"/>
      <c r="T44" s="198"/>
      <c r="U44" s="198"/>
      <c r="V44" s="198"/>
      <c r="W44" s="198"/>
      <c r="X44" s="198"/>
      <c r="Y44" s="198"/>
      <c r="Z44" s="198"/>
      <c r="AA44" s="198"/>
      <c r="AB44" s="198"/>
      <c r="AC44" s="198"/>
      <c r="AD44" s="198"/>
      <c r="AE44" s="198"/>
      <c r="AF44" s="198"/>
      <c r="AG44" s="198"/>
      <c r="AH44" s="198"/>
      <c r="AI44" s="198"/>
      <c r="AJ44" s="199"/>
      <c r="AK44" s="161"/>
      <c r="AL44" s="161"/>
      <c r="AM44" s="161"/>
      <c r="AN44" s="162"/>
      <c r="AO44" s="162"/>
      <c r="AP44" s="162"/>
      <c r="AQ44" s="162"/>
      <c r="AR44" s="162"/>
      <c r="AS44" s="162"/>
      <c r="AT44" s="162"/>
      <c r="AU44" s="162"/>
      <c r="AV44" s="163"/>
      <c r="AW44" s="206" t="s">
        <v>475</v>
      </c>
      <c r="AX44" s="207"/>
      <c r="AY44" s="208"/>
      <c r="AZ44" s="123"/>
      <c r="BA44" s="123"/>
      <c r="BB44" s="130"/>
      <c r="BC44" s="197"/>
      <c r="BD44" s="198"/>
      <c r="BE44" s="198"/>
      <c r="BF44" s="198"/>
      <c r="BG44" s="198"/>
      <c r="BH44" s="198"/>
      <c r="BI44" s="198"/>
      <c r="BJ44" s="198"/>
      <c r="BK44" s="198"/>
      <c r="BL44" s="198"/>
      <c r="BM44" s="198"/>
      <c r="BN44" s="198"/>
      <c r="BO44" s="198"/>
      <c r="BP44" s="198"/>
      <c r="BQ44" s="198"/>
      <c r="BR44" s="198"/>
      <c r="BS44" s="198"/>
      <c r="BT44" s="199"/>
      <c r="BU44" s="197"/>
      <c r="BV44" s="198"/>
      <c r="BW44" s="198"/>
      <c r="BX44" s="198"/>
      <c r="BY44" s="198"/>
      <c r="BZ44" s="198"/>
      <c r="CA44" s="198"/>
      <c r="CB44" s="198"/>
      <c r="CC44" s="198"/>
      <c r="CD44" s="198"/>
      <c r="CE44" s="198"/>
      <c r="CF44" s="198"/>
      <c r="CG44" s="198"/>
      <c r="CH44" s="198"/>
      <c r="CI44" s="198"/>
      <c r="CJ44" s="198"/>
      <c r="CK44" s="198"/>
      <c r="CL44" s="199"/>
      <c r="CM44" s="197"/>
      <c r="CN44" s="198"/>
      <c r="CO44" s="198"/>
      <c r="CP44" s="198"/>
      <c r="CQ44" s="198"/>
      <c r="CR44" s="198"/>
      <c r="CS44" s="198"/>
      <c r="CT44" s="198"/>
      <c r="CU44" s="198"/>
      <c r="CV44" s="198"/>
      <c r="CW44" s="198"/>
      <c r="CX44" s="198"/>
      <c r="CY44" s="198"/>
      <c r="CZ44" s="198"/>
      <c r="DA44" s="198"/>
      <c r="DB44" s="198"/>
      <c r="DC44" s="198"/>
      <c r="DD44" s="199"/>
      <c r="DE44" s="183" t="s">
        <v>272</v>
      </c>
      <c r="DF44" s="184"/>
      <c r="DG44" s="184"/>
      <c r="DH44" s="186" t="s">
        <v>625</v>
      </c>
      <c r="DI44" s="186"/>
      <c r="DJ44" s="186"/>
      <c r="DK44" s="186" t="s">
        <v>626</v>
      </c>
      <c r="DL44" s="186"/>
      <c r="DM44" s="186"/>
      <c r="DN44" s="184" t="s">
        <v>272</v>
      </c>
      <c r="DO44" s="184"/>
      <c r="DP44" s="184"/>
      <c r="DQ44" s="174" t="s">
        <v>628</v>
      </c>
      <c r="DR44" s="175"/>
      <c r="DS44" s="175"/>
      <c r="DT44" s="175" t="s">
        <v>629</v>
      </c>
      <c r="DU44" s="175"/>
      <c r="DV44" s="176"/>
      <c r="DW44" s="183" t="s">
        <v>272</v>
      </c>
      <c r="DX44" s="184"/>
      <c r="DY44" s="184"/>
      <c r="DZ44" s="186" t="s">
        <v>340</v>
      </c>
      <c r="EA44" s="186"/>
      <c r="EB44" s="186"/>
      <c r="EC44" s="186" t="s">
        <v>344</v>
      </c>
      <c r="ED44" s="186"/>
      <c r="EE44" s="186"/>
      <c r="EF44" s="184" t="s">
        <v>272</v>
      </c>
      <c r="EG44" s="184"/>
      <c r="EH44" s="184"/>
      <c r="EI44" s="174" t="s">
        <v>701</v>
      </c>
      <c r="EJ44" s="175"/>
      <c r="EK44" s="175"/>
      <c r="EL44" s="175" t="s">
        <v>702</v>
      </c>
      <c r="EM44" s="175"/>
      <c r="EN44" s="176"/>
      <c r="EO44" s="349" t="s">
        <v>823</v>
      </c>
      <c r="EP44" s="350"/>
      <c r="EQ44" s="350"/>
      <c r="ER44" s="350"/>
      <c r="ES44" s="350"/>
      <c r="ET44" s="350"/>
      <c r="EU44" s="350"/>
      <c r="EV44" s="350"/>
      <c r="EW44" s="350"/>
      <c r="EX44" s="350"/>
      <c r="EY44" s="350"/>
      <c r="EZ44" s="350"/>
      <c r="FA44" s="350"/>
      <c r="FB44" s="350"/>
      <c r="FC44" s="350"/>
      <c r="FD44" s="350"/>
      <c r="FE44" s="350"/>
      <c r="FF44" s="351"/>
      <c r="FG44" s="145"/>
      <c r="FH44" s="145"/>
      <c r="FI44" s="145"/>
      <c r="FJ44" s="145"/>
      <c r="FK44" s="145"/>
      <c r="FL44" s="145"/>
      <c r="FM44" s="145"/>
      <c r="FN44" s="145"/>
      <c r="FO44" s="145"/>
      <c r="FP44" s="145"/>
      <c r="FQ44" s="145"/>
      <c r="FR44" s="145"/>
      <c r="FS44" s="145"/>
      <c r="FT44" s="145"/>
      <c r="FU44" s="145"/>
      <c r="FV44" s="145"/>
      <c r="FW44" s="145"/>
      <c r="FX44" s="146"/>
    </row>
    <row r="45" spans="1:180" ht="15" customHeight="1" thickTop="1" thickBot="1" x14ac:dyDescent="0.35">
      <c r="A45" s="116"/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5"/>
      <c r="S45" s="197"/>
      <c r="T45" s="198"/>
      <c r="U45" s="198"/>
      <c r="V45" s="198"/>
      <c r="W45" s="198"/>
      <c r="X45" s="198"/>
      <c r="Y45" s="198"/>
      <c r="Z45" s="198"/>
      <c r="AA45" s="198"/>
      <c r="AB45" s="198"/>
      <c r="AC45" s="198"/>
      <c r="AD45" s="198"/>
      <c r="AE45" s="198"/>
      <c r="AF45" s="198"/>
      <c r="AG45" s="198"/>
      <c r="AH45" s="198"/>
      <c r="AI45" s="198"/>
      <c r="AJ45" s="199"/>
      <c r="AK45" s="158"/>
      <c r="AL45" s="158"/>
      <c r="AM45" s="158"/>
      <c r="AN45" s="159"/>
      <c r="AO45" s="159"/>
      <c r="AP45" s="159"/>
      <c r="AQ45" s="159"/>
      <c r="AR45" s="159"/>
      <c r="AS45" s="159"/>
      <c r="AT45" s="159"/>
      <c r="AU45" s="159"/>
      <c r="AV45" s="160"/>
      <c r="AW45" s="212" t="s">
        <v>528</v>
      </c>
      <c r="AX45" s="213"/>
      <c r="AY45" s="214"/>
      <c r="AZ45" s="122"/>
      <c r="BA45" s="122"/>
      <c r="BB45" s="129"/>
      <c r="BC45" s="197"/>
      <c r="BD45" s="198"/>
      <c r="BE45" s="198"/>
      <c r="BF45" s="198"/>
      <c r="BG45" s="198"/>
      <c r="BH45" s="198"/>
      <c r="BI45" s="198"/>
      <c r="BJ45" s="198"/>
      <c r="BK45" s="198"/>
      <c r="BL45" s="198"/>
      <c r="BM45" s="198"/>
      <c r="BN45" s="198"/>
      <c r="BO45" s="198"/>
      <c r="BP45" s="198"/>
      <c r="BQ45" s="198"/>
      <c r="BR45" s="198"/>
      <c r="BS45" s="198"/>
      <c r="BT45" s="199"/>
      <c r="BU45" s="197"/>
      <c r="BV45" s="198"/>
      <c r="BW45" s="198"/>
      <c r="BX45" s="198"/>
      <c r="BY45" s="198"/>
      <c r="BZ45" s="198"/>
      <c r="CA45" s="198"/>
      <c r="CB45" s="198"/>
      <c r="CC45" s="198"/>
      <c r="CD45" s="198"/>
      <c r="CE45" s="198"/>
      <c r="CF45" s="198"/>
      <c r="CG45" s="198"/>
      <c r="CH45" s="198"/>
      <c r="CI45" s="198"/>
      <c r="CJ45" s="198"/>
      <c r="CK45" s="198"/>
      <c r="CL45" s="199"/>
      <c r="CM45" s="197"/>
      <c r="CN45" s="198"/>
      <c r="CO45" s="198"/>
      <c r="CP45" s="198"/>
      <c r="CQ45" s="198"/>
      <c r="CR45" s="198"/>
      <c r="CS45" s="198"/>
      <c r="CT45" s="198"/>
      <c r="CU45" s="198"/>
      <c r="CV45" s="198"/>
      <c r="CW45" s="198"/>
      <c r="CX45" s="198"/>
      <c r="CY45" s="198"/>
      <c r="CZ45" s="198"/>
      <c r="DA45" s="198"/>
      <c r="DB45" s="198"/>
      <c r="DC45" s="198"/>
      <c r="DD45" s="199"/>
      <c r="DE45" s="177" t="s">
        <v>254</v>
      </c>
      <c r="DF45" s="178"/>
      <c r="DG45" s="179"/>
      <c r="DH45" s="164" t="s">
        <v>546</v>
      </c>
      <c r="DI45" s="165"/>
      <c r="DJ45" s="170"/>
      <c r="DK45" s="138" t="s">
        <v>757</v>
      </c>
      <c r="DL45" s="164" t="s">
        <v>940</v>
      </c>
      <c r="DM45" s="170"/>
      <c r="DN45" s="185" t="s">
        <v>254</v>
      </c>
      <c r="DO45" s="185"/>
      <c r="DP45" s="185"/>
      <c r="DQ45" s="164" t="s">
        <v>547</v>
      </c>
      <c r="DR45" s="165"/>
      <c r="DS45" s="165"/>
      <c r="DT45" s="138" t="s">
        <v>757</v>
      </c>
      <c r="DU45" s="165" t="s">
        <v>941</v>
      </c>
      <c r="DV45" s="166"/>
      <c r="DW45" s="349" t="s">
        <v>248</v>
      </c>
      <c r="DX45" s="350"/>
      <c r="DY45" s="350"/>
      <c r="DZ45" s="350"/>
      <c r="EA45" s="350"/>
      <c r="EB45" s="350"/>
      <c r="EC45" s="350"/>
      <c r="ED45" s="350"/>
      <c r="EE45" s="350"/>
      <c r="EF45" s="350"/>
      <c r="EG45" s="350"/>
      <c r="EH45" s="350"/>
      <c r="EI45" s="350"/>
      <c r="EJ45" s="350"/>
      <c r="EK45" s="350"/>
      <c r="EL45" s="350"/>
      <c r="EM45" s="350"/>
      <c r="EN45" s="350"/>
      <c r="EO45" s="187" t="s">
        <v>262</v>
      </c>
      <c r="EP45" s="187"/>
      <c r="EQ45" s="187"/>
      <c r="ER45" s="188" t="s">
        <v>260</v>
      </c>
      <c r="ES45" s="188"/>
      <c r="ET45" s="188"/>
      <c r="EU45" s="187" t="s">
        <v>232</v>
      </c>
      <c r="EV45" s="187"/>
      <c r="EW45" s="188" t="s">
        <v>259</v>
      </c>
      <c r="EX45" s="188"/>
      <c r="EY45" s="187" t="s">
        <v>281</v>
      </c>
      <c r="EZ45" s="187"/>
      <c r="FA45" s="188" t="s">
        <v>825</v>
      </c>
      <c r="FB45" s="188"/>
      <c r="FC45" s="187" t="s">
        <v>282</v>
      </c>
      <c r="FD45" s="187"/>
      <c r="FE45" s="188" t="s">
        <v>826</v>
      </c>
      <c r="FF45" s="188"/>
      <c r="FG45" s="145"/>
      <c r="FH45" s="145"/>
      <c r="FI45" s="145"/>
      <c r="FJ45" s="145"/>
      <c r="FK45" s="145"/>
      <c r="FL45" s="145"/>
      <c r="FM45" s="145"/>
      <c r="FN45" s="145"/>
      <c r="FO45" s="145"/>
      <c r="FP45" s="145"/>
      <c r="FQ45" s="145"/>
      <c r="FR45" s="145"/>
      <c r="FS45" s="145"/>
      <c r="FT45" s="145"/>
      <c r="FU45" s="145"/>
      <c r="FV45" s="145"/>
      <c r="FW45" s="145"/>
      <c r="FX45" s="146"/>
    </row>
    <row r="46" spans="1:180" ht="15" customHeight="1" thickTop="1" thickBot="1" x14ac:dyDescent="0.35">
      <c r="A46" s="116"/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5"/>
      <c r="S46" s="197"/>
      <c r="T46" s="198"/>
      <c r="U46" s="198"/>
      <c r="V46" s="198"/>
      <c r="W46" s="198"/>
      <c r="X46" s="198"/>
      <c r="Y46" s="198"/>
      <c r="Z46" s="198"/>
      <c r="AA46" s="198"/>
      <c r="AB46" s="198"/>
      <c r="AC46" s="198"/>
      <c r="AD46" s="198"/>
      <c r="AE46" s="198"/>
      <c r="AF46" s="198"/>
      <c r="AG46" s="198"/>
      <c r="AH46" s="198"/>
      <c r="AI46" s="198"/>
      <c r="AJ46" s="199"/>
      <c r="AK46" s="161"/>
      <c r="AL46" s="161"/>
      <c r="AM46" s="161"/>
      <c r="AN46" s="162"/>
      <c r="AO46" s="162"/>
      <c r="AP46" s="162"/>
      <c r="AQ46" s="162"/>
      <c r="AR46" s="162"/>
      <c r="AS46" s="162"/>
      <c r="AT46" s="162"/>
      <c r="AU46" s="162"/>
      <c r="AV46" s="163"/>
      <c r="AW46" s="206" t="s">
        <v>529</v>
      </c>
      <c r="AX46" s="207"/>
      <c r="AY46" s="208"/>
      <c r="AZ46" s="123"/>
      <c r="BA46" s="123"/>
      <c r="BB46" s="130"/>
      <c r="BC46" s="197"/>
      <c r="BD46" s="198"/>
      <c r="BE46" s="198"/>
      <c r="BF46" s="198"/>
      <c r="BG46" s="198"/>
      <c r="BH46" s="198"/>
      <c r="BI46" s="198"/>
      <c r="BJ46" s="198"/>
      <c r="BK46" s="198"/>
      <c r="BL46" s="198"/>
      <c r="BM46" s="198"/>
      <c r="BN46" s="198"/>
      <c r="BO46" s="198"/>
      <c r="BP46" s="198"/>
      <c r="BQ46" s="198"/>
      <c r="BR46" s="198"/>
      <c r="BS46" s="198"/>
      <c r="BT46" s="199"/>
      <c r="BU46" s="197"/>
      <c r="BV46" s="198"/>
      <c r="BW46" s="198"/>
      <c r="BX46" s="198"/>
      <c r="BY46" s="198"/>
      <c r="BZ46" s="198"/>
      <c r="CA46" s="198"/>
      <c r="CB46" s="198"/>
      <c r="CC46" s="198"/>
      <c r="CD46" s="198"/>
      <c r="CE46" s="198"/>
      <c r="CF46" s="198"/>
      <c r="CG46" s="198"/>
      <c r="CH46" s="198"/>
      <c r="CI46" s="198"/>
      <c r="CJ46" s="198"/>
      <c r="CK46" s="198"/>
      <c r="CL46" s="199"/>
      <c r="CM46" s="197"/>
      <c r="CN46" s="198"/>
      <c r="CO46" s="198"/>
      <c r="CP46" s="198"/>
      <c r="CQ46" s="198"/>
      <c r="CR46" s="198"/>
      <c r="CS46" s="198"/>
      <c r="CT46" s="198"/>
      <c r="CU46" s="198"/>
      <c r="CV46" s="198"/>
      <c r="CW46" s="198"/>
      <c r="CX46" s="198"/>
      <c r="CY46" s="198"/>
      <c r="CZ46" s="198"/>
      <c r="DA46" s="198"/>
      <c r="DB46" s="198"/>
      <c r="DC46" s="198"/>
      <c r="DD46" s="199"/>
      <c r="DE46" s="180" t="s">
        <v>256</v>
      </c>
      <c r="DF46" s="181"/>
      <c r="DG46" s="181"/>
      <c r="DH46" s="182" t="s">
        <v>630</v>
      </c>
      <c r="DI46" s="182"/>
      <c r="DJ46" s="182"/>
      <c r="DK46" s="182"/>
      <c r="DL46" s="182"/>
      <c r="DM46" s="182"/>
      <c r="DN46" s="181" t="s">
        <v>256</v>
      </c>
      <c r="DO46" s="181"/>
      <c r="DP46" s="181"/>
      <c r="DQ46" s="171" t="s">
        <v>633</v>
      </c>
      <c r="DR46" s="172"/>
      <c r="DS46" s="172"/>
      <c r="DT46" s="172"/>
      <c r="DU46" s="172"/>
      <c r="DV46" s="173"/>
      <c r="DW46" s="352" t="s">
        <v>262</v>
      </c>
      <c r="DX46" s="352"/>
      <c r="DY46" s="352"/>
      <c r="DZ46" s="353" t="s">
        <v>260</v>
      </c>
      <c r="EA46" s="353"/>
      <c r="EB46" s="353"/>
      <c r="EC46" s="352" t="s">
        <v>232</v>
      </c>
      <c r="ED46" s="352"/>
      <c r="EE46" s="353" t="s">
        <v>265</v>
      </c>
      <c r="EF46" s="353"/>
      <c r="EG46" s="352" t="s">
        <v>281</v>
      </c>
      <c r="EH46" s="352"/>
      <c r="EI46" s="353" t="s">
        <v>261</v>
      </c>
      <c r="EJ46" s="353"/>
      <c r="EK46" s="352" t="s">
        <v>282</v>
      </c>
      <c r="EL46" s="352"/>
      <c r="EM46" s="353" t="s">
        <v>280</v>
      </c>
      <c r="EN46" s="354"/>
      <c r="EO46" s="177" t="s">
        <v>254</v>
      </c>
      <c r="EP46" s="178"/>
      <c r="EQ46" s="179"/>
      <c r="ER46" s="164" t="s">
        <v>884</v>
      </c>
      <c r="ES46" s="165"/>
      <c r="ET46" s="170"/>
      <c r="EU46" s="144" t="s">
        <v>866</v>
      </c>
      <c r="EV46" s="164" t="s">
        <v>869</v>
      </c>
      <c r="EW46" s="170"/>
      <c r="EX46" s="185" t="s">
        <v>254</v>
      </c>
      <c r="EY46" s="185"/>
      <c r="EZ46" s="185"/>
      <c r="FA46" s="164" t="s">
        <v>827</v>
      </c>
      <c r="FB46" s="165"/>
      <c r="FC46" s="170"/>
      <c r="FD46" s="144" t="s">
        <v>866</v>
      </c>
      <c r="FE46" s="164" t="s">
        <v>870</v>
      </c>
      <c r="FF46" s="166"/>
      <c r="FG46" s="145"/>
      <c r="FH46" s="145"/>
      <c r="FI46" s="145"/>
      <c r="FJ46" s="145"/>
      <c r="FK46" s="145"/>
      <c r="FL46" s="145"/>
      <c r="FM46" s="145"/>
      <c r="FN46" s="145"/>
      <c r="FO46" s="145"/>
      <c r="FP46" s="145"/>
      <c r="FQ46" s="145"/>
      <c r="FR46" s="145"/>
      <c r="FS46" s="145"/>
      <c r="FT46" s="145"/>
      <c r="FU46" s="145"/>
      <c r="FV46" s="145"/>
      <c r="FW46" s="145"/>
      <c r="FX46" s="146"/>
    </row>
    <row r="47" spans="1:180" ht="15" customHeight="1" thickTop="1" thickBot="1" x14ac:dyDescent="0.35">
      <c r="A47" s="117"/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9"/>
      <c r="S47" s="197"/>
      <c r="T47" s="198"/>
      <c r="U47" s="198"/>
      <c r="V47" s="198"/>
      <c r="W47" s="198"/>
      <c r="X47" s="198"/>
      <c r="Y47" s="198"/>
      <c r="Z47" s="198"/>
      <c r="AA47" s="198"/>
      <c r="AB47" s="198"/>
      <c r="AC47" s="198"/>
      <c r="AD47" s="198"/>
      <c r="AE47" s="198"/>
      <c r="AF47" s="198"/>
      <c r="AG47" s="198"/>
      <c r="AH47" s="198"/>
      <c r="AI47" s="198"/>
      <c r="AJ47" s="199"/>
      <c r="AK47" s="158"/>
      <c r="AL47" s="158"/>
      <c r="AM47" s="158"/>
      <c r="AN47" s="159"/>
      <c r="AO47" s="159"/>
      <c r="AP47" s="159"/>
      <c r="AQ47" s="159"/>
      <c r="AR47" s="159"/>
      <c r="AS47" s="159"/>
      <c r="AT47" s="159"/>
      <c r="AU47" s="159"/>
      <c r="AV47" s="160"/>
      <c r="AW47" s="212"/>
      <c r="AX47" s="213"/>
      <c r="AY47" s="214"/>
      <c r="AZ47" s="122"/>
      <c r="BA47" s="122"/>
      <c r="BB47" s="129"/>
      <c r="BC47" s="197"/>
      <c r="BD47" s="198"/>
      <c r="BE47" s="198"/>
      <c r="BF47" s="198"/>
      <c r="BG47" s="198"/>
      <c r="BH47" s="198"/>
      <c r="BI47" s="198"/>
      <c r="BJ47" s="198"/>
      <c r="BK47" s="198"/>
      <c r="BL47" s="198"/>
      <c r="BM47" s="198"/>
      <c r="BN47" s="198"/>
      <c r="BO47" s="198"/>
      <c r="BP47" s="198"/>
      <c r="BQ47" s="198"/>
      <c r="BR47" s="198"/>
      <c r="BS47" s="198"/>
      <c r="BT47" s="199"/>
      <c r="BU47" s="197"/>
      <c r="BV47" s="198"/>
      <c r="BW47" s="198"/>
      <c r="BX47" s="198"/>
      <c r="BY47" s="198"/>
      <c r="BZ47" s="198"/>
      <c r="CA47" s="198"/>
      <c r="CB47" s="198"/>
      <c r="CC47" s="198"/>
      <c r="CD47" s="198"/>
      <c r="CE47" s="198"/>
      <c r="CF47" s="198"/>
      <c r="CG47" s="198"/>
      <c r="CH47" s="198"/>
      <c r="CI47" s="198"/>
      <c r="CJ47" s="198"/>
      <c r="CK47" s="198"/>
      <c r="CL47" s="199"/>
      <c r="CM47" s="197"/>
      <c r="CN47" s="198"/>
      <c r="CO47" s="198"/>
      <c r="CP47" s="198"/>
      <c r="CQ47" s="198"/>
      <c r="CR47" s="198"/>
      <c r="CS47" s="198"/>
      <c r="CT47" s="198"/>
      <c r="CU47" s="198"/>
      <c r="CV47" s="198"/>
      <c r="CW47" s="198"/>
      <c r="CX47" s="198"/>
      <c r="CY47" s="198"/>
      <c r="CZ47" s="198"/>
      <c r="DA47" s="198"/>
      <c r="DB47" s="198"/>
      <c r="DC47" s="198"/>
      <c r="DD47" s="199"/>
      <c r="DE47" s="183" t="s">
        <v>272</v>
      </c>
      <c r="DF47" s="184"/>
      <c r="DG47" s="184"/>
      <c r="DH47" s="186" t="s">
        <v>631</v>
      </c>
      <c r="DI47" s="186"/>
      <c r="DJ47" s="186"/>
      <c r="DK47" s="186" t="s">
        <v>632</v>
      </c>
      <c r="DL47" s="186"/>
      <c r="DM47" s="186"/>
      <c r="DN47" s="184" t="s">
        <v>272</v>
      </c>
      <c r="DO47" s="184"/>
      <c r="DP47" s="184"/>
      <c r="DQ47" s="174" t="s">
        <v>634</v>
      </c>
      <c r="DR47" s="175"/>
      <c r="DS47" s="175"/>
      <c r="DT47" s="175" t="s">
        <v>635</v>
      </c>
      <c r="DU47" s="175"/>
      <c r="DV47" s="176"/>
      <c r="DW47" s="177" t="s">
        <v>254</v>
      </c>
      <c r="DX47" s="178"/>
      <c r="DY47" s="179"/>
      <c r="DZ47" s="164" t="s">
        <v>268</v>
      </c>
      <c r="EA47" s="165"/>
      <c r="EB47" s="170"/>
      <c r="EC47" s="138" t="s">
        <v>757</v>
      </c>
      <c r="ED47" s="164" t="s">
        <v>785</v>
      </c>
      <c r="EE47" s="170"/>
      <c r="EF47" s="185" t="s">
        <v>254</v>
      </c>
      <c r="EG47" s="185"/>
      <c r="EH47" s="185"/>
      <c r="EI47" s="164" t="s">
        <v>269</v>
      </c>
      <c r="EJ47" s="165"/>
      <c r="EK47" s="165"/>
      <c r="EL47" s="138" t="s">
        <v>757</v>
      </c>
      <c r="EM47" s="165" t="s">
        <v>767</v>
      </c>
      <c r="EN47" s="166"/>
      <c r="EO47" s="180" t="s">
        <v>256</v>
      </c>
      <c r="EP47" s="181"/>
      <c r="EQ47" s="181"/>
      <c r="ER47" s="359" t="s">
        <v>886</v>
      </c>
      <c r="ES47" s="359"/>
      <c r="ET47" s="359"/>
      <c r="EU47" s="363"/>
      <c r="EV47" s="359"/>
      <c r="EW47" s="359"/>
      <c r="EX47" s="181" t="s">
        <v>256</v>
      </c>
      <c r="EY47" s="181"/>
      <c r="EZ47" s="181"/>
      <c r="FA47" s="360" t="s">
        <v>829</v>
      </c>
      <c r="FB47" s="361"/>
      <c r="FC47" s="361"/>
      <c r="FD47" s="361"/>
      <c r="FE47" s="361"/>
      <c r="FF47" s="362"/>
      <c r="FG47" s="145"/>
      <c r="FH47" s="145"/>
      <c r="FI47" s="145"/>
      <c r="FJ47" s="145"/>
      <c r="FK47" s="145"/>
      <c r="FL47" s="145"/>
      <c r="FM47" s="145"/>
      <c r="FN47" s="145"/>
      <c r="FO47" s="145"/>
      <c r="FP47" s="145"/>
      <c r="FQ47" s="145"/>
      <c r="FR47" s="145"/>
      <c r="FS47" s="145"/>
      <c r="FT47" s="145"/>
      <c r="FU47" s="145"/>
      <c r="FV47" s="145"/>
      <c r="FW47" s="145"/>
      <c r="FX47" s="146"/>
    </row>
    <row r="48" spans="1:180" ht="15" customHeight="1" thickTop="1" thickBot="1" x14ac:dyDescent="0.35">
      <c r="A48" s="299" t="s">
        <v>308</v>
      </c>
      <c r="B48" s="300"/>
      <c r="C48" s="300"/>
      <c r="D48" s="300"/>
      <c r="E48" s="300"/>
      <c r="F48" s="300"/>
      <c r="G48" s="300"/>
      <c r="H48" s="300"/>
      <c r="I48" s="300"/>
      <c r="J48" s="300"/>
      <c r="K48" s="300"/>
      <c r="L48" s="300"/>
      <c r="M48" s="300"/>
      <c r="N48" s="300"/>
      <c r="O48" s="300"/>
      <c r="P48" s="300"/>
      <c r="Q48" s="300"/>
      <c r="R48" s="301"/>
      <c r="S48" s="197"/>
      <c r="T48" s="198"/>
      <c r="U48" s="198"/>
      <c r="V48" s="198"/>
      <c r="W48" s="198"/>
      <c r="X48" s="198"/>
      <c r="Y48" s="198"/>
      <c r="Z48" s="198"/>
      <c r="AA48" s="198"/>
      <c r="AB48" s="198"/>
      <c r="AC48" s="198"/>
      <c r="AD48" s="198"/>
      <c r="AE48" s="198"/>
      <c r="AF48" s="198"/>
      <c r="AG48" s="198"/>
      <c r="AH48" s="198"/>
      <c r="AI48" s="198"/>
      <c r="AJ48" s="199"/>
      <c r="AK48" s="161"/>
      <c r="AL48" s="161"/>
      <c r="AM48" s="161"/>
      <c r="AN48" s="162"/>
      <c r="AO48" s="162"/>
      <c r="AP48" s="162"/>
      <c r="AQ48" s="162"/>
      <c r="AR48" s="162"/>
      <c r="AS48" s="162"/>
      <c r="AT48" s="162"/>
      <c r="AU48" s="162"/>
      <c r="AV48" s="163"/>
      <c r="AW48" s="206"/>
      <c r="AX48" s="207"/>
      <c r="AY48" s="208"/>
      <c r="AZ48" s="123"/>
      <c r="BA48" s="123"/>
      <c r="BB48" s="130"/>
      <c r="BC48" s="197"/>
      <c r="BD48" s="198"/>
      <c r="BE48" s="198"/>
      <c r="BF48" s="198"/>
      <c r="BG48" s="198"/>
      <c r="BH48" s="198"/>
      <c r="BI48" s="198"/>
      <c r="BJ48" s="198"/>
      <c r="BK48" s="198"/>
      <c r="BL48" s="198"/>
      <c r="BM48" s="198"/>
      <c r="BN48" s="198"/>
      <c r="BO48" s="198"/>
      <c r="BP48" s="198"/>
      <c r="BQ48" s="198"/>
      <c r="BR48" s="198"/>
      <c r="BS48" s="198"/>
      <c r="BT48" s="199"/>
      <c r="BU48" s="197"/>
      <c r="BV48" s="198"/>
      <c r="BW48" s="198"/>
      <c r="BX48" s="198"/>
      <c r="BY48" s="198"/>
      <c r="BZ48" s="198"/>
      <c r="CA48" s="198"/>
      <c r="CB48" s="198"/>
      <c r="CC48" s="198"/>
      <c r="CD48" s="198"/>
      <c r="CE48" s="198"/>
      <c r="CF48" s="198"/>
      <c r="CG48" s="198"/>
      <c r="CH48" s="198"/>
      <c r="CI48" s="198"/>
      <c r="CJ48" s="198"/>
      <c r="CK48" s="198"/>
      <c r="CL48" s="199"/>
      <c r="CM48" s="197"/>
      <c r="CN48" s="198"/>
      <c r="CO48" s="198"/>
      <c r="CP48" s="198"/>
      <c r="CQ48" s="198"/>
      <c r="CR48" s="198"/>
      <c r="CS48" s="198"/>
      <c r="CT48" s="198"/>
      <c r="CU48" s="198"/>
      <c r="CV48" s="198"/>
      <c r="CW48" s="198"/>
      <c r="CX48" s="198"/>
      <c r="CY48" s="198"/>
      <c r="CZ48" s="198"/>
      <c r="DA48" s="198"/>
      <c r="DB48" s="198"/>
      <c r="DC48" s="198"/>
      <c r="DD48" s="199"/>
      <c r="DE48" s="177" t="s">
        <v>254</v>
      </c>
      <c r="DF48" s="178"/>
      <c r="DG48" s="179"/>
      <c r="DH48" s="164" t="s">
        <v>548</v>
      </c>
      <c r="DI48" s="165"/>
      <c r="DJ48" s="170"/>
      <c r="DK48" s="138" t="s">
        <v>757</v>
      </c>
      <c r="DL48" s="164" t="s">
        <v>942</v>
      </c>
      <c r="DM48" s="170"/>
      <c r="DN48" s="185" t="s">
        <v>254</v>
      </c>
      <c r="DO48" s="185"/>
      <c r="DP48" s="185"/>
      <c r="DQ48" s="164" t="s">
        <v>549</v>
      </c>
      <c r="DR48" s="165"/>
      <c r="DS48" s="165"/>
      <c r="DT48" s="138" t="s">
        <v>757</v>
      </c>
      <c r="DU48" s="165" t="s">
        <v>939</v>
      </c>
      <c r="DV48" s="166"/>
      <c r="DW48" s="180" t="s">
        <v>256</v>
      </c>
      <c r="DX48" s="181"/>
      <c r="DY48" s="181"/>
      <c r="DZ48" s="182" t="s">
        <v>270</v>
      </c>
      <c r="EA48" s="182"/>
      <c r="EB48" s="182"/>
      <c r="EC48" s="182"/>
      <c r="ED48" s="182"/>
      <c r="EE48" s="182"/>
      <c r="EF48" s="181" t="s">
        <v>256</v>
      </c>
      <c r="EG48" s="181"/>
      <c r="EH48" s="181"/>
      <c r="EI48" s="171" t="s">
        <v>271</v>
      </c>
      <c r="EJ48" s="172"/>
      <c r="EK48" s="172"/>
      <c r="EL48" s="172"/>
      <c r="EM48" s="172"/>
      <c r="EN48" s="173"/>
      <c r="EO48" s="183" t="s">
        <v>272</v>
      </c>
      <c r="EP48" s="184"/>
      <c r="EQ48" s="184"/>
      <c r="ER48" s="186" t="s">
        <v>846</v>
      </c>
      <c r="ES48" s="186"/>
      <c r="ET48" s="186"/>
      <c r="EU48" s="186" t="s">
        <v>847</v>
      </c>
      <c r="EV48" s="186"/>
      <c r="EW48" s="186"/>
      <c r="EX48" s="184" t="s">
        <v>272</v>
      </c>
      <c r="EY48" s="184"/>
      <c r="EZ48" s="184"/>
      <c r="FA48" s="174" t="s">
        <v>848</v>
      </c>
      <c r="FB48" s="175"/>
      <c r="FC48" s="175"/>
      <c r="FD48" s="175" t="s">
        <v>849</v>
      </c>
      <c r="FE48" s="175"/>
      <c r="FF48" s="176"/>
      <c r="FG48" s="145"/>
      <c r="FH48" s="145"/>
      <c r="FI48" s="145"/>
      <c r="FJ48" s="145"/>
      <c r="FK48" s="145"/>
      <c r="FL48" s="145"/>
      <c r="FM48" s="145"/>
      <c r="FN48" s="145"/>
      <c r="FO48" s="145"/>
      <c r="FP48" s="145"/>
      <c r="FQ48" s="145"/>
      <c r="FR48" s="145"/>
      <c r="FS48" s="145"/>
      <c r="FT48" s="145"/>
      <c r="FU48" s="145"/>
      <c r="FV48" s="145"/>
      <c r="FW48" s="145"/>
      <c r="FX48" s="146"/>
    </row>
    <row r="49" spans="1:180" ht="15" customHeight="1" thickTop="1" thickBot="1" x14ac:dyDescent="0.35">
      <c r="A49" s="283" t="s">
        <v>308</v>
      </c>
      <c r="B49" s="284"/>
      <c r="C49" s="283" t="s">
        <v>371</v>
      </c>
      <c r="D49" s="285"/>
      <c r="E49" s="284"/>
      <c r="F49" s="286">
        <v>270.10000000000002</v>
      </c>
      <c r="G49" s="287"/>
      <c r="H49" s="112" t="s">
        <v>379</v>
      </c>
      <c r="I49" s="283" t="s">
        <v>375</v>
      </c>
      <c r="J49" s="284"/>
      <c r="K49" s="283" t="s">
        <v>299</v>
      </c>
      <c r="L49" s="284"/>
      <c r="M49" s="283"/>
      <c r="N49" s="285"/>
      <c r="O49" s="285"/>
      <c r="P49" s="285"/>
      <c r="Q49" s="285"/>
      <c r="R49" s="284"/>
      <c r="S49" s="197"/>
      <c r="T49" s="198"/>
      <c r="U49" s="198"/>
      <c r="V49" s="198"/>
      <c r="W49" s="198"/>
      <c r="X49" s="198"/>
      <c r="Y49" s="198"/>
      <c r="Z49" s="198"/>
      <c r="AA49" s="198"/>
      <c r="AB49" s="198"/>
      <c r="AC49" s="198"/>
      <c r="AD49" s="198"/>
      <c r="AE49" s="198"/>
      <c r="AF49" s="198"/>
      <c r="AG49" s="198"/>
      <c r="AH49" s="198"/>
      <c r="AI49" s="198"/>
      <c r="AJ49" s="199"/>
      <c r="AK49" s="158"/>
      <c r="AL49" s="158"/>
      <c r="AM49" s="158"/>
      <c r="AN49" s="159"/>
      <c r="AO49" s="159"/>
      <c r="AP49" s="159"/>
      <c r="AQ49" s="159"/>
      <c r="AR49" s="159"/>
      <c r="AS49" s="159"/>
      <c r="AT49" s="159"/>
      <c r="AU49" s="159"/>
      <c r="AV49" s="160"/>
      <c r="AW49" s="212"/>
      <c r="AX49" s="213"/>
      <c r="AY49" s="214"/>
      <c r="AZ49" s="122"/>
      <c r="BA49" s="122"/>
      <c r="BB49" s="129"/>
      <c r="BC49" s="197"/>
      <c r="BD49" s="198"/>
      <c r="BE49" s="198"/>
      <c r="BF49" s="198"/>
      <c r="BG49" s="198"/>
      <c r="BH49" s="198"/>
      <c r="BI49" s="198"/>
      <c r="BJ49" s="198"/>
      <c r="BK49" s="198"/>
      <c r="BL49" s="198"/>
      <c r="BM49" s="198"/>
      <c r="BN49" s="198"/>
      <c r="BO49" s="198"/>
      <c r="BP49" s="198"/>
      <c r="BQ49" s="198"/>
      <c r="BR49" s="198"/>
      <c r="BS49" s="198"/>
      <c r="BT49" s="199"/>
      <c r="BU49" s="197"/>
      <c r="BV49" s="198"/>
      <c r="BW49" s="198"/>
      <c r="BX49" s="198"/>
      <c r="BY49" s="198"/>
      <c r="BZ49" s="198"/>
      <c r="CA49" s="198"/>
      <c r="CB49" s="198"/>
      <c r="CC49" s="198"/>
      <c r="CD49" s="198"/>
      <c r="CE49" s="198"/>
      <c r="CF49" s="198"/>
      <c r="CG49" s="198"/>
      <c r="CH49" s="198"/>
      <c r="CI49" s="198"/>
      <c r="CJ49" s="198"/>
      <c r="CK49" s="198"/>
      <c r="CL49" s="199"/>
      <c r="CM49" s="197"/>
      <c r="CN49" s="198"/>
      <c r="CO49" s="198"/>
      <c r="CP49" s="198"/>
      <c r="CQ49" s="198"/>
      <c r="CR49" s="198"/>
      <c r="CS49" s="198"/>
      <c r="CT49" s="198"/>
      <c r="CU49" s="198"/>
      <c r="CV49" s="198"/>
      <c r="CW49" s="198"/>
      <c r="CX49" s="198"/>
      <c r="CY49" s="198"/>
      <c r="CZ49" s="198"/>
      <c r="DA49" s="198"/>
      <c r="DB49" s="198"/>
      <c r="DC49" s="198"/>
      <c r="DD49" s="199"/>
      <c r="DE49" s="180" t="s">
        <v>256</v>
      </c>
      <c r="DF49" s="181"/>
      <c r="DG49" s="181"/>
      <c r="DH49" s="385" t="s">
        <v>636</v>
      </c>
      <c r="DI49" s="376"/>
      <c r="DJ49" s="376"/>
      <c r="DK49" s="376"/>
      <c r="DL49" s="376"/>
      <c r="DM49" s="386"/>
      <c r="DN49" s="181" t="s">
        <v>256</v>
      </c>
      <c r="DO49" s="181"/>
      <c r="DP49" s="181"/>
      <c r="DQ49" s="171" t="s">
        <v>639</v>
      </c>
      <c r="DR49" s="172"/>
      <c r="DS49" s="172"/>
      <c r="DT49" s="172"/>
      <c r="DU49" s="172"/>
      <c r="DV49" s="173"/>
      <c r="DW49" s="183" t="s">
        <v>272</v>
      </c>
      <c r="DX49" s="184"/>
      <c r="DY49" s="184"/>
      <c r="DZ49" s="186" t="s">
        <v>345</v>
      </c>
      <c r="EA49" s="186"/>
      <c r="EB49" s="186"/>
      <c r="EC49" s="186" t="s">
        <v>348</v>
      </c>
      <c r="ED49" s="186"/>
      <c r="EE49" s="186"/>
      <c r="EF49" s="184" t="s">
        <v>272</v>
      </c>
      <c r="EG49" s="184"/>
      <c r="EH49" s="184"/>
      <c r="EI49" s="174" t="s">
        <v>346</v>
      </c>
      <c r="EJ49" s="175"/>
      <c r="EK49" s="175"/>
      <c r="EL49" s="175" t="s">
        <v>349</v>
      </c>
      <c r="EM49" s="175"/>
      <c r="EN49" s="176"/>
      <c r="EO49" s="177" t="s">
        <v>254</v>
      </c>
      <c r="EP49" s="178"/>
      <c r="EQ49" s="179"/>
      <c r="ER49" s="164" t="s">
        <v>828</v>
      </c>
      <c r="ES49" s="165"/>
      <c r="ET49" s="170"/>
      <c r="EU49" s="144" t="s">
        <v>866</v>
      </c>
      <c r="EV49" s="164" t="s">
        <v>890</v>
      </c>
      <c r="EW49" s="170"/>
      <c r="EX49" s="185" t="s">
        <v>254</v>
      </c>
      <c r="EY49" s="185"/>
      <c r="EZ49" s="185"/>
      <c r="FA49" s="164" t="s">
        <v>883</v>
      </c>
      <c r="FB49" s="165"/>
      <c r="FC49" s="170"/>
      <c r="FD49" s="144" t="s">
        <v>866</v>
      </c>
      <c r="FE49" s="164" t="s">
        <v>891</v>
      </c>
      <c r="FF49" s="166"/>
      <c r="FG49" s="145"/>
      <c r="FH49" s="145"/>
      <c r="FI49" s="145"/>
      <c r="FJ49" s="145"/>
      <c r="FK49" s="145"/>
      <c r="FL49" s="145"/>
      <c r="FM49" s="145"/>
      <c r="FN49" s="145"/>
      <c r="FO49" s="145"/>
      <c r="FP49" s="145"/>
      <c r="FQ49" s="145"/>
      <c r="FR49" s="145"/>
      <c r="FS49" s="145"/>
      <c r="FT49" s="145"/>
      <c r="FU49" s="145"/>
      <c r="FV49" s="145"/>
      <c r="FW49" s="145"/>
      <c r="FX49" s="146"/>
    </row>
    <row r="50" spans="1:180" ht="15" customHeight="1" thickTop="1" thickBot="1" x14ac:dyDescent="0.35">
      <c r="A50" s="291" t="s">
        <v>308</v>
      </c>
      <c r="B50" s="292"/>
      <c r="C50" s="291" t="s">
        <v>372</v>
      </c>
      <c r="D50" s="293"/>
      <c r="E50" s="292"/>
      <c r="F50" s="294">
        <v>290.45</v>
      </c>
      <c r="G50" s="295"/>
      <c r="H50" s="109" t="s">
        <v>299</v>
      </c>
      <c r="I50" s="291" t="s">
        <v>374</v>
      </c>
      <c r="J50" s="292"/>
      <c r="K50" s="291" t="s">
        <v>299</v>
      </c>
      <c r="L50" s="292"/>
      <c r="M50" s="291"/>
      <c r="N50" s="293"/>
      <c r="O50" s="293"/>
      <c r="P50" s="293"/>
      <c r="Q50" s="293"/>
      <c r="R50" s="292"/>
      <c r="S50" s="197"/>
      <c r="T50" s="198"/>
      <c r="U50" s="198"/>
      <c r="V50" s="198"/>
      <c r="W50" s="198"/>
      <c r="X50" s="198"/>
      <c r="Y50" s="198"/>
      <c r="Z50" s="198"/>
      <c r="AA50" s="198"/>
      <c r="AB50" s="198"/>
      <c r="AC50" s="198"/>
      <c r="AD50" s="198"/>
      <c r="AE50" s="198"/>
      <c r="AF50" s="198"/>
      <c r="AG50" s="198"/>
      <c r="AH50" s="198"/>
      <c r="AI50" s="198"/>
      <c r="AJ50" s="199"/>
      <c r="AK50" s="161"/>
      <c r="AL50" s="161"/>
      <c r="AM50" s="161"/>
      <c r="AN50" s="162"/>
      <c r="AO50" s="162"/>
      <c r="AP50" s="162"/>
      <c r="AQ50" s="162"/>
      <c r="AR50" s="162"/>
      <c r="AS50" s="162"/>
      <c r="AT50" s="162"/>
      <c r="AU50" s="162"/>
      <c r="AV50" s="163"/>
      <c r="AW50" s="206"/>
      <c r="AX50" s="207"/>
      <c r="AY50" s="208"/>
      <c r="AZ50" s="123"/>
      <c r="BA50" s="123"/>
      <c r="BB50" s="130"/>
      <c r="BC50" s="197"/>
      <c r="BD50" s="198"/>
      <c r="BE50" s="198"/>
      <c r="BF50" s="198"/>
      <c r="BG50" s="198"/>
      <c r="BH50" s="198"/>
      <c r="BI50" s="198"/>
      <c r="BJ50" s="198"/>
      <c r="BK50" s="198"/>
      <c r="BL50" s="198"/>
      <c r="BM50" s="198"/>
      <c r="BN50" s="198"/>
      <c r="BO50" s="198"/>
      <c r="BP50" s="198"/>
      <c r="BQ50" s="198"/>
      <c r="BR50" s="198"/>
      <c r="BS50" s="198"/>
      <c r="BT50" s="199"/>
      <c r="BU50" s="197"/>
      <c r="BV50" s="198"/>
      <c r="BW50" s="198"/>
      <c r="BX50" s="198"/>
      <c r="BY50" s="198"/>
      <c r="BZ50" s="198"/>
      <c r="CA50" s="198"/>
      <c r="CB50" s="198"/>
      <c r="CC50" s="198"/>
      <c r="CD50" s="198"/>
      <c r="CE50" s="198"/>
      <c r="CF50" s="198"/>
      <c r="CG50" s="198"/>
      <c r="CH50" s="198"/>
      <c r="CI50" s="198"/>
      <c r="CJ50" s="198"/>
      <c r="CK50" s="198"/>
      <c r="CL50" s="199"/>
      <c r="CM50" s="197"/>
      <c r="CN50" s="198"/>
      <c r="CO50" s="198"/>
      <c r="CP50" s="198"/>
      <c r="CQ50" s="198"/>
      <c r="CR50" s="198"/>
      <c r="CS50" s="198"/>
      <c r="CT50" s="198"/>
      <c r="CU50" s="198"/>
      <c r="CV50" s="198"/>
      <c r="CW50" s="198"/>
      <c r="CX50" s="198"/>
      <c r="CY50" s="198"/>
      <c r="CZ50" s="198"/>
      <c r="DA50" s="198"/>
      <c r="DB50" s="198"/>
      <c r="DC50" s="198"/>
      <c r="DD50" s="199"/>
      <c r="DE50" s="183" t="s">
        <v>272</v>
      </c>
      <c r="DF50" s="184"/>
      <c r="DG50" s="184"/>
      <c r="DH50" s="186" t="s">
        <v>637</v>
      </c>
      <c r="DI50" s="186"/>
      <c r="DJ50" s="186"/>
      <c r="DK50" s="186" t="s">
        <v>638</v>
      </c>
      <c r="DL50" s="186"/>
      <c r="DM50" s="186"/>
      <c r="DN50" s="184" t="s">
        <v>272</v>
      </c>
      <c r="DO50" s="184"/>
      <c r="DP50" s="184"/>
      <c r="DQ50" s="174" t="s">
        <v>640</v>
      </c>
      <c r="DR50" s="175"/>
      <c r="DS50" s="175"/>
      <c r="DT50" s="175" t="s">
        <v>641</v>
      </c>
      <c r="DU50" s="175"/>
      <c r="DV50" s="176"/>
      <c r="DW50" s="177" t="s">
        <v>254</v>
      </c>
      <c r="DX50" s="178"/>
      <c r="DY50" s="179"/>
      <c r="DZ50" s="164" t="s">
        <v>266</v>
      </c>
      <c r="EA50" s="165"/>
      <c r="EB50" s="170"/>
      <c r="EC50" s="138" t="s">
        <v>757</v>
      </c>
      <c r="ED50" s="164" t="s">
        <v>765</v>
      </c>
      <c r="EE50" s="170"/>
      <c r="EF50" s="185" t="s">
        <v>254</v>
      </c>
      <c r="EG50" s="185"/>
      <c r="EH50" s="185"/>
      <c r="EI50" s="164"/>
      <c r="EJ50" s="165"/>
      <c r="EK50" s="165"/>
      <c r="EL50" s="138"/>
      <c r="EM50" s="165"/>
      <c r="EN50" s="166"/>
      <c r="EO50" s="180" t="s">
        <v>256</v>
      </c>
      <c r="EP50" s="181"/>
      <c r="EQ50" s="181"/>
      <c r="ER50" s="182" t="s">
        <v>830</v>
      </c>
      <c r="ES50" s="182"/>
      <c r="ET50" s="182"/>
      <c r="EU50" s="182"/>
      <c r="EV50" s="182"/>
      <c r="EW50" s="182"/>
      <c r="EX50" s="181" t="s">
        <v>256</v>
      </c>
      <c r="EY50" s="181"/>
      <c r="EZ50" s="181"/>
      <c r="FA50" s="360" t="s">
        <v>889</v>
      </c>
      <c r="FB50" s="361"/>
      <c r="FC50" s="361"/>
      <c r="FD50" s="361"/>
      <c r="FE50" s="361"/>
      <c r="FF50" s="362"/>
      <c r="FG50" s="145"/>
      <c r="FH50" s="145"/>
      <c r="FI50" s="145"/>
      <c r="FJ50" s="145"/>
      <c r="FK50" s="145"/>
      <c r="FL50" s="145"/>
      <c r="FM50" s="145"/>
      <c r="FN50" s="145"/>
      <c r="FO50" s="145"/>
      <c r="FP50" s="145"/>
      <c r="FQ50" s="145"/>
      <c r="FR50" s="145"/>
      <c r="FS50" s="145"/>
      <c r="FT50" s="145"/>
      <c r="FU50" s="145"/>
      <c r="FV50" s="145"/>
      <c r="FW50" s="145"/>
      <c r="FX50" s="146"/>
    </row>
    <row r="51" spans="1:180" ht="15" customHeight="1" thickTop="1" thickBot="1" x14ac:dyDescent="0.35">
      <c r="A51" s="283" t="s">
        <v>308</v>
      </c>
      <c r="B51" s="284"/>
      <c r="C51" s="283" t="s">
        <v>373</v>
      </c>
      <c r="D51" s="285"/>
      <c r="E51" s="284"/>
      <c r="F51" s="286">
        <v>123.5</v>
      </c>
      <c r="G51" s="287"/>
      <c r="H51" s="111" t="s">
        <v>299</v>
      </c>
      <c r="I51" s="283" t="s">
        <v>378</v>
      </c>
      <c r="J51" s="284"/>
      <c r="K51" s="283" t="s">
        <v>299</v>
      </c>
      <c r="L51" s="284"/>
      <c r="M51" s="283"/>
      <c r="N51" s="285"/>
      <c r="O51" s="285"/>
      <c r="P51" s="285"/>
      <c r="Q51" s="285"/>
      <c r="R51" s="284"/>
      <c r="S51" s="197"/>
      <c r="T51" s="198"/>
      <c r="U51" s="198"/>
      <c r="V51" s="198"/>
      <c r="W51" s="198"/>
      <c r="X51" s="198"/>
      <c r="Y51" s="198"/>
      <c r="Z51" s="198"/>
      <c r="AA51" s="198"/>
      <c r="AB51" s="198"/>
      <c r="AC51" s="198"/>
      <c r="AD51" s="198"/>
      <c r="AE51" s="198"/>
      <c r="AF51" s="198"/>
      <c r="AG51" s="198"/>
      <c r="AH51" s="198"/>
      <c r="AI51" s="198"/>
      <c r="AJ51" s="199"/>
      <c r="AK51" s="158"/>
      <c r="AL51" s="158"/>
      <c r="AM51" s="158"/>
      <c r="AN51" s="159"/>
      <c r="AO51" s="159"/>
      <c r="AP51" s="159"/>
      <c r="AQ51" s="159"/>
      <c r="AR51" s="159"/>
      <c r="AS51" s="159"/>
      <c r="AT51" s="159"/>
      <c r="AU51" s="159"/>
      <c r="AV51" s="160"/>
      <c r="AW51" s="212"/>
      <c r="AX51" s="213"/>
      <c r="AY51" s="214"/>
      <c r="AZ51" s="122"/>
      <c r="BA51" s="122"/>
      <c r="BB51" s="129"/>
      <c r="BC51" s="197"/>
      <c r="BD51" s="198"/>
      <c r="BE51" s="198"/>
      <c r="BF51" s="198"/>
      <c r="BG51" s="198"/>
      <c r="BH51" s="198"/>
      <c r="BI51" s="198"/>
      <c r="BJ51" s="198"/>
      <c r="BK51" s="198"/>
      <c r="BL51" s="198"/>
      <c r="BM51" s="198"/>
      <c r="BN51" s="198"/>
      <c r="BO51" s="198"/>
      <c r="BP51" s="198"/>
      <c r="BQ51" s="198"/>
      <c r="BR51" s="198"/>
      <c r="BS51" s="198"/>
      <c r="BT51" s="199"/>
      <c r="BU51" s="197"/>
      <c r="BV51" s="198"/>
      <c r="BW51" s="198"/>
      <c r="BX51" s="198"/>
      <c r="BY51" s="198"/>
      <c r="BZ51" s="198"/>
      <c r="CA51" s="198"/>
      <c r="CB51" s="198"/>
      <c r="CC51" s="198"/>
      <c r="CD51" s="198"/>
      <c r="CE51" s="198"/>
      <c r="CF51" s="198"/>
      <c r="CG51" s="198"/>
      <c r="CH51" s="198"/>
      <c r="CI51" s="198"/>
      <c r="CJ51" s="198"/>
      <c r="CK51" s="198"/>
      <c r="CL51" s="199"/>
      <c r="CM51" s="197"/>
      <c r="CN51" s="198"/>
      <c r="CO51" s="198"/>
      <c r="CP51" s="198"/>
      <c r="CQ51" s="198"/>
      <c r="CR51" s="198"/>
      <c r="CS51" s="198"/>
      <c r="CT51" s="198"/>
      <c r="CU51" s="198"/>
      <c r="CV51" s="198"/>
      <c r="CW51" s="198"/>
      <c r="CX51" s="198"/>
      <c r="CY51" s="198"/>
      <c r="CZ51" s="198"/>
      <c r="DA51" s="198"/>
      <c r="DB51" s="198"/>
      <c r="DC51" s="198"/>
      <c r="DD51" s="199"/>
      <c r="DE51" s="154"/>
      <c r="DF51" s="154"/>
      <c r="DG51" s="154"/>
      <c r="DH51" s="154"/>
      <c r="DI51" s="154"/>
      <c r="DJ51" s="154"/>
      <c r="DK51" s="154"/>
      <c r="DL51" s="154"/>
      <c r="DM51" s="154"/>
      <c r="DN51" s="154"/>
      <c r="DO51" s="154"/>
      <c r="DP51" s="154"/>
      <c r="DQ51" s="154"/>
      <c r="DR51" s="154"/>
      <c r="DS51" s="154"/>
      <c r="DT51" s="154"/>
      <c r="DU51" s="154"/>
      <c r="DV51" s="154"/>
      <c r="DW51" s="180" t="s">
        <v>256</v>
      </c>
      <c r="DX51" s="181"/>
      <c r="DY51" s="181"/>
      <c r="DZ51" s="182" t="s">
        <v>267</v>
      </c>
      <c r="EA51" s="182"/>
      <c r="EB51" s="182"/>
      <c r="EC51" s="182"/>
      <c r="ED51" s="182"/>
      <c r="EE51" s="182"/>
      <c r="EF51" s="181" t="s">
        <v>256</v>
      </c>
      <c r="EG51" s="181"/>
      <c r="EH51" s="181"/>
      <c r="EI51" s="171"/>
      <c r="EJ51" s="172"/>
      <c r="EK51" s="172"/>
      <c r="EL51" s="172"/>
      <c r="EM51" s="172"/>
      <c r="EN51" s="173"/>
      <c r="EO51" s="183" t="s">
        <v>272</v>
      </c>
      <c r="EP51" s="184"/>
      <c r="EQ51" s="184"/>
      <c r="ER51" s="186" t="s">
        <v>850</v>
      </c>
      <c r="ES51" s="186"/>
      <c r="ET51" s="186"/>
      <c r="EU51" s="186" t="s">
        <v>851</v>
      </c>
      <c r="EV51" s="186"/>
      <c r="EW51" s="186"/>
      <c r="EX51" s="184" t="s">
        <v>272</v>
      </c>
      <c r="EY51" s="184"/>
      <c r="EZ51" s="184"/>
      <c r="FA51" s="174" t="s">
        <v>852</v>
      </c>
      <c r="FB51" s="175"/>
      <c r="FC51" s="175"/>
      <c r="FD51" s="175" t="s">
        <v>853</v>
      </c>
      <c r="FE51" s="175"/>
      <c r="FF51" s="176"/>
      <c r="FG51" s="145"/>
      <c r="FH51" s="145"/>
      <c r="FI51" s="145"/>
      <c r="FJ51" s="145"/>
      <c r="FK51" s="145"/>
      <c r="FL51" s="145"/>
      <c r="FM51" s="145"/>
      <c r="FN51" s="145"/>
      <c r="FO51" s="145"/>
      <c r="FP51" s="145"/>
      <c r="FQ51" s="145"/>
      <c r="FR51" s="145"/>
      <c r="FS51" s="145"/>
      <c r="FT51" s="145"/>
      <c r="FU51" s="145"/>
      <c r="FV51" s="145"/>
      <c r="FW51" s="145"/>
      <c r="FX51" s="146"/>
    </row>
    <row r="52" spans="1:180" ht="15.95" customHeight="1" thickTop="1" thickBot="1" x14ac:dyDescent="0.35">
      <c r="A52" s="368" t="s">
        <v>308</v>
      </c>
      <c r="B52" s="369"/>
      <c r="C52" s="368" t="s">
        <v>376</v>
      </c>
      <c r="D52" s="370"/>
      <c r="E52" s="369"/>
      <c r="F52" s="371">
        <v>113</v>
      </c>
      <c r="G52" s="372"/>
      <c r="H52" s="149" t="s">
        <v>299</v>
      </c>
      <c r="I52" s="368" t="s">
        <v>377</v>
      </c>
      <c r="J52" s="369"/>
      <c r="K52" s="368" t="s">
        <v>299</v>
      </c>
      <c r="L52" s="369"/>
      <c r="M52" s="368"/>
      <c r="N52" s="370"/>
      <c r="O52" s="370"/>
      <c r="P52" s="370"/>
      <c r="Q52" s="370"/>
      <c r="R52" s="369"/>
      <c r="S52" s="200"/>
      <c r="T52" s="201"/>
      <c r="U52" s="201"/>
      <c r="V52" s="201"/>
      <c r="W52" s="201"/>
      <c r="X52" s="201"/>
      <c r="Y52" s="201"/>
      <c r="Z52" s="201"/>
      <c r="AA52" s="201"/>
      <c r="AB52" s="201"/>
      <c r="AC52" s="201"/>
      <c r="AD52" s="201"/>
      <c r="AE52" s="201"/>
      <c r="AF52" s="201"/>
      <c r="AG52" s="201"/>
      <c r="AH52" s="201"/>
      <c r="AI52" s="201"/>
      <c r="AJ52" s="202"/>
      <c r="AK52" s="155"/>
      <c r="AL52" s="155"/>
      <c r="AM52" s="155"/>
      <c r="AN52" s="156"/>
      <c r="AO52" s="156"/>
      <c r="AP52" s="156"/>
      <c r="AQ52" s="156"/>
      <c r="AR52" s="156"/>
      <c r="AS52" s="156"/>
      <c r="AT52" s="156"/>
      <c r="AU52" s="156"/>
      <c r="AV52" s="157"/>
      <c r="AW52" s="215"/>
      <c r="AX52" s="216"/>
      <c r="AY52" s="217"/>
      <c r="AZ52" s="124"/>
      <c r="BA52" s="124"/>
      <c r="BB52" s="131"/>
      <c r="BC52" s="200"/>
      <c r="BD52" s="201"/>
      <c r="BE52" s="201"/>
      <c r="BF52" s="201"/>
      <c r="BG52" s="201"/>
      <c r="BH52" s="201"/>
      <c r="BI52" s="201"/>
      <c r="BJ52" s="201"/>
      <c r="BK52" s="201"/>
      <c r="BL52" s="201"/>
      <c r="BM52" s="201"/>
      <c r="BN52" s="201"/>
      <c r="BO52" s="201"/>
      <c r="BP52" s="201"/>
      <c r="BQ52" s="201"/>
      <c r="BR52" s="201"/>
      <c r="BS52" s="201"/>
      <c r="BT52" s="202"/>
      <c r="BU52" s="200"/>
      <c r="BV52" s="201"/>
      <c r="BW52" s="201"/>
      <c r="BX52" s="201"/>
      <c r="BY52" s="201"/>
      <c r="BZ52" s="201"/>
      <c r="CA52" s="201"/>
      <c r="CB52" s="201"/>
      <c r="CC52" s="201"/>
      <c r="CD52" s="201"/>
      <c r="CE52" s="201"/>
      <c r="CF52" s="201"/>
      <c r="CG52" s="201"/>
      <c r="CH52" s="201"/>
      <c r="CI52" s="201"/>
      <c r="CJ52" s="201"/>
      <c r="CK52" s="201"/>
      <c r="CL52" s="202"/>
      <c r="CM52" s="200"/>
      <c r="CN52" s="201"/>
      <c r="CO52" s="201"/>
      <c r="CP52" s="201"/>
      <c r="CQ52" s="201"/>
      <c r="CR52" s="201"/>
      <c r="CS52" s="201"/>
      <c r="CT52" s="201"/>
      <c r="CU52" s="201"/>
      <c r="CV52" s="201"/>
      <c r="CW52" s="201"/>
      <c r="CX52" s="201"/>
      <c r="CY52" s="201"/>
      <c r="CZ52" s="201"/>
      <c r="DA52" s="201"/>
      <c r="DB52" s="201"/>
      <c r="DC52" s="201"/>
      <c r="DD52" s="202"/>
      <c r="DE52" s="133"/>
      <c r="DF52" s="133"/>
      <c r="DG52" s="133"/>
      <c r="DH52" s="133"/>
      <c r="DI52" s="133"/>
      <c r="DJ52" s="133"/>
      <c r="DK52" s="133"/>
      <c r="DL52" s="133"/>
      <c r="DM52" s="133"/>
      <c r="DN52" s="133"/>
      <c r="DO52" s="133"/>
      <c r="DP52" s="133"/>
      <c r="DQ52" s="133"/>
      <c r="DR52" s="133"/>
      <c r="DS52" s="133"/>
      <c r="DT52" s="133"/>
      <c r="DU52" s="133"/>
      <c r="DV52" s="133"/>
      <c r="DW52" s="183" t="s">
        <v>272</v>
      </c>
      <c r="DX52" s="184"/>
      <c r="DY52" s="184"/>
      <c r="DZ52" s="186" t="s">
        <v>347</v>
      </c>
      <c r="EA52" s="186"/>
      <c r="EB52" s="186"/>
      <c r="EC52" s="186" t="s">
        <v>350</v>
      </c>
      <c r="ED52" s="186"/>
      <c r="EE52" s="186"/>
      <c r="EF52" s="184" t="s">
        <v>272</v>
      </c>
      <c r="EG52" s="184"/>
      <c r="EH52" s="184"/>
      <c r="EI52" s="174"/>
      <c r="EJ52" s="175"/>
      <c r="EK52" s="175"/>
      <c r="EL52" s="175"/>
      <c r="EM52" s="175"/>
      <c r="EN52" s="176"/>
      <c r="EO52" s="135"/>
      <c r="EP52" s="133"/>
      <c r="EQ52" s="133"/>
      <c r="ER52" s="133"/>
      <c r="ES52" s="133"/>
      <c r="ET52" s="133"/>
      <c r="EU52" s="133"/>
      <c r="EV52" s="133"/>
      <c r="EW52" s="133"/>
      <c r="EX52" s="133"/>
      <c r="EY52" s="133"/>
      <c r="EZ52" s="133"/>
      <c r="FA52" s="133"/>
      <c r="FB52" s="133"/>
      <c r="FC52" s="133"/>
      <c r="FD52" s="133"/>
      <c r="FE52" s="133"/>
      <c r="FF52" s="136"/>
      <c r="FG52" s="147"/>
      <c r="FH52" s="147"/>
      <c r="FI52" s="147"/>
      <c r="FJ52" s="147"/>
      <c r="FK52" s="147"/>
      <c r="FL52" s="147"/>
      <c r="FM52" s="147"/>
      <c r="FN52" s="147"/>
      <c r="FO52" s="147"/>
      <c r="FP52" s="147"/>
      <c r="FQ52" s="147"/>
      <c r="FR52" s="147"/>
      <c r="FS52" s="147"/>
      <c r="FT52" s="147"/>
      <c r="FU52" s="147"/>
      <c r="FV52" s="147"/>
      <c r="FW52" s="147"/>
      <c r="FX52" s="148"/>
    </row>
    <row r="53" spans="1:180" ht="15.95" customHeight="1" thickTop="1" x14ac:dyDescent="0.3">
      <c r="DE53" s="106"/>
      <c r="DF53" s="106"/>
      <c r="DG53" s="106"/>
      <c r="DH53" s="106"/>
      <c r="DI53" s="106"/>
      <c r="DJ53" s="106"/>
      <c r="DK53" s="106"/>
      <c r="DL53" s="106"/>
      <c r="DM53" s="106"/>
      <c r="DN53" s="106"/>
      <c r="DO53" s="106"/>
      <c r="DP53" s="106"/>
      <c r="DQ53" s="106"/>
      <c r="DR53" s="106"/>
      <c r="DS53" s="106"/>
      <c r="DT53" s="106"/>
      <c r="DU53" s="106"/>
      <c r="DV53" s="106"/>
      <c r="DW53" s="106"/>
      <c r="DX53" s="106"/>
      <c r="DY53" s="106"/>
      <c r="DZ53" s="106"/>
      <c r="EA53" s="106"/>
      <c r="EB53" s="106"/>
      <c r="EC53" s="106"/>
      <c r="ED53" s="106"/>
      <c r="EE53" s="106"/>
      <c r="EF53" s="106"/>
      <c r="EG53" s="106"/>
      <c r="EH53" s="106"/>
      <c r="EI53" s="106"/>
      <c r="EJ53" s="106"/>
      <c r="EK53" s="106"/>
      <c r="EL53" s="106"/>
      <c r="EM53" s="106"/>
      <c r="EN53" s="106"/>
      <c r="EO53" s="106"/>
      <c r="EP53" s="106"/>
      <c r="EQ53" s="106"/>
      <c r="ER53" s="106"/>
      <c r="ES53" s="106"/>
      <c r="ET53" s="106"/>
      <c r="EU53" s="106"/>
      <c r="EV53" s="106"/>
      <c r="EW53" s="106"/>
      <c r="EX53" s="106"/>
      <c r="EY53" s="106"/>
      <c r="EZ53" s="106"/>
      <c r="FA53" s="106"/>
      <c r="FB53" s="106"/>
      <c r="FC53" s="106"/>
      <c r="FD53" s="106"/>
      <c r="FE53" s="106"/>
      <c r="FF53" s="106"/>
    </row>
    <row r="54" spans="1:180" ht="15.95" customHeight="1" x14ac:dyDescent="0.3">
      <c r="DE54" s="47"/>
      <c r="DF54" s="47"/>
      <c r="DG54" s="47"/>
      <c r="DH54" s="47"/>
      <c r="DI54" s="47"/>
      <c r="DJ54" s="47"/>
      <c r="DK54" s="47"/>
      <c r="DL54" s="47"/>
      <c r="DM54" s="47"/>
      <c r="DN54" s="47"/>
      <c r="DO54" s="47"/>
      <c r="DP54" s="47"/>
      <c r="DQ54" s="47"/>
      <c r="DR54" s="47"/>
      <c r="DS54" s="47"/>
      <c r="DT54" s="47"/>
      <c r="DU54" s="47"/>
      <c r="DV54" s="47"/>
      <c r="DW54" s="47"/>
      <c r="DX54" s="47"/>
      <c r="DY54" s="47"/>
      <c r="DZ54" s="47"/>
      <c r="EA54" s="47"/>
      <c r="EB54" s="47"/>
      <c r="EC54" s="47"/>
      <c r="ED54" s="47"/>
      <c r="EE54" s="47"/>
      <c r="EF54" s="47"/>
      <c r="EG54" s="47"/>
      <c r="EH54" s="47"/>
      <c r="EI54" s="47"/>
      <c r="EJ54" s="47"/>
      <c r="EK54" s="47"/>
      <c r="EL54" s="47"/>
      <c r="EM54" s="47"/>
      <c r="EN54" s="47"/>
      <c r="EO54" s="47"/>
      <c r="EP54" s="47"/>
      <c r="EQ54" s="47"/>
      <c r="ER54" s="47"/>
      <c r="ES54" s="47"/>
      <c r="ET54" s="47"/>
      <c r="EU54" s="47"/>
      <c r="EV54" s="47"/>
      <c r="EW54" s="47"/>
      <c r="EX54" s="47"/>
      <c r="EY54" s="47"/>
      <c r="EZ54" s="47"/>
      <c r="FA54" s="47"/>
      <c r="FB54" s="47"/>
      <c r="FC54" s="47"/>
      <c r="FD54" s="47"/>
      <c r="FE54" s="47"/>
      <c r="FF54" s="47"/>
    </row>
  </sheetData>
  <sheetProtection formatCells="0" formatColumns="0" formatRows="0" insertColumns="0" insertRows="0" insertHyperlinks="0" deleteColumns="0" deleteRows="0" sort="0"/>
  <mergeCells count="1387">
    <mergeCell ref="FG34:FI34"/>
    <mergeCell ref="FJ34:FL34"/>
    <mergeCell ref="FM34:FO34"/>
    <mergeCell ref="FP34:FR34"/>
    <mergeCell ref="FS34:FU34"/>
    <mergeCell ref="FV34:FX34"/>
    <mergeCell ref="FG30:FX30"/>
    <mergeCell ref="FG31:FI31"/>
    <mergeCell ref="FJ31:FL31"/>
    <mergeCell ref="FM31:FN31"/>
    <mergeCell ref="FO31:FP31"/>
    <mergeCell ref="FQ31:FR31"/>
    <mergeCell ref="FS31:FT31"/>
    <mergeCell ref="FU31:FV31"/>
    <mergeCell ref="FW31:FX31"/>
    <mergeCell ref="FG32:FI32"/>
    <mergeCell ref="FJ32:FL32"/>
    <mergeCell ref="FN32:FO32"/>
    <mergeCell ref="FP32:FR32"/>
    <mergeCell ref="FS32:FU32"/>
    <mergeCell ref="FW32:FX32"/>
    <mergeCell ref="FG33:FI33"/>
    <mergeCell ref="FJ33:FO33"/>
    <mergeCell ref="FP33:FR33"/>
    <mergeCell ref="FS33:FX33"/>
    <mergeCell ref="FG29:FI29"/>
    <mergeCell ref="FJ29:FL29"/>
    <mergeCell ref="FM29:FO29"/>
    <mergeCell ref="FP29:FR29"/>
    <mergeCell ref="FS29:FU29"/>
    <mergeCell ref="FV29:FX29"/>
    <mergeCell ref="FG25:FX25"/>
    <mergeCell ref="FG26:FI26"/>
    <mergeCell ref="FJ26:FL26"/>
    <mergeCell ref="FM26:FN26"/>
    <mergeCell ref="FO26:FP26"/>
    <mergeCell ref="FQ26:FR26"/>
    <mergeCell ref="FS26:FT26"/>
    <mergeCell ref="FU26:FV26"/>
    <mergeCell ref="FW26:FX26"/>
    <mergeCell ref="FG27:FI27"/>
    <mergeCell ref="FJ27:FL27"/>
    <mergeCell ref="FN27:FO27"/>
    <mergeCell ref="FP27:FR27"/>
    <mergeCell ref="FS27:FU27"/>
    <mergeCell ref="FW27:FX27"/>
    <mergeCell ref="FG28:FI28"/>
    <mergeCell ref="FJ28:FO28"/>
    <mergeCell ref="FP28:FR28"/>
    <mergeCell ref="FS28:FX28"/>
    <mergeCell ref="DE50:DG50"/>
    <mergeCell ref="DH50:DJ50"/>
    <mergeCell ref="DK50:DM50"/>
    <mergeCell ref="DN50:DP50"/>
    <mergeCell ref="DQ50:DS50"/>
    <mergeCell ref="DT50:DV50"/>
    <mergeCell ref="BC1:BH1"/>
    <mergeCell ref="BI1:BN1"/>
    <mergeCell ref="BO1:BT1"/>
    <mergeCell ref="BC2:BT2"/>
    <mergeCell ref="BC3:BT52"/>
    <mergeCell ref="DE46:DG46"/>
    <mergeCell ref="DH46:DM46"/>
    <mergeCell ref="DN46:DP46"/>
    <mergeCell ref="DQ46:DV46"/>
    <mergeCell ref="DE47:DG47"/>
    <mergeCell ref="DH47:DJ47"/>
    <mergeCell ref="DK47:DM47"/>
    <mergeCell ref="DN47:DP47"/>
    <mergeCell ref="DQ47:DS47"/>
    <mergeCell ref="DT47:DV47"/>
    <mergeCell ref="DE48:DG48"/>
    <mergeCell ref="DH48:DJ48"/>
    <mergeCell ref="DL48:DM48"/>
    <mergeCell ref="DN48:DP48"/>
    <mergeCell ref="DQ48:DS48"/>
    <mergeCell ref="DU48:DV48"/>
    <mergeCell ref="DE49:DG49"/>
    <mergeCell ref="DH49:DM49"/>
    <mergeCell ref="DN49:DP49"/>
    <mergeCell ref="DQ49:DV49"/>
    <mergeCell ref="DE42:DG42"/>
    <mergeCell ref="DH42:DJ42"/>
    <mergeCell ref="DL42:DM42"/>
    <mergeCell ref="DN42:DP42"/>
    <mergeCell ref="DQ42:DS42"/>
    <mergeCell ref="DU42:DV42"/>
    <mergeCell ref="DE43:DG43"/>
    <mergeCell ref="DH43:DM43"/>
    <mergeCell ref="DN43:DP43"/>
    <mergeCell ref="DQ43:DV43"/>
    <mergeCell ref="DE44:DG44"/>
    <mergeCell ref="DH44:DJ44"/>
    <mergeCell ref="DK44:DM44"/>
    <mergeCell ref="DN44:DP44"/>
    <mergeCell ref="DQ44:DS44"/>
    <mergeCell ref="DT44:DV44"/>
    <mergeCell ref="DE45:DG45"/>
    <mergeCell ref="DH45:DJ45"/>
    <mergeCell ref="DL45:DM45"/>
    <mergeCell ref="DN45:DP45"/>
    <mergeCell ref="DQ45:DS45"/>
    <mergeCell ref="DU45:DV45"/>
    <mergeCell ref="DE38:DG38"/>
    <mergeCell ref="DH38:DJ38"/>
    <mergeCell ref="DK38:DM38"/>
    <mergeCell ref="DN38:DP38"/>
    <mergeCell ref="DQ38:DS38"/>
    <mergeCell ref="DT38:DV38"/>
    <mergeCell ref="DE39:DG39"/>
    <mergeCell ref="DH39:DJ39"/>
    <mergeCell ref="DL39:DM39"/>
    <mergeCell ref="DN39:DP39"/>
    <mergeCell ref="DQ39:DS39"/>
    <mergeCell ref="DU39:DV39"/>
    <mergeCell ref="DE40:DG40"/>
    <mergeCell ref="DH40:DM40"/>
    <mergeCell ref="DN40:DP40"/>
    <mergeCell ref="DQ40:DV40"/>
    <mergeCell ref="DE41:DG41"/>
    <mergeCell ref="DH41:DJ41"/>
    <mergeCell ref="DK41:DM41"/>
    <mergeCell ref="DN41:DP41"/>
    <mergeCell ref="DQ41:DS41"/>
    <mergeCell ref="DT41:DV41"/>
    <mergeCell ref="DE34:DG34"/>
    <mergeCell ref="DH34:DM34"/>
    <mergeCell ref="DN34:DP34"/>
    <mergeCell ref="DQ34:DV34"/>
    <mergeCell ref="DE35:DG35"/>
    <mergeCell ref="DH35:DJ35"/>
    <mergeCell ref="DK35:DM35"/>
    <mergeCell ref="DN35:DP35"/>
    <mergeCell ref="DQ35:DS35"/>
    <mergeCell ref="DT35:DV35"/>
    <mergeCell ref="DE36:DG36"/>
    <mergeCell ref="DH36:DJ36"/>
    <mergeCell ref="DL36:DM36"/>
    <mergeCell ref="DN36:DP36"/>
    <mergeCell ref="DQ36:DS36"/>
    <mergeCell ref="DU36:DV36"/>
    <mergeCell ref="DE37:DG37"/>
    <mergeCell ref="DH37:DM37"/>
    <mergeCell ref="DN37:DP37"/>
    <mergeCell ref="DQ37:DV37"/>
    <mergeCell ref="DE30:DG30"/>
    <mergeCell ref="DH30:DJ30"/>
    <mergeCell ref="DL30:DM30"/>
    <mergeCell ref="DN30:DP30"/>
    <mergeCell ref="DQ30:DS30"/>
    <mergeCell ref="DU30:DV30"/>
    <mergeCell ref="DE31:DG31"/>
    <mergeCell ref="DH31:DM31"/>
    <mergeCell ref="DN31:DP31"/>
    <mergeCell ref="DQ31:DV31"/>
    <mergeCell ref="DE32:DG32"/>
    <mergeCell ref="DH32:DJ32"/>
    <mergeCell ref="DK32:DM32"/>
    <mergeCell ref="DN32:DP32"/>
    <mergeCell ref="DQ32:DS32"/>
    <mergeCell ref="DT32:DV32"/>
    <mergeCell ref="DE33:DG33"/>
    <mergeCell ref="DH33:DJ33"/>
    <mergeCell ref="DL33:DM33"/>
    <mergeCell ref="DN33:DP33"/>
    <mergeCell ref="DQ33:DS33"/>
    <mergeCell ref="DU33:DV33"/>
    <mergeCell ref="DE26:DG26"/>
    <mergeCell ref="DH26:DJ26"/>
    <mergeCell ref="DK26:DM26"/>
    <mergeCell ref="DN26:DP26"/>
    <mergeCell ref="DQ26:DS26"/>
    <mergeCell ref="DT26:DV26"/>
    <mergeCell ref="DE27:DG27"/>
    <mergeCell ref="DH27:DJ27"/>
    <mergeCell ref="DL27:DM27"/>
    <mergeCell ref="DN27:DP27"/>
    <mergeCell ref="DQ27:DS27"/>
    <mergeCell ref="DU27:DV27"/>
    <mergeCell ref="DE28:DG28"/>
    <mergeCell ref="DH28:DM28"/>
    <mergeCell ref="DN28:DP28"/>
    <mergeCell ref="DQ28:DV28"/>
    <mergeCell ref="DE29:DG29"/>
    <mergeCell ref="DH29:DJ29"/>
    <mergeCell ref="DK29:DM29"/>
    <mergeCell ref="DN29:DP29"/>
    <mergeCell ref="DQ29:DS29"/>
    <mergeCell ref="DT29:DV29"/>
    <mergeCell ref="DE22:DG22"/>
    <mergeCell ref="DH22:DM22"/>
    <mergeCell ref="DN22:DP22"/>
    <mergeCell ref="DQ22:DV22"/>
    <mergeCell ref="DE23:DG23"/>
    <mergeCell ref="DH23:DJ23"/>
    <mergeCell ref="DK23:DM23"/>
    <mergeCell ref="DN23:DP23"/>
    <mergeCell ref="DQ23:DS23"/>
    <mergeCell ref="DT23:DV23"/>
    <mergeCell ref="DE24:DG24"/>
    <mergeCell ref="DH24:DJ24"/>
    <mergeCell ref="DL24:DM24"/>
    <mergeCell ref="DN24:DP24"/>
    <mergeCell ref="DQ24:DS24"/>
    <mergeCell ref="DU24:DV24"/>
    <mergeCell ref="DE25:DG25"/>
    <mergeCell ref="DH25:DM25"/>
    <mergeCell ref="DN25:DP25"/>
    <mergeCell ref="DQ25:DV25"/>
    <mergeCell ref="DE18:DG18"/>
    <mergeCell ref="DH18:DJ18"/>
    <mergeCell ref="DL18:DM18"/>
    <mergeCell ref="DN18:DP18"/>
    <mergeCell ref="DQ18:DS18"/>
    <mergeCell ref="DU18:DV18"/>
    <mergeCell ref="DE19:DG19"/>
    <mergeCell ref="DH19:DM19"/>
    <mergeCell ref="DN19:DP19"/>
    <mergeCell ref="DQ19:DV19"/>
    <mergeCell ref="DE20:DG20"/>
    <mergeCell ref="DH20:DJ20"/>
    <mergeCell ref="DK20:DM20"/>
    <mergeCell ref="DN20:DP20"/>
    <mergeCell ref="DQ20:DS20"/>
    <mergeCell ref="DT20:DV20"/>
    <mergeCell ref="DE21:DG21"/>
    <mergeCell ref="DH21:DJ21"/>
    <mergeCell ref="DL21:DM21"/>
    <mergeCell ref="DN21:DP21"/>
    <mergeCell ref="DQ21:DS21"/>
    <mergeCell ref="DU21:DV21"/>
    <mergeCell ref="DE14:DG14"/>
    <mergeCell ref="DH14:DM14"/>
    <mergeCell ref="DN14:DP14"/>
    <mergeCell ref="DQ14:DV14"/>
    <mergeCell ref="DE15:DG15"/>
    <mergeCell ref="DH15:DJ15"/>
    <mergeCell ref="DK15:DM15"/>
    <mergeCell ref="DN15:DP15"/>
    <mergeCell ref="DQ15:DS15"/>
    <mergeCell ref="DT15:DV15"/>
    <mergeCell ref="DE16:DV16"/>
    <mergeCell ref="DE17:DG17"/>
    <mergeCell ref="DH17:DJ17"/>
    <mergeCell ref="DK17:DL17"/>
    <mergeCell ref="DM17:DN17"/>
    <mergeCell ref="DO17:DP17"/>
    <mergeCell ref="DQ17:DR17"/>
    <mergeCell ref="DS17:DT17"/>
    <mergeCell ref="DU17:DV17"/>
    <mergeCell ref="DE10:DG10"/>
    <mergeCell ref="DH10:DJ10"/>
    <mergeCell ref="DL10:DM10"/>
    <mergeCell ref="DN10:DP10"/>
    <mergeCell ref="DQ10:DS10"/>
    <mergeCell ref="DU10:DV10"/>
    <mergeCell ref="DE11:DG11"/>
    <mergeCell ref="DH11:DM11"/>
    <mergeCell ref="DN11:DP11"/>
    <mergeCell ref="DQ11:DV11"/>
    <mergeCell ref="DE12:DG12"/>
    <mergeCell ref="DH12:DJ12"/>
    <mergeCell ref="DK12:DM12"/>
    <mergeCell ref="DN12:DP12"/>
    <mergeCell ref="DQ12:DS12"/>
    <mergeCell ref="DT12:DV12"/>
    <mergeCell ref="DE13:DG13"/>
    <mergeCell ref="DH13:DJ13"/>
    <mergeCell ref="DL13:DM13"/>
    <mergeCell ref="DN13:DP13"/>
    <mergeCell ref="DQ13:DV13"/>
    <mergeCell ref="DE6:DG6"/>
    <mergeCell ref="DH6:DM6"/>
    <mergeCell ref="DN6:DP6"/>
    <mergeCell ref="DQ6:DV6"/>
    <mergeCell ref="DE7:DG7"/>
    <mergeCell ref="DH7:DJ7"/>
    <mergeCell ref="DK7:DM7"/>
    <mergeCell ref="DN7:DP7"/>
    <mergeCell ref="DQ7:DS7"/>
    <mergeCell ref="DT7:DV7"/>
    <mergeCell ref="DE8:DV8"/>
    <mergeCell ref="DE9:DG9"/>
    <mergeCell ref="DH9:DJ9"/>
    <mergeCell ref="DK9:DL9"/>
    <mergeCell ref="DM9:DN9"/>
    <mergeCell ref="DO9:DP9"/>
    <mergeCell ref="DQ9:DR9"/>
    <mergeCell ref="DS9:DT9"/>
    <mergeCell ref="DU9:DV9"/>
    <mergeCell ref="DE1:DJ1"/>
    <mergeCell ref="DK1:DP1"/>
    <mergeCell ref="DQ1:DV1"/>
    <mergeCell ref="DE2:DV2"/>
    <mergeCell ref="DE3:DV3"/>
    <mergeCell ref="DE4:DG4"/>
    <mergeCell ref="DH4:DJ4"/>
    <mergeCell ref="DK4:DL4"/>
    <mergeCell ref="DM4:DN4"/>
    <mergeCell ref="DO4:DP4"/>
    <mergeCell ref="DQ4:DR4"/>
    <mergeCell ref="DS4:DT4"/>
    <mergeCell ref="DU4:DV4"/>
    <mergeCell ref="DE5:DG5"/>
    <mergeCell ref="DH5:DJ5"/>
    <mergeCell ref="DL5:DM5"/>
    <mergeCell ref="DN5:DP5"/>
    <mergeCell ref="DQ5:DS5"/>
    <mergeCell ref="DU5:DV5"/>
    <mergeCell ref="C51:E51"/>
    <mergeCell ref="F51:G51"/>
    <mergeCell ref="I51:J51"/>
    <mergeCell ref="K51:L51"/>
    <mergeCell ref="M51:R51"/>
    <mergeCell ref="A52:B52"/>
    <mergeCell ref="C52:E52"/>
    <mergeCell ref="F52:G52"/>
    <mergeCell ref="I52:J52"/>
    <mergeCell ref="K52:L52"/>
    <mergeCell ref="M52:R52"/>
    <mergeCell ref="A48:R48"/>
    <mergeCell ref="FG21:FI21"/>
    <mergeCell ref="FJ21:FL21"/>
    <mergeCell ref="FM21:FO21"/>
    <mergeCell ref="FP21:FR21"/>
    <mergeCell ref="FS21:FU21"/>
    <mergeCell ref="EO49:EQ49"/>
    <mergeCell ref="ER49:ET49"/>
    <mergeCell ref="EV49:EW49"/>
    <mergeCell ref="EX49:EZ49"/>
    <mergeCell ref="FA49:FC49"/>
    <mergeCell ref="FE49:FF49"/>
    <mergeCell ref="EO50:EQ50"/>
    <mergeCell ref="ER50:EW50"/>
    <mergeCell ref="EX50:EZ50"/>
    <mergeCell ref="FA50:FF50"/>
    <mergeCell ref="EO51:EQ51"/>
    <mergeCell ref="ER51:ET51"/>
    <mergeCell ref="EU51:EW51"/>
    <mergeCell ref="EX51:EZ51"/>
    <mergeCell ref="FA51:FC51"/>
    <mergeCell ref="FG20:FI20"/>
    <mergeCell ref="FJ20:FO20"/>
    <mergeCell ref="FP20:FR20"/>
    <mergeCell ref="FS20:FX20"/>
    <mergeCell ref="FV21:FX21"/>
    <mergeCell ref="FG22:FI22"/>
    <mergeCell ref="FJ22:FL22"/>
    <mergeCell ref="FN22:FO22"/>
    <mergeCell ref="FP22:FR22"/>
    <mergeCell ref="FS22:FU22"/>
    <mergeCell ref="FW22:FX22"/>
    <mergeCell ref="FG23:FI23"/>
    <mergeCell ref="FJ23:FO23"/>
    <mergeCell ref="FP23:FR23"/>
    <mergeCell ref="FS23:FX23"/>
    <mergeCell ref="FG24:FI24"/>
    <mergeCell ref="FJ24:FL24"/>
    <mergeCell ref="FM24:FO24"/>
    <mergeCell ref="FP24:FR24"/>
    <mergeCell ref="FS24:FU24"/>
    <mergeCell ref="FV24:FX24"/>
    <mergeCell ref="FG16:FI16"/>
    <mergeCell ref="FJ16:FL16"/>
    <mergeCell ref="FN16:FO16"/>
    <mergeCell ref="FP16:FR16"/>
    <mergeCell ref="FS16:FU16"/>
    <mergeCell ref="FW16:FX16"/>
    <mergeCell ref="FG17:FI17"/>
    <mergeCell ref="FJ17:FO17"/>
    <mergeCell ref="FP17:FR17"/>
    <mergeCell ref="FS17:FX17"/>
    <mergeCell ref="FG18:FI18"/>
    <mergeCell ref="FJ18:FL18"/>
    <mergeCell ref="FM18:FO18"/>
    <mergeCell ref="FP18:FR18"/>
    <mergeCell ref="FS18:FU18"/>
    <mergeCell ref="FV18:FX18"/>
    <mergeCell ref="FG19:FI19"/>
    <mergeCell ref="FJ19:FL19"/>
    <mergeCell ref="FN19:FO19"/>
    <mergeCell ref="FP19:FR19"/>
    <mergeCell ref="FS19:FU19"/>
    <mergeCell ref="FW19:FX19"/>
    <mergeCell ref="FG12:FI12"/>
    <mergeCell ref="FJ12:FL12"/>
    <mergeCell ref="FM12:FO12"/>
    <mergeCell ref="FP12:FR12"/>
    <mergeCell ref="FS12:FU12"/>
    <mergeCell ref="FV12:FX12"/>
    <mergeCell ref="FG13:FI13"/>
    <mergeCell ref="FJ13:FL13"/>
    <mergeCell ref="FN13:FO13"/>
    <mergeCell ref="FP13:FR13"/>
    <mergeCell ref="FS13:FU13"/>
    <mergeCell ref="FW13:FX13"/>
    <mergeCell ref="FG14:FI14"/>
    <mergeCell ref="FJ14:FO14"/>
    <mergeCell ref="FP14:FR14"/>
    <mergeCell ref="FS14:FX14"/>
    <mergeCell ref="FG15:FI15"/>
    <mergeCell ref="FJ15:FL15"/>
    <mergeCell ref="FM15:FO15"/>
    <mergeCell ref="FP15:FR15"/>
    <mergeCell ref="FS15:FU15"/>
    <mergeCell ref="FV15:FX15"/>
    <mergeCell ref="FG8:FI8"/>
    <mergeCell ref="FJ8:FO8"/>
    <mergeCell ref="FP8:FR8"/>
    <mergeCell ref="FS8:FX8"/>
    <mergeCell ref="FG9:FI9"/>
    <mergeCell ref="FJ9:FL9"/>
    <mergeCell ref="FM9:FO9"/>
    <mergeCell ref="FP9:FR9"/>
    <mergeCell ref="FS9:FU9"/>
    <mergeCell ref="FV9:FX9"/>
    <mergeCell ref="FG10:FI10"/>
    <mergeCell ref="FJ10:FL10"/>
    <mergeCell ref="FN10:FO10"/>
    <mergeCell ref="FP10:FR10"/>
    <mergeCell ref="FS10:FU10"/>
    <mergeCell ref="FW10:FX10"/>
    <mergeCell ref="FG11:FI11"/>
    <mergeCell ref="FJ11:FO11"/>
    <mergeCell ref="FP11:FR11"/>
    <mergeCell ref="FS11:FX11"/>
    <mergeCell ref="EO48:EQ48"/>
    <mergeCell ref="ER48:ET48"/>
    <mergeCell ref="EU48:EW48"/>
    <mergeCell ref="EX48:EZ48"/>
    <mergeCell ref="FA48:FC48"/>
    <mergeCell ref="FD48:FF48"/>
    <mergeCell ref="EX41:EZ41"/>
    <mergeCell ref="EO42:EQ42"/>
    <mergeCell ref="ER42:EW42"/>
    <mergeCell ref="EX42:EZ42"/>
    <mergeCell ref="FA42:FF42"/>
    <mergeCell ref="EO43:EQ43"/>
    <mergeCell ref="ER43:ET43"/>
    <mergeCell ref="EU43:EW43"/>
    <mergeCell ref="EX43:EZ43"/>
    <mergeCell ref="FA43:FC43"/>
    <mergeCell ref="FD43:FF43"/>
    <mergeCell ref="EO47:EQ47"/>
    <mergeCell ref="ER47:EW47"/>
    <mergeCell ref="EX47:EZ47"/>
    <mergeCell ref="FA47:FF47"/>
    <mergeCell ref="FG1:FL1"/>
    <mergeCell ref="FM1:FR1"/>
    <mergeCell ref="FS1:FX1"/>
    <mergeCell ref="FG2:FX2"/>
    <mergeCell ref="FG3:FX3"/>
    <mergeCell ref="FG4:FI4"/>
    <mergeCell ref="FJ4:FL4"/>
    <mergeCell ref="FN4:FO4"/>
    <mergeCell ref="FP4:FR4"/>
    <mergeCell ref="FS4:FU4"/>
    <mergeCell ref="FW4:FX4"/>
    <mergeCell ref="FG5:FI5"/>
    <mergeCell ref="FJ5:FO5"/>
    <mergeCell ref="FP5:FR5"/>
    <mergeCell ref="EO39:FF39"/>
    <mergeCell ref="FS5:FX5"/>
    <mergeCell ref="FG6:FI6"/>
    <mergeCell ref="FJ6:FL6"/>
    <mergeCell ref="FM6:FO6"/>
    <mergeCell ref="FP6:FR6"/>
    <mergeCell ref="FS6:FU6"/>
    <mergeCell ref="FV6:FX6"/>
    <mergeCell ref="FG7:FI7"/>
    <mergeCell ref="FJ7:FL7"/>
    <mergeCell ref="FN7:FO7"/>
    <mergeCell ref="FP7:FR7"/>
    <mergeCell ref="FS7:FU7"/>
    <mergeCell ref="FW7:FX7"/>
    <mergeCell ref="FA34:FF34"/>
    <mergeCell ref="EX35:EZ35"/>
    <mergeCell ref="EX36:EZ36"/>
    <mergeCell ref="EO34:EQ34"/>
    <mergeCell ref="EU40:EV40"/>
    <mergeCell ref="EW40:EX40"/>
    <mergeCell ref="EY40:EZ40"/>
    <mergeCell ref="FA40:FB40"/>
    <mergeCell ref="FC40:FD40"/>
    <mergeCell ref="FE40:FF40"/>
    <mergeCell ref="FA41:FC41"/>
    <mergeCell ref="FE41:FF41"/>
    <mergeCell ref="EX37:EZ37"/>
    <mergeCell ref="FA37:FF37"/>
    <mergeCell ref="EO38:EQ38"/>
    <mergeCell ref="ER38:ET38"/>
    <mergeCell ref="EU38:EW38"/>
    <mergeCell ref="EX38:EZ38"/>
    <mergeCell ref="FA38:FC38"/>
    <mergeCell ref="FD38:FF38"/>
    <mergeCell ref="FD51:FF51"/>
    <mergeCell ref="EO44:FF44"/>
    <mergeCell ref="EO45:EQ45"/>
    <mergeCell ref="ER45:ET45"/>
    <mergeCell ref="EU45:EV45"/>
    <mergeCell ref="EW45:EX45"/>
    <mergeCell ref="EY45:EZ45"/>
    <mergeCell ref="FA45:FB45"/>
    <mergeCell ref="FC45:FD45"/>
    <mergeCell ref="FE45:FF45"/>
    <mergeCell ref="EO46:EQ46"/>
    <mergeCell ref="ER46:ET46"/>
    <mergeCell ref="EV46:EW46"/>
    <mergeCell ref="EX46:EZ46"/>
    <mergeCell ref="FA46:FC46"/>
    <mergeCell ref="FE46:FF46"/>
    <mergeCell ref="ER34:EW34"/>
    <mergeCell ref="EO35:EQ35"/>
    <mergeCell ref="EO36:EQ36"/>
    <mergeCell ref="EU7:EW7"/>
    <mergeCell ref="EX7:EZ7"/>
    <mergeCell ref="FA7:FC7"/>
    <mergeCell ref="FD7:FF7"/>
    <mergeCell ref="FA28:FF28"/>
    <mergeCell ref="EO23:EQ23"/>
    <mergeCell ref="EO24:EQ24"/>
    <mergeCell ref="EX24:EZ24"/>
    <mergeCell ref="EO25:EQ25"/>
    <mergeCell ref="EX25:EZ25"/>
    <mergeCell ref="ER23:ET23"/>
    <mergeCell ref="EU23:EV23"/>
    <mergeCell ref="EW23:EX23"/>
    <mergeCell ref="EX17:EZ17"/>
    <mergeCell ref="FA17:FF17"/>
    <mergeCell ref="EX18:EZ18"/>
    <mergeCell ref="EX19:EZ19"/>
    <mergeCell ref="FA18:FC18"/>
    <mergeCell ref="EO13:EQ13"/>
    <mergeCell ref="EX13:EZ13"/>
    <mergeCell ref="EO9:EQ9"/>
    <mergeCell ref="ER9:EW9"/>
    <mergeCell ref="EX9:EZ9"/>
    <mergeCell ref="FD13:FF13"/>
    <mergeCell ref="FA9:FF9"/>
    <mergeCell ref="FA31:FF31"/>
    <mergeCell ref="EX33:EZ33"/>
    <mergeCell ref="FA35:FC35"/>
    <mergeCell ref="FD35:FF35"/>
    <mergeCell ref="DW52:DY52"/>
    <mergeCell ref="DZ52:EB52"/>
    <mergeCell ref="EC52:EE52"/>
    <mergeCell ref="EF52:EH52"/>
    <mergeCell ref="EI52:EK52"/>
    <mergeCell ref="EL52:EN52"/>
    <mergeCell ref="DW36:DY36"/>
    <mergeCell ref="EF36:EH36"/>
    <mergeCell ref="DZ37:EE37"/>
    <mergeCell ref="EF37:EH37"/>
    <mergeCell ref="EI37:EN37"/>
    <mergeCell ref="EU26:EW26"/>
    <mergeCell ref="ER28:EW28"/>
    <mergeCell ref="EI23:EN23"/>
    <mergeCell ref="EI24:EK24"/>
    <mergeCell ref="EL24:EN24"/>
    <mergeCell ref="EI26:EN26"/>
    <mergeCell ref="ER35:ET35"/>
    <mergeCell ref="EU35:EW35"/>
    <mergeCell ref="EM32:EN32"/>
    <mergeCell ref="ER26:ET26"/>
    <mergeCell ref="EI46:EJ46"/>
    <mergeCell ref="EK46:EL46"/>
    <mergeCell ref="EM46:EN46"/>
    <mergeCell ref="DZ48:EE48"/>
    <mergeCell ref="EI48:EN48"/>
    <mergeCell ref="DW44:DY44"/>
    <mergeCell ref="DZ44:EB44"/>
    <mergeCell ref="EC44:EE44"/>
    <mergeCell ref="EF44:EH44"/>
    <mergeCell ref="EI44:EK44"/>
    <mergeCell ref="EL44:EN44"/>
    <mergeCell ref="FA36:FF36"/>
    <mergeCell ref="EX34:EZ34"/>
    <mergeCell ref="ER4:ET4"/>
    <mergeCell ref="EU4:EV4"/>
    <mergeCell ref="EW4:EX4"/>
    <mergeCell ref="EX8:EZ8"/>
    <mergeCell ref="ER10:ET10"/>
    <mergeCell ref="EU10:EW10"/>
    <mergeCell ref="ER13:ET13"/>
    <mergeCell ref="EU13:EW13"/>
    <mergeCell ref="EO14:FF14"/>
    <mergeCell ref="EO15:EQ15"/>
    <mergeCell ref="ER15:ET15"/>
    <mergeCell ref="EU15:EV15"/>
    <mergeCell ref="EW15:EX15"/>
    <mergeCell ref="EY15:EZ15"/>
    <mergeCell ref="FA15:FB15"/>
    <mergeCell ref="FC15:FD15"/>
    <mergeCell ref="ER6:EW6"/>
    <mergeCell ref="FA6:FF6"/>
    <mergeCell ref="EO7:EQ7"/>
    <mergeCell ref="ER7:ET7"/>
    <mergeCell ref="EX29:EZ29"/>
    <mergeCell ref="EX30:EZ30"/>
    <mergeCell ref="EX31:EZ31"/>
    <mergeCell ref="ER29:ET29"/>
    <mergeCell ref="EO26:EQ26"/>
    <mergeCell ref="EX26:EZ26"/>
    <mergeCell ref="EO27:EQ27"/>
    <mergeCell ref="EX27:EZ27"/>
    <mergeCell ref="EO28:EQ28"/>
    <mergeCell ref="EX28:EZ28"/>
    <mergeCell ref="EO10:EQ10"/>
    <mergeCell ref="EX10:EZ10"/>
    <mergeCell ref="EO11:EQ11"/>
    <mergeCell ref="EX11:EZ11"/>
    <mergeCell ref="FA10:FC10"/>
    <mergeCell ref="FD10:FF10"/>
    <mergeCell ref="FA11:FF11"/>
    <mergeCell ref="FD32:FF32"/>
    <mergeCell ref="EY23:EZ23"/>
    <mergeCell ref="FA23:FB23"/>
    <mergeCell ref="FC23:FD23"/>
    <mergeCell ref="FE23:FF23"/>
    <mergeCell ref="ER25:EW25"/>
    <mergeCell ref="FA25:FF25"/>
    <mergeCell ref="EO20:EQ20"/>
    <mergeCell ref="ER20:EW20"/>
    <mergeCell ref="EX20:EZ20"/>
    <mergeCell ref="FA20:FF20"/>
    <mergeCell ref="EO21:EQ21"/>
    <mergeCell ref="EX21:EZ21"/>
    <mergeCell ref="ER21:ET21"/>
    <mergeCell ref="EU21:EW21"/>
    <mergeCell ref="FA21:FC21"/>
    <mergeCell ref="FD21:FF21"/>
    <mergeCell ref="EO22:FF22"/>
    <mergeCell ref="FA29:FC29"/>
    <mergeCell ref="FD29:FF29"/>
    <mergeCell ref="FD18:FF18"/>
    <mergeCell ref="EO16:EQ16"/>
    <mergeCell ref="FE15:FF15"/>
    <mergeCell ref="EX16:EZ16"/>
    <mergeCell ref="EO12:EQ12"/>
    <mergeCell ref="EO5:EQ5"/>
    <mergeCell ref="EO6:EQ6"/>
    <mergeCell ref="EO8:EQ8"/>
    <mergeCell ref="EX5:EZ5"/>
    <mergeCell ref="EX6:EZ6"/>
    <mergeCell ref="DW49:DY49"/>
    <mergeCell ref="EF49:EH49"/>
    <mergeCell ref="DW50:DY50"/>
    <mergeCell ref="EF50:EH50"/>
    <mergeCell ref="DW51:DY51"/>
    <mergeCell ref="EF51:EH51"/>
    <mergeCell ref="DZ49:EB49"/>
    <mergeCell ref="EC49:EE49"/>
    <mergeCell ref="EI49:EK49"/>
    <mergeCell ref="EL49:EN49"/>
    <mergeCell ref="DZ51:EE51"/>
    <mergeCell ref="EI51:EN51"/>
    <mergeCell ref="DW46:DY46"/>
    <mergeCell ref="DW47:DY47"/>
    <mergeCell ref="EF47:EH47"/>
    <mergeCell ref="DW48:DY48"/>
    <mergeCell ref="EF48:EH48"/>
    <mergeCell ref="DZ46:EB46"/>
    <mergeCell ref="EC46:ED46"/>
    <mergeCell ref="EE46:EF46"/>
    <mergeCell ref="ER12:EW12"/>
    <mergeCell ref="EX12:EZ12"/>
    <mergeCell ref="EG46:EH46"/>
    <mergeCell ref="EO32:EQ32"/>
    <mergeCell ref="ER32:ET32"/>
    <mergeCell ref="EU32:EW32"/>
    <mergeCell ref="EX32:EZ32"/>
    <mergeCell ref="DW45:EN45"/>
    <mergeCell ref="DW41:DY41"/>
    <mergeCell ref="EF41:EH41"/>
    <mergeCell ref="DW42:DY42"/>
    <mergeCell ref="EF42:EH42"/>
    <mergeCell ref="DW43:DY43"/>
    <mergeCell ref="EF43:EH43"/>
    <mergeCell ref="DZ41:EB41"/>
    <mergeCell ref="EC41:EE41"/>
    <mergeCell ref="EI41:EK41"/>
    <mergeCell ref="EL41:EN41"/>
    <mergeCell ref="DZ43:EE43"/>
    <mergeCell ref="EI43:EN43"/>
    <mergeCell ref="EF38:EH38"/>
    <mergeCell ref="DW39:DY39"/>
    <mergeCell ref="EF39:EH39"/>
    <mergeCell ref="DW40:DY40"/>
    <mergeCell ref="EF40:EH40"/>
    <mergeCell ref="DZ40:EE40"/>
    <mergeCell ref="EI40:EN40"/>
    <mergeCell ref="DZ39:EB39"/>
    <mergeCell ref="ED39:EE39"/>
    <mergeCell ref="DZ42:EB42"/>
    <mergeCell ref="ED42:EE42"/>
    <mergeCell ref="DW37:DY37"/>
    <mergeCell ref="DW33:DY33"/>
    <mergeCell ref="EF33:EH33"/>
    <mergeCell ref="DW34:DY34"/>
    <mergeCell ref="DZ34:EE34"/>
    <mergeCell ref="EF34:EH34"/>
    <mergeCell ref="EI34:EN34"/>
    <mergeCell ref="DW35:DY35"/>
    <mergeCell ref="DZ35:EB35"/>
    <mergeCell ref="EC35:EE35"/>
    <mergeCell ref="EF35:EH35"/>
    <mergeCell ref="EI35:EK35"/>
    <mergeCell ref="EL35:EN35"/>
    <mergeCell ref="DZ38:EB38"/>
    <mergeCell ref="EC38:EE38"/>
    <mergeCell ref="EI38:EK38"/>
    <mergeCell ref="EL38:EN38"/>
    <mergeCell ref="DZ36:EB36"/>
    <mergeCell ref="ED36:EE36"/>
    <mergeCell ref="DW30:DY30"/>
    <mergeCell ref="EF30:EH30"/>
    <mergeCell ref="DW32:DY32"/>
    <mergeCell ref="DZ32:EB32"/>
    <mergeCell ref="DZ30:EB30"/>
    <mergeCell ref="EC30:EE30"/>
    <mergeCell ref="EI30:EK30"/>
    <mergeCell ref="EL30:EN30"/>
    <mergeCell ref="DW31:EN31"/>
    <mergeCell ref="EC32:ED32"/>
    <mergeCell ref="EE32:EF32"/>
    <mergeCell ref="EG32:EH32"/>
    <mergeCell ref="EI32:EJ32"/>
    <mergeCell ref="EK32:EL32"/>
    <mergeCell ref="DW27:DY27"/>
    <mergeCell ref="EF27:EH27"/>
    <mergeCell ref="DW28:DY28"/>
    <mergeCell ref="EF28:EH28"/>
    <mergeCell ref="DW29:DY29"/>
    <mergeCell ref="EF29:EH29"/>
    <mergeCell ref="DZ27:EB27"/>
    <mergeCell ref="EC27:EE27"/>
    <mergeCell ref="DZ29:EE29"/>
    <mergeCell ref="EI27:EK27"/>
    <mergeCell ref="EL27:EN27"/>
    <mergeCell ref="EI29:EN29"/>
    <mergeCell ref="DZ28:EB28"/>
    <mergeCell ref="ED28:EE28"/>
    <mergeCell ref="EF24:EH24"/>
    <mergeCell ref="DW25:DY25"/>
    <mergeCell ref="EF25:EH25"/>
    <mergeCell ref="DW26:DY26"/>
    <mergeCell ref="EF26:EH26"/>
    <mergeCell ref="DZ24:EB24"/>
    <mergeCell ref="EC24:EE24"/>
    <mergeCell ref="DZ26:EE26"/>
    <mergeCell ref="DW19:DY19"/>
    <mergeCell ref="DW20:DY20"/>
    <mergeCell ref="DZ20:EE20"/>
    <mergeCell ref="DW21:DY21"/>
    <mergeCell ref="DZ21:EB21"/>
    <mergeCell ref="EC21:EE21"/>
    <mergeCell ref="DW23:DY23"/>
    <mergeCell ref="DW22:DY22"/>
    <mergeCell ref="DZ23:EE23"/>
    <mergeCell ref="EF23:EH23"/>
    <mergeCell ref="EF19:EH19"/>
    <mergeCell ref="EF20:EH20"/>
    <mergeCell ref="EF21:EH21"/>
    <mergeCell ref="EF22:EH22"/>
    <mergeCell ref="DZ19:EB19"/>
    <mergeCell ref="ED19:EE19"/>
    <mergeCell ref="DZ22:EB22"/>
    <mergeCell ref="ED22:EE22"/>
    <mergeCell ref="DZ25:EB25"/>
    <mergeCell ref="ED25:EE25"/>
    <mergeCell ref="EF16:EH16"/>
    <mergeCell ref="DW17:DY17"/>
    <mergeCell ref="DZ17:EE17"/>
    <mergeCell ref="EF17:EH17"/>
    <mergeCell ref="EI17:EN17"/>
    <mergeCell ref="DW18:DY18"/>
    <mergeCell ref="DZ18:EB18"/>
    <mergeCell ref="EC18:EE18"/>
    <mergeCell ref="EF18:EH18"/>
    <mergeCell ref="EI18:EK18"/>
    <mergeCell ref="EL18:EN18"/>
    <mergeCell ref="DW13:DY13"/>
    <mergeCell ref="EF13:EH13"/>
    <mergeCell ref="DW14:DY14"/>
    <mergeCell ref="DZ14:EE14"/>
    <mergeCell ref="EF14:EH14"/>
    <mergeCell ref="EI14:EN14"/>
    <mergeCell ref="DW15:DY15"/>
    <mergeCell ref="DZ15:EB15"/>
    <mergeCell ref="EC15:EE15"/>
    <mergeCell ref="EF15:EH15"/>
    <mergeCell ref="EI15:EK15"/>
    <mergeCell ref="EL15:EN15"/>
    <mergeCell ref="EI13:EK13"/>
    <mergeCell ref="EM13:EN13"/>
    <mergeCell ref="EI16:EK16"/>
    <mergeCell ref="EM16:EN16"/>
    <mergeCell ref="DZ13:EB13"/>
    <mergeCell ref="ED13:EE13"/>
    <mergeCell ref="DZ16:EB16"/>
    <mergeCell ref="ED16:EE16"/>
    <mergeCell ref="EI12:EK12"/>
    <mergeCell ref="EL12:EN12"/>
    <mergeCell ref="DW7:DY7"/>
    <mergeCell ref="EF7:EH7"/>
    <mergeCell ref="DW8:DY8"/>
    <mergeCell ref="DZ8:EE8"/>
    <mergeCell ref="EF8:EH8"/>
    <mergeCell ref="EI8:EN8"/>
    <mergeCell ref="DW9:DY9"/>
    <mergeCell ref="DZ9:EB9"/>
    <mergeCell ref="EC9:EE9"/>
    <mergeCell ref="EF9:EH9"/>
    <mergeCell ref="EI9:EK9"/>
    <mergeCell ref="EL9:EN9"/>
    <mergeCell ref="EI7:EK7"/>
    <mergeCell ref="EM7:EN7"/>
    <mergeCell ref="EI10:EK10"/>
    <mergeCell ref="EM10:EN10"/>
    <mergeCell ref="EU1:EZ1"/>
    <mergeCell ref="FA1:FF1"/>
    <mergeCell ref="EO2:FF2"/>
    <mergeCell ref="DW3:EN3"/>
    <mergeCell ref="DW4:DY4"/>
    <mergeCell ref="EF4:EH4"/>
    <mergeCell ref="EO3:FF3"/>
    <mergeCell ref="EO4:EQ4"/>
    <mergeCell ref="EY4:EZ4"/>
    <mergeCell ref="FA4:FB4"/>
    <mergeCell ref="EO1:ET1"/>
    <mergeCell ref="DW1:EB1"/>
    <mergeCell ref="EC1:EH1"/>
    <mergeCell ref="EI1:EN1"/>
    <mergeCell ref="DW2:EN2"/>
    <mergeCell ref="CY1:DD1"/>
    <mergeCell ref="FC4:FD4"/>
    <mergeCell ref="FE4:FF4"/>
    <mergeCell ref="EI4:EK4"/>
    <mergeCell ref="EM4:EN4"/>
    <mergeCell ref="CM3:DD52"/>
    <mergeCell ref="DZ6:EB6"/>
    <mergeCell ref="EC6:EE6"/>
    <mergeCell ref="EF6:EH6"/>
    <mergeCell ref="EI6:EK6"/>
    <mergeCell ref="EL6:EN6"/>
    <mergeCell ref="EF11:EH11"/>
    <mergeCell ref="EI11:EN11"/>
    <mergeCell ref="DW12:DY12"/>
    <mergeCell ref="DZ12:EB12"/>
    <mergeCell ref="EC12:EE12"/>
    <mergeCell ref="EF12:EH12"/>
    <mergeCell ref="AW37:BB37"/>
    <mergeCell ref="AW38:AY38"/>
    <mergeCell ref="AK16:AM16"/>
    <mergeCell ref="AN16:AP16"/>
    <mergeCell ref="AQ16:AS16"/>
    <mergeCell ref="AT16:AV16"/>
    <mergeCell ref="AK17:AM17"/>
    <mergeCell ref="AN17:AP17"/>
    <mergeCell ref="AQ17:AS17"/>
    <mergeCell ref="AT17:AV17"/>
    <mergeCell ref="AW27:BB27"/>
    <mergeCell ref="AW28:AY28"/>
    <mergeCell ref="BA28:BB28"/>
    <mergeCell ref="AW29:AY29"/>
    <mergeCell ref="BA29:BB29"/>
    <mergeCell ref="AW30:AY30"/>
    <mergeCell ref="BA30:BB30"/>
    <mergeCell ref="AW31:AY31"/>
    <mergeCell ref="BA31:BB31"/>
    <mergeCell ref="AW32:BB32"/>
    <mergeCell ref="AW33:AY33"/>
    <mergeCell ref="BA33:BB33"/>
    <mergeCell ref="AW34:AY34"/>
    <mergeCell ref="BA34:BB34"/>
    <mergeCell ref="AW35:AY35"/>
    <mergeCell ref="BA35:BB35"/>
    <mergeCell ref="AW36:AY36"/>
    <mergeCell ref="BA36:BB36"/>
    <mergeCell ref="AW23:AY23"/>
    <mergeCell ref="AW24:AY24"/>
    <mergeCell ref="AW25:AY25"/>
    <mergeCell ref="AW26:AY26"/>
    <mergeCell ref="AK10:AM10"/>
    <mergeCell ref="AN10:AP10"/>
    <mergeCell ref="AQ10:AS10"/>
    <mergeCell ref="AT10:AV10"/>
    <mergeCell ref="AK11:AM11"/>
    <mergeCell ref="AN11:AP11"/>
    <mergeCell ref="AQ11:AS11"/>
    <mergeCell ref="AT11:AV11"/>
    <mergeCell ref="AK12:AM12"/>
    <mergeCell ref="AN12:AP12"/>
    <mergeCell ref="AQ12:AS12"/>
    <mergeCell ref="AT12:AV12"/>
    <mergeCell ref="AK13:AM13"/>
    <mergeCell ref="AN13:AP13"/>
    <mergeCell ref="AQ13:AS13"/>
    <mergeCell ref="AT13:AV13"/>
    <mergeCell ref="AK14:AM14"/>
    <mergeCell ref="AN14:AP14"/>
    <mergeCell ref="AT45:AV45"/>
    <mergeCell ref="AK46:AM46"/>
    <mergeCell ref="AN46:AP46"/>
    <mergeCell ref="AQ46:AS46"/>
    <mergeCell ref="AT46:AV46"/>
    <mergeCell ref="AK7:AM7"/>
    <mergeCell ref="AN7:AP7"/>
    <mergeCell ref="AQ7:AS7"/>
    <mergeCell ref="AT7:AV7"/>
    <mergeCell ref="AK8:AM8"/>
    <mergeCell ref="AN8:AP8"/>
    <mergeCell ref="AQ8:AS8"/>
    <mergeCell ref="AT8:AV8"/>
    <mergeCell ref="AK9:AM9"/>
    <mergeCell ref="AN9:AP9"/>
    <mergeCell ref="AQ9:AS9"/>
    <mergeCell ref="AT9:AV9"/>
    <mergeCell ref="AN28:AP28"/>
    <mergeCell ref="AT31:AV31"/>
    <mergeCell ref="AQ27:AS27"/>
    <mergeCell ref="AN29:AP29"/>
    <mergeCell ref="AN30:AP30"/>
    <mergeCell ref="AN31:AP31"/>
    <mergeCell ref="AN32:AP32"/>
    <mergeCell ref="AN33:AP33"/>
    <mergeCell ref="AN34:AP34"/>
    <mergeCell ref="AN35:AP35"/>
    <mergeCell ref="AN36:AP36"/>
    <mergeCell ref="AN38:AP38"/>
    <mergeCell ref="AN37:AP37"/>
    <mergeCell ref="AK44:AM44"/>
    <mergeCell ref="AN44:AP44"/>
    <mergeCell ref="BA3:BB3"/>
    <mergeCell ref="BA4:BB4"/>
    <mergeCell ref="BA5:BB5"/>
    <mergeCell ref="BA6:BB6"/>
    <mergeCell ref="AW7:BB7"/>
    <mergeCell ref="AT19:AV19"/>
    <mergeCell ref="AT37:AV37"/>
    <mergeCell ref="AT38:AV38"/>
    <mergeCell ref="AW19:AY19"/>
    <mergeCell ref="AW20:AY20"/>
    <mergeCell ref="AW21:AY21"/>
    <mergeCell ref="AW22:AY22"/>
    <mergeCell ref="AQ35:AS35"/>
    <mergeCell ref="AQ36:AS36"/>
    <mergeCell ref="AQ37:AS37"/>
    <mergeCell ref="AQ38:AS38"/>
    <mergeCell ref="AT23:AV23"/>
    <mergeCell ref="AT24:AV24"/>
    <mergeCell ref="AT25:AV25"/>
    <mergeCell ref="AK18:AV18"/>
    <mergeCell ref="AN20:AP20"/>
    <mergeCell ref="AN21:AP21"/>
    <mergeCell ref="AK6:AM6"/>
    <mergeCell ref="AN6:AP6"/>
    <mergeCell ref="AQ6:AS6"/>
    <mergeCell ref="AT6:AV6"/>
    <mergeCell ref="AQ14:AS14"/>
    <mergeCell ref="AT14:AV14"/>
    <mergeCell ref="AK15:AM15"/>
    <mergeCell ref="AN15:AP15"/>
    <mergeCell ref="AQ15:AS15"/>
    <mergeCell ref="AT15:AV15"/>
    <mergeCell ref="AW2:BB2"/>
    <mergeCell ref="AW3:AY3"/>
    <mergeCell ref="AW4:AY4"/>
    <mergeCell ref="AW5:AY5"/>
    <mergeCell ref="AW6:AY6"/>
    <mergeCell ref="AW8:AY8"/>
    <mergeCell ref="AW9:AY9"/>
    <mergeCell ref="AW10:AY10"/>
    <mergeCell ref="AW11:AY11"/>
    <mergeCell ref="AW12:AY12"/>
    <mergeCell ref="AW13:AY13"/>
    <mergeCell ref="AW14:AY14"/>
    <mergeCell ref="AW15:AY15"/>
    <mergeCell ref="AW16:AY16"/>
    <mergeCell ref="AW17:AY17"/>
    <mergeCell ref="AW18:AY18"/>
    <mergeCell ref="AQ32:AS32"/>
    <mergeCell ref="AT20:AV20"/>
    <mergeCell ref="AT21:AV21"/>
    <mergeCell ref="AT22:AV22"/>
    <mergeCell ref="AT26:AV26"/>
    <mergeCell ref="AT27:AV27"/>
    <mergeCell ref="AT28:AV28"/>
    <mergeCell ref="AT29:AV29"/>
    <mergeCell ref="AT30:AV30"/>
    <mergeCell ref="AQ3:AS3"/>
    <mergeCell ref="AT3:AV3"/>
    <mergeCell ref="AK2:AV2"/>
    <mergeCell ref="AK4:AM4"/>
    <mergeCell ref="AN4:AP4"/>
    <mergeCell ref="AQ4:AS4"/>
    <mergeCell ref="AT4:AV4"/>
    <mergeCell ref="A23:B23"/>
    <mergeCell ref="C23:E23"/>
    <mergeCell ref="A25:B25"/>
    <mergeCell ref="C25:E25"/>
    <mergeCell ref="F25:G25"/>
    <mergeCell ref="I25:J25"/>
    <mergeCell ref="K25:L25"/>
    <mergeCell ref="M25:R25"/>
    <mergeCell ref="F23:G23"/>
    <mergeCell ref="I23:J23"/>
    <mergeCell ref="K23:L23"/>
    <mergeCell ref="M23:R23"/>
    <mergeCell ref="M24:R24"/>
    <mergeCell ref="A26:R26"/>
    <mergeCell ref="A49:B49"/>
    <mergeCell ref="C49:E49"/>
    <mergeCell ref="F49:G49"/>
    <mergeCell ref="I49:J49"/>
    <mergeCell ref="K49:L49"/>
    <mergeCell ref="M49:R49"/>
    <mergeCell ref="A50:B50"/>
    <mergeCell ref="C50:E50"/>
    <mergeCell ref="F50:G50"/>
    <mergeCell ref="I50:J50"/>
    <mergeCell ref="K50:L50"/>
    <mergeCell ref="M50:R50"/>
    <mergeCell ref="A51:B51"/>
    <mergeCell ref="K24:L24"/>
    <mergeCell ref="I24:J24"/>
    <mergeCell ref="F24:G24"/>
    <mergeCell ref="C24:E24"/>
    <mergeCell ref="A24:B24"/>
    <mergeCell ref="A19:B19"/>
    <mergeCell ref="C19:E19"/>
    <mergeCell ref="F19:G19"/>
    <mergeCell ref="I19:J19"/>
    <mergeCell ref="K19:L19"/>
    <mergeCell ref="M19:R19"/>
    <mergeCell ref="A20:B20"/>
    <mergeCell ref="C20:E20"/>
    <mergeCell ref="F20:G20"/>
    <mergeCell ref="I20:J20"/>
    <mergeCell ref="K20:L20"/>
    <mergeCell ref="M20:R20"/>
    <mergeCell ref="A22:B22"/>
    <mergeCell ref="C22:E22"/>
    <mergeCell ref="F22:G22"/>
    <mergeCell ref="I22:J22"/>
    <mergeCell ref="K22:L22"/>
    <mergeCell ref="M22:R22"/>
    <mergeCell ref="A21:B21"/>
    <mergeCell ref="C21:E21"/>
    <mergeCell ref="F21:G21"/>
    <mergeCell ref="I21:J21"/>
    <mergeCell ref="K21:L21"/>
    <mergeCell ref="M21:R21"/>
    <mergeCell ref="A17:B17"/>
    <mergeCell ref="C17:E17"/>
    <mergeCell ref="F17:G17"/>
    <mergeCell ref="I17:J17"/>
    <mergeCell ref="K17:L17"/>
    <mergeCell ref="M17:R17"/>
    <mergeCell ref="A18:B18"/>
    <mergeCell ref="C18:E18"/>
    <mergeCell ref="F18:G18"/>
    <mergeCell ref="I18:J18"/>
    <mergeCell ref="K18:L18"/>
    <mergeCell ref="M18:R18"/>
    <mergeCell ref="A14:R14"/>
    <mergeCell ref="A15:B15"/>
    <mergeCell ref="C15:E15"/>
    <mergeCell ref="F15:G15"/>
    <mergeCell ref="I15:J15"/>
    <mergeCell ref="K15:L15"/>
    <mergeCell ref="M15:R15"/>
    <mergeCell ref="A16:B16"/>
    <mergeCell ref="C16:E16"/>
    <mergeCell ref="F16:G16"/>
    <mergeCell ref="I16:J16"/>
    <mergeCell ref="K16:L16"/>
    <mergeCell ref="M16:R16"/>
    <mergeCell ref="N12:R12"/>
    <mergeCell ref="A13:B13"/>
    <mergeCell ref="C13:D13"/>
    <mergeCell ref="E13:I13"/>
    <mergeCell ref="J13:K13"/>
    <mergeCell ref="L13:M13"/>
    <mergeCell ref="N13:R13"/>
    <mergeCell ref="A10:B10"/>
    <mergeCell ref="C10:D10"/>
    <mergeCell ref="E10:I10"/>
    <mergeCell ref="J10:K10"/>
    <mergeCell ref="L10:M10"/>
    <mergeCell ref="N10:R10"/>
    <mergeCell ref="A11:B11"/>
    <mergeCell ref="C11:D11"/>
    <mergeCell ref="E11:I11"/>
    <mergeCell ref="J11:K11"/>
    <mergeCell ref="L11:M11"/>
    <mergeCell ref="N11:R11"/>
    <mergeCell ref="A12:B12"/>
    <mergeCell ref="C12:D12"/>
    <mergeCell ref="E12:I12"/>
    <mergeCell ref="J12:K12"/>
    <mergeCell ref="L12:M12"/>
    <mergeCell ref="AK3:AM3"/>
    <mergeCell ref="AN3:AP3"/>
    <mergeCell ref="AK5:AM5"/>
    <mergeCell ref="AN5:AP5"/>
    <mergeCell ref="AQ5:AS5"/>
    <mergeCell ref="AT5:AV5"/>
    <mergeCell ref="A8:B8"/>
    <mergeCell ref="C8:D8"/>
    <mergeCell ref="E8:I8"/>
    <mergeCell ref="J8:K8"/>
    <mergeCell ref="L8:M8"/>
    <mergeCell ref="N8:R8"/>
    <mergeCell ref="A9:B9"/>
    <mergeCell ref="C9:D9"/>
    <mergeCell ref="E9:I9"/>
    <mergeCell ref="J9:K9"/>
    <mergeCell ref="L9:M9"/>
    <mergeCell ref="N9:R9"/>
    <mergeCell ref="A6:B6"/>
    <mergeCell ref="C6:D6"/>
    <mergeCell ref="E6:I6"/>
    <mergeCell ref="J6:K6"/>
    <mergeCell ref="L6:M6"/>
    <mergeCell ref="N6:R6"/>
    <mergeCell ref="A7:B7"/>
    <mergeCell ref="C7:D7"/>
    <mergeCell ref="E7:I7"/>
    <mergeCell ref="J7:K7"/>
    <mergeCell ref="L7:M7"/>
    <mergeCell ref="N7:R7"/>
    <mergeCell ref="AK35:AM35"/>
    <mergeCell ref="AK36:AM36"/>
    <mergeCell ref="AK37:AM37"/>
    <mergeCell ref="AK38:AM38"/>
    <mergeCell ref="AN19:AP19"/>
    <mergeCell ref="S1:X1"/>
    <mergeCell ref="CM2:DD2"/>
    <mergeCell ref="BU1:BZ1"/>
    <mergeCell ref="A4:B4"/>
    <mergeCell ref="C4:D4"/>
    <mergeCell ref="E4:I4"/>
    <mergeCell ref="J4:K4"/>
    <mergeCell ref="L4:M4"/>
    <mergeCell ref="N4:R4"/>
    <mergeCell ref="A5:B5"/>
    <mergeCell ref="AK1:AP1"/>
    <mergeCell ref="AQ1:AV1"/>
    <mergeCell ref="A1:F1"/>
    <mergeCell ref="G1:L1"/>
    <mergeCell ref="M1:R1"/>
    <mergeCell ref="A2:R2"/>
    <mergeCell ref="A3:B3"/>
    <mergeCell ref="C3:D3"/>
    <mergeCell ref="E3:I3"/>
    <mergeCell ref="J3:K3"/>
    <mergeCell ref="L3:M3"/>
    <mergeCell ref="N3:R3"/>
    <mergeCell ref="C5:D5"/>
    <mergeCell ref="E5:I5"/>
    <mergeCell ref="J5:K5"/>
    <mergeCell ref="L5:M5"/>
    <mergeCell ref="N5:R5"/>
    <mergeCell ref="AT34:AV34"/>
    <mergeCell ref="AT35:AV35"/>
    <mergeCell ref="AT36:AV36"/>
    <mergeCell ref="AQ22:AS22"/>
    <mergeCell ref="AQ23:AS23"/>
    <mergeCell ref="AQ24:AS24"/>
    <mergeCell ref="AQ25:AS25"/>
    <mergeCell ref="AQ26:AS26"/>
    <mergeCell ref="S28:AJ52"/>
    <mergeCell ref="CM1:CR1"/>
    <mergeCell ref="CS1:CX1"/>
    <mergeCell ref="AK19:AM19"/>
    <mergeCell ref="AK20:AM20"/>
    <mergeCell ref="AK21:AM21"/>
    <mergeCell ref="AK22:AM22"/>
    <mergeCell ref="AK23:AM23"/>
    <mergeCell ref="AK24:AM24"/>
    <mergeCell ref="AW1:BB1"/>
    <mergeCell ref="Y1:AD1"/>
    <mergeCell ref="AE1:AJ1"/>
    <mergeCell ref="S2:AJ2"/>
    <mergeCell ref="S3:AJ27"/>
    <mergeCell ref="AK25:AM25"/>
    <mergeCell ref="AK26:AM26"/>
    <mergeCell ref="AK27:AM27"/>
    <mergeCell ref="AK28:AM28"/>
    <mergeCell ref="AK29:AM29"/>
    <mergeCell ref="AK30:AM30"/>
    <mergeCell ref="AK31:AM31"/>
    <mergeCell ref="AK32:AM32"/>
    <mergeCell ref="AK33:AM33"/>
    <mergeCell ref="AK34:AM34"/>
    <mergeCell ref="DZ47:EB47"/>
    <mergeCell ref="ED47:EE47"/>
    <mergeCell ref="CA1:CF1"/>
    <mergeCell ref="CG1:CL1"/>
    <mergeCell ref="BU2:CL2"/>
    <mergeCell ref="BU3:CL52"/>
    <mergeCell ref="AQ28:AS28"/>
    <mergeCell ref="AQ29:AS29"/>
    <mergeCell ref="AQ30:AS30"/>
    <mergeCell ref="AQ31:AS31"/>
    <mergeCell ref="AW39:AY39"/>
    <mergeCell ref="AW40:AY40"/>
    <mergeCell ref="AW41:AY41"/>
    <mergeCell ref="AW42:AY42"/>
    <mergeCell ref="AW43:AY43"/>
    <mergeCell ref="AW44:AY44"/>
    <mergeCell ref="AW45:AY45"/>
    <mergeCell ref="AW46:AY46"/>
    <mergeCell ref="AW47:AY47"/>
    <mergeCell ref="AW48:AY48"/>
    <mergeCell ref="AW49:AY49"/>
    <mergeCell ref="AW50:AY50"/>
    <mergeCell ref="AW51:AY51"/>
    <mergeCell ref="AW52:AY52"/>
    <mergeCell ref="AT32:AV32"/>
    <mergeCell ref="AT33:AV33"/>
    <mergeCell ref="DZ4:EB4"/>
    <mergeCell ref="ED4:EE4"/>
    <mergeCell ref="DZ7:EB7"/>
    <mergeCell ref="ED7:EE7"/>
    <mergeCell ref="DZ10:EB10"/>
    <mergeCell ref="ED10:EE10"/>
    <mergeCell ref="ER27:ET27"/>
    <mergeCell ref="EV27:EW27"/>
    <mergeCell ref="ER30:ET30"/>
    <mergeCell ref="EV30:EW30"/>
    <mergeCell ref="ER33:ET33"/>
    <mergeCell ref="EV33:EW33"/>
    <mergeCell ref="ER36:ET36"/>
    <mergeCell ref="EV36:EW36"/>
    <mergeCell ref="ER41:ET41"/>
    <mergeCell ref="EV41:EW41"/>
    <mergeCell ref="EI39:EK39"/>
    <mergeCell ref="EM39:EN39"/>
    <mergeCell ref="EI20:EN20"/>
    <mergeCell ref="EI21:EK21"/>
    <mergeCell ref="EL21:EN21"/>
    <mergeCell ref="EU29:EW29"/>
    <mergeCell ref="EO17:EQ17"/>
    <mergeCell ref="ER17:EW17"/>
    <mergeCell ref="EO18:EQ18"/>
    <mergeCell ref="EO19:EQ19"/>
    <mergeCell ref="ER18:ET18"/>
    <mergeCell ref="EU18:EW18"/>
    <mergeCell ref="EO33:EQ33"/>
    <mergeCell ref="EO37:EQ37"/>
    <mergeCell ref="ER37:EW37"/>
    <mergeCell ref="EO41:EQ41"/>
    <mergeCell ref="ER31:EW31"/>
    <mergeCell ref="EO29:EQ29"/>
    <mergeCell ref="EO30:EQ30"/>
    <mergeCell ref="EO31:EQ31"/>
    <mergeCell ref="EO40:EQ40"/>
    <mergeCell ref="ER40:ET40"/>
    <mergeCell ref="EV5:EW5"/>
    <mergeCell ref="EV8:EW8"/>
    <mergeCell ref="EV11:EW11"/>
    <mergeCell ref="DZ50:EB50"/>
    <mergeCell ref="DW10:DY10"/>
    <mergeCell ref="DW11:DY11"/>
    <mergeCell ref="DZ11:EE11"/>
    <mergeCell ref="DW16:DY16"/>
    <mergeCell ref="DW24:DY24"/>
    <mergeCell ref="DW38:DY38"/>
    <mergeCell ref="ED50:EE50"/>
    <mergeCell ref="ER5:ET5"/>
    <mergeCell ref="ER8:ET8"/>
    <mergeCell ref="ER11:ET11"/>
    <mergeCell ref="ER16:ET16"/>
    <mergeCell ref="EI42:EK42"/>
    <mergeCell ref="EM42:EN42"/>
    <mergeCell ref="EI47:EK47"/>
    <mergeCell ref="EM47:EN47"/>
    <mergeCell ref="EI50:EK50"/>
    <mergeCell ref="EM50:EN50"/>
    <mergeCell ref="EF10:EH10"/>
    <mergeCell ref="DW5:DY5"/>
    <mergeCell ref="DZ5:EE5"/>
    <mergeCell ref="EF5:EH5"/>
    <mergeCell ref="EI5:EN5"/>
    <mergeCell ref="DW6:DY6"/>
    <mergeCell ref="EV16:EW16"/>
    <mergeCell ref="ER19:ET19"/>
    <mergeCell ref="EV19:EW19"/>
    <mergeCell ref="ER24:ET24"/>
    <mergeCell ref="EV24:EW24"/>
    <mergeCell ref="FA5:FC5"/>
    <mergeCell ref="FE5:FF5"/>
    <mergeCell ref="FA8:FC8"/>
    <mergeCell ref="FE8:FF8"/>
    <mergeCell ref="FA16:FC16"/>
    <mergeCell ref="FE16:FF16"/>
    <mergeCell ref="FA19:FC19"/>
    <mergeCell ref="FE19:FF19"/>
    <mergeCell ref="FA24:FC24"/>
    <mergeCell ref="FE24:FF24"/>
    <mergeCell ref="FA27:FC27"/>
    <mergeCell ref="FE27:FF27"/>
    <mergeCell ref="FA30:FC30"/>
    <mergeCell ref="FE30:FF30"/>
    <mergeCell ref="FA33:FC33"/>
    <mergeCell ref="FE33:FF33"/>
    <mergeCell ref="FA12:FF12"/>
    <mergeCell ref="FA13:FC13"/>
    <mergeCell ref="FA32:FC32"/>
    <mergeCell ref="FA26:FC26"/>
    <mergeCell ref="FD26:FF26"/>
    <mergeCell ref="AQ44:AS44"/>
    <mergeCell ref="AT44:AV44"/>
    <mergeCell ref="AK45:AM45"/>
    <mergeCell ref="AN45:AP45"/>
    <mergeCell ref="AQ45:AS45"/>
    <mergeCell ref="EI19:EK19"/>
    <mergeCell ref="EM19:EN19"/>
    <mergeCell ref="EI25:EK25"/>
    <mergeCell ref="EM25:EN25"/>
    <mergeCell ref="EI22:EK22"/>
    <mergeCell ref="EM22:EN22"/>
    <mergeCell ref="EI28:EK28"/>
    <mergeCell ref="EM28:EN28"/>
    <mergeCell ref="EI33:EK33"/>
    <mergeCell ref="EM33:EN33"/>
    <mergeCell ref="EI36:EK36"/>
    <mergeCell ref="EM36:EN36"/>
    <mergeCell ref="AQ19:AS19"/>
    <mergeCell ref="AQ20:AS20"/>
    <mergeCell ref="AQ21:AS21"/>
    <mergeCell ref="AQ33:AS33"/>
    <mergeCell ref="AQ34:AS34"/>
    <mergeCell ref="AN22:AP22"/>
    <mergeCell ref="AN23:AP23"/>
    <mergeCell ref="AN24:AP24"/>
    <mergeCell ref="AN25:AP25"/>
    <mergeCell ref="AN26:AP26"/>
    <mergeCell ref="AN27:AP27"/>
    <mergeCell ref="AK39:AM39"/>
    <mergeCell ref="AN39:AP39"/>
    <mergeCell ref="DZ33:EB33"/>
    <mergeCell ref="ED33:EE33"/>
    <mergeCell ref="AQ39:AS39"/>
    <mergeCell ref="AT39:AV39"/>
    <mergeCell ref="AK40:AM40"/>
    <mergeCell ref="AN40:AP40"/>
    <mergeCell ref="AQ40:AS40"/>
    <mergeCell ref="AT40:AV40"/>
    <mergeCell ref="AK41:AM41"/>
    <mergeCell ref="AN41:AP41"/>
    <mergeCell ref="AQ41:AS41"/>
    <mergeCell ref="AT41:AV41"/>
    <mergeCell ref="AK42:AM42"/>
    <mergeCell ref="AN42:AP42"/>
    <mergeCell ref="AQ42:AS42"/>
    <mergeCell ref="AT42:AV42"/>
    <mergeCell ref="AK43:AM43"/>
    <mergeCell ref="AN43:AP43"/>
    <mergeCell ref="AQ43:AS43"/>
    <mergeCell ref="AT43:AV43"/>
    <mergeCell ref="AK52:AM52"/>
    <mergeCell ref="AN52:AP52"/>
    <mergeCell ref="AQ52:AS52"/>
    <mergeCell ref="AT52:AV52"/>
    <mergeCell ref="AK47:AM47"/>
    <mergeCell ref="AN47:AP47"/>
    <mergeCell ref="AQ47:AS47"/>
    <mergeCell ref="AT47:AV47"/>
    <mergeCell ref="AK48:AM48"/>
    <mergeCell ref="AN48:AP48"/>
    <mergeCell ref="AQ48:AS48"/>
    <mergeCell ref="AT48:AV48"/>
    <mergeCell ref="AK49:AM49"/>
    <mergeCell ref="AN49:AP49"/>
    <mergeCell ref="AQ49:AS49"/>
    <mergeCell ref="AT49:AV49"/>
    <mergeCell ref="AK50:AM50"/>
    <mergeCell ref="AN50:AP50"/>
    <mergeCell ref="AQ50:AS50"/>
    <mergeCell ref="AT50:AV50"/>
    <mergeCell ref="AK51:AM51"/>
    <mergeCell ref="AN51:AP51"/>
    <mergeCell ref="AQ51:AS51"/>
    <mergeCell ref="AT51:AV51"/>
  </mergeCells>
  <hyperlinks>
    <hyperlink ref="DW31:EN31" r:id="rId1" display="RANGE 63B"/>
    <hyperlink ref="DW45:EN45" r:id="rId2" display="RANGE 64A"/>
    <hyperlink ref="EO3:FF3" r:id="rId3" display="RANGE 64B"/>
    <hyperlink ref="EO14:FF14" r:id="rId4" display="RANGE 64C"/>
    <hyperlink ref="EO22:FF22" r:id="rId5" display="RANGE 65C"/>
    <hyperlink ref="EO39:FF39" r:id="rId6" display="RANGE 65D"/>
    <hyperlink ref="EO44:FF44" r:id="rId7" display="RANGE 74C"/>
    <hyperlink ref="DE3:DV3" r:id="rId8" display="RANGE 61B"/>
    <hyperlink ref="DE8:DV8" r:id="rId9" display="RANGE 62A"/>
    <hyperlink ref="DE16:DV16" r:id="rId10" display="RANGE 62B"/>
    <hyperlink ref="FG25:FX25" r:id="rId11" display="RANGE 75W"/>
    <hyperlink ref="FG30:FX30" r:id="rId12" display="EC SOUTH"/>
  </hyperlinks>
  <printOptions horizontalCentered="1" verticalCentered="1"/>
  <pageMargins left="0.23622047244094491" right="0.23622047244094491" top="0.19685039370078741" bottom="0.19685039370078741" header="0.31496062992125984" footer="0.31496062992125984"/>
  <pageSetup paperSize="9" orientation="portrait" horizontalDpi="300" r:id="rId13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I154"/>
  <sheetViews>
    <sheetView zoomScale="70" zoomScaleNormal="70" workbookViewId="0">
      <selection activeCell="GM31" sqref="GM31"/>
    </sheetView>
  </sheetViews>
  <sheetFormatPr defaultRowHeight="15" x14ac:dyDescent="0.25"/>
  <cols>
    <col min="1" max="1" width="8.7109375" style="6"/>
  </cols>
  <sheetData>
    <row r="3" spans="1:191" ht="18" customHeight="1" x14ac:dyDescent="0.25">
      <c r="A3" s="6">
        <v>3</v>
      </c>
      <c r="B3" s="349" t="s">
        <v>247</v>
      </c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0"/>
      <c r="O3" s="350"/>
      <c r="P3" s="350"/>
      <c r="Q3" s="350"/>
      <c r="R3" s="350"/>
      <c r="S3" s="351"/>
      <c r="U3" s="387" t="s">
        <v>583</v>
      </c>
      <c r="V3" s="347"/>
      <c r="W3" s="347"/>
      <c r="X3" s="347"/>
      <c r="Y3" s="347"/>
      <c r="Z3" s="347"/>
      <c r="AA3" s="347"/>
      <c r="AB3" s="347"/>
      <c r="AC3" s="347"/>
      <c r="AD3" s="347"/>
      <c r="AE3" s="347"/>
      <c r="AF3" s="347"/>
      <c r="AG3" s="347"/>
      <c r="AH3" s="347"/>
      <c r="AI3" s="347"/>
      <c r="AJ3" s="347"/>
      <c r="AK3" s="347"/>
      <c r="AL3" s="348"/>
      <c r="AO3" s="387" t="s">
        <v>250</v>
      </c>
      <c r="AP3" s="347"/>
      <c r="AQ3" s="347"/>
      <c r="AR3" s="347"/>
      <c r="AS3" s="347"/>
      <c r="AT3" s="347"/>
      <c r="AU3" s="347"/>
      <c r="AV3" s="347"/>
      <c r="AW3" s="347"/>
      <c r="AX3" s="347"/>
      <c r="AY3" s="347"/>
      <c r="AZ3" s="347"/>
      <c r="BA3" s="347"/>
      <c r="BB3" s="347"/>
      <c r="BC3" s="347"/>
      <c r="BD3" s="347"/>
      <c r="BE3" s="347"/>
      <c r="BF3" s="348"/>
      <c r="BH3" s="387" t="s">
        <v>252</v>
      </c>
      <c r="BI3" s="347"/>
      <c r="BJ3" s="347"/>
      <c r="BK3" s="347"/>
      <c r="BL3" s="347"/>
      <c r="BM3" s="347"/>
      <c r="BN3" s="347"/>
      <c r="BO3" s="347"/>
      <c r="BP3" s="347"/>
      <c r="BQ3" s="347"/>
      <c r="BR3" s="347"/>
      <c r="BS3" s="347"/>
      <c r="BT3" s="347"/>
      <c r="BU3" s="347"/>
      <c r="BV3" s="347"/>
      <c r="BW3" s="347"/>
      <c r="BX3" s="347"/>
      <c r="BY3" s="348"/>
      <c r="CA3" s="387" t="s">
        <v>248</v>
      </c>
      <c r="CB3" s="347"/>
      <c r="CC3" s="347"/>
      <c r="CD3" s="347"/>
      <c r="CE3" s="347"/>
      <c r="CF3" s="347"/>
      <c r="CG3" s="347"/>
      <c r="CH3" s="347"/>
      <c r="CI3" s="347"/>
      <c r="CJ3" s="347"/>
      <c r="CK3" s="347"/>
      <c r="CL3" s="347"/>
      <c r="CM3" s="347"/>
      <c r="CN3" s="347"/>
      <c r="CO3" s="347"/>
      <c r="CP3" s="347"/>
      <c r="CQ3" s="347"/>
      <c r="CR3" s="348"/>
      <c r="CT3" s="387" t="s">
        <v>249</v>
      </c>
      <c r="CU3" s="347"/>
      <c r="CV3" s="347"/>
      <c r="CW3" s="347"/>
      <c r="CX3" s="347"/>
      <c r="CY3" s="347"/>
      <c r="CZ3" s="347"/>
      <c r="DA3" s="347"/>
      <c r="DB3" s="347"/>
      <c r="DC3" s="347"/>
      <c r="DD3" s="347"/>
      <c r="DE3" s="347"/>
      <c r="DF3" s="347"/>
      <c r="DG3" s="347"/>
      <c r="DH3" s="347"/>
      <c r="DI3" s="347"/>
      <c r="DJ3" s="347"/>
      <c r="DK3" s="348"/>
      <c r="DM3" s="387" t="s">
        <v>251</v>
      </c>
      <c r="DN3" s="347"/>
      <c r="DO3" s="347"/>
      <c r="DP3" s="347"/>
      <c r="DQ3" s="347"/>
      <c r="DR3" s="347"/>
      <c r="DS3" s="347"/>
      <c r="DT3" s="347"/>
      <c r="DU3" s="347"/>
      <c r="DV3" s="347"/>
      <c r="DW3" s="347"/>
      <c r="DX3" s="347"/>
      <c r="DY3" s="347"/>
      <c r="DZ3" s="347"/>
      <c r="EA3" s="347"/>
      <c r="EB3" s="347"/>
      <c r="EC3" s="347"/>
      <c r="ED3" s="348"/>
      <c r="EF3" s="387" t="s">
        <v>530</v>
      </c>
      <c r="EG3" s="347"/>
      <c r="EH3" s="347"/>
      <c r="EI3" s="347"/>
      <c r="EJ3" s="347"/>
      <c r="EK3" s="347"/>
      <c r="EL3" s="347"/>
      <c r="EM3" s="347"/>
      <c r="EN3" s="347"/>
      <c r="EO3" s="347"/>
      <c r="EP3" s="347"/>
      <c r="EQ3" s="347"/>
      <c r="ER3" s="347"/>
      <c r="ES3" s="347"/>
      <c r="ET3" s="347"/>
      <c r="EU3" s="347"/>
      <c r="EV3" s="347"/>
      <c r="EW3" s="348"/>
      <c r="EY3" s="387" t="s">
        <v>581</v>
      </c>
      <c r="EZ3" s="347"/>
      <c r="FA3" s="347"/>
      <c r="FB3" s="347"/>
      <c r="FC3" s="347"/>
      <c r="FD3" s="347"/>
      <c r="FE3" s="347"/>
      <c r="FF3" s="347"/>
      <c r="FG3" s="347"/>
      <c r="FH3" s="347"/>
      <c r="FI3" s="347"/>
      <c r="FJ3" s="347"/>
      <c r="FK3" s="347"/>
      <c r="FL3" s="347"/>
      <c r="FM3" s="347"/>
      <c r="FN3" s="347"/>
      <c r="FO3" s="347"/>
      <c r="FP3" s="348"/>
      <c r="FR3" s="387" t="s">
        <v>823</v>
      </c>
      <c r="FS3" s="347"/>
      <c r="FT3" s="347"/>
      <c r="FU3" s="347"/>
      <c r="FV3" s="347"/>
      <c r="FW3" s="347"/>
      <c r="FX3" s="347"/>
      <c r="FY3" s="347"/>
      <c r="FZ3" s="347"/>
      <c r="GA3" s="347"/>
      <c r="GB3" s="347"/>
      <c r="GC3" s="347"/>
      <c r="GD3" s="347"/>
      <c r="GE3" s="347"/>
      <c r="GF3" s="347"/>
      <c r="GG3" s="347"/>
      <c r="GH3" s="347"/>
      <c r="GI3" s="348"/>
    </row>
    <row r="4" spans="1:191" ht="18.75" thickBot="1" x14ac:dyDescent="0.35">
      <c r="A4" s="6">
        <v>4</v>
      </c>
      <c r="B4" s="352" t="s">
        <v>262</v>
      </c>
      <c r="C4" s="352"/>
      <c r="D4" s="352"/>
      <c r="E4" s="353" t="s">
        <v>260</v>
      </c>
      <c r="F4" s="353"/>
      <c r="G4" s="353"/>
      <c r="H4" s="352" t="s">
        <v>232</v>
      </c>
      <c r="I4" s="352"/>
      <c r="J4" s="353" t="s">
        <v>259</v>
      </c>
      <c r="K4" s="353"/>
      <c r="L4" s="352" t="s">
        <v>281</v>
      </c>
      <c r="M4" s="352"/>
      <c r="N4" s="353" t="s">
        <v>261</v>
      </c>
      <c r="O4" s="353"/>
      <c r="P4" s="352" t="s">
        <v>282</v>
      </c>
      <c r="Q4" s="352"/>
      <c r="R4" s="389"/>
      <c r="S4" s="389"/>
      <c r="U4" s="187" t="s">
        <v>262</v>
      </c>
      <c r="V4" s="187"/>
      <c r="W4" s="187"/>
      <c r="X4" s="188" t="s">
        <v>260</v>
      </c>
      <c r="Y4" s="188"/>
      <c r="Z4" s="188"/>
      <c r="AA4" s="187" t="s">
        <v>232</v>
      </c>
      <c r="AB4" s="187"/>
      <c r="AC4" s="188" t="s">
        <v>259</v>
      </c>
      <c r="AD4" s="188"/>
      <c r="AE4" s="187" t="s">
        <v>281</v>
      </c>
      <c r="AF4" s="187"/>
      <c r="AG4" s="188" t="s">
        <v>261</v>
      </c>
      <c r="AH4" s="188"/>
      <c r="AI4" s="187" t="s">
        <v>282</v>
      </c>
      <c r="AJ4" s="187"/>
      <c r="AK4" s="384"/>
      <c r="AL4" s="384"/>
      <c r="AO4" s="187" t="s">
        <v>262</v>
      </c>
      <c r="AP4" s="187"/>
      <c r="AQ4" s="187"/>
      <c r="AR4" s="188" t="s">
        <v>260</v>
      </c>
      <c r="AS4" s="188"/>
      <c r="AT4" s="188"/>
      <c r="AU4" s="187" t="s">
        <v>232</v>
      </c>
      <c r="AV4" s="187"/>
      <c r="AW4" s="188" t="s">
        <v>259</v>
      </c>
      <c r="AX4" s="188"/>
      <c r="AY4" s="187" t="s">
        <v>281</v>
      </c>
      <c r="AZ4" s="187"/>
      <c r="BA4" s="188" t="s">
        <v>278</v>
      </c>
      <c r="BB4" s="188"/>
      <c r="BC4" s="187" t="s">
        <v>282</v>
      </c>
      <c r="BD4" s="187"/>
      <c r="BE4" s="384"/>
      <c r="BF4" s="384"/>
      <c r="BH4" s="187" t="s">
        <v>262</v>
      </c>
      <c r="BI4" s="187"/>
      <c r="BJ4" s="187"/>
      <c r="BK4" s="188" t="s">
        <v>260</v>
      </c>
      <c r="BL4" s="188"/>
      <c r="BM4" s="188"/>
      <c r="BN4" s="187" t="s">
        <v>232</v>
      </c>
      <c r="BO4" s="187"/>
      <c r="BP4" s="188" t="s">
        <v>259</v>
      </c>
      <c r="BQ4" s="188"/>
      <c r="BR4" s="187" t="s">
        <v>281</v>
      </c>
      <c r="BS4" s="187"/>
      <c r="BT4" s="188" t="s">
        <v>283</v>
      </c>
      <c r="BU4" s="188"/>
      <c r="BV4" s="187" t="s">
        <v>282</v>
      </c>
      <c r="BW4" s="187"/>
      <c r="BX4" s="188" t="s">
        <v>284</v>
      </c>
      <c r="BY4" s="188"/>
      <c r="CA4" s="352" t="s">
        <v>262</v>
      </c>
      <c r="CB4" s="352"/>
      <c r="CC4" s="352"/>
      <c r="CD4" s="353" t="s">
        <v>260</v>
      </c>
      <c r="CE4" s="353"/>
      <c r="CF4" s="353"/>
      <c r="CG4" s="352" t="s">
        <v>232</v>
      </c>
      <c r="CH4" s="352"/>
      <c r="CI4" s="353" t="s">
        <v>265</v>
      </c>
      <c r="CJ4" s="353"/>
      <c r="CK4" s="352" t="s">
        <v>281</v>
      </c>
      <c r="CL4" s="352"/>
      <c r="CM4" s="353" t="s">
        <v>261</v>
      </c>
      <c r="CN4" s="353"/>
      <c r="CO4" s="352" t="s">
        <v>282</v>
      </c>
      <c r="CP4" s="352"/>
      <c r="CQ4" s="353" t="s">
        <v>280</v>
      </c>
      <c r="CR4" s="353"/>
      <c r="CT4" s="187" t="s">
        <v>262</v>
      </c>
      <c r="CU4" s="187"/>
      <c r="CV4" s="187"/>
      <c r="CW4" s="188" t="s">
        <v>260</v>
      </c>
      <c r="CX4" s="188"/>
      <c r="CY4" s="188"/>
      <c r="CZ4" s="187" t="s">
        <v>232</v>
      </c>
      <c r="DA4" s="187"/>
      <c r="DB4" s="188" t="s">
        <v>265</v>
      </c>
      <c r="DC4" s="188"/>
      <c r="DD4" s="187" t="s">
        <v>281</v>
      </c>
      <c r="DE4" s="187"/>
      <c r="DF4" s="188" t="s">
        <v>261</v>
      </c>
      <c r="DG4" s="188"/>
      <c r="DH4" s="187" t="s">
        <v>282</v>
      </c>
      <c r="DI4" s="187"/>
      <c r="DJ4" s="188" t="s">
        <v>280</v>
      </c>
      <c r="DK4" s="188"/>
      <c r="DM4" s="187" t="s">
        <v>262</v>
      </c>
      <c r="DN4" s="187"/>
      <c r="DO4" s="187"/>
      <c r="DP4" s="188" t="s">
        <v>260</v>
      </c>
      <c r="DQ4" s="188"/>
      <c r="DR4" s="188"/>
      <c r="DS4" s="187" t="s">
        <v>232</v>
      </c>
      <c r="DT4" s="187"/>
      <c r="DU4" s="188" t="s">
        <v>265</v>
      </c>
      <c r="DV4" s="188"/>
      <c r="DW4" s="187" t="s">
        <v>281</v>
      </c>
      <c r="DX4" s="187"/>
      <c r="DY4" s="188" t="s">
        <v>261</v>
      </c>
      <c r="DZ4" s="188"/>
      <c r="EA4" s="187" t="s">
        <v>282</v>
      </c>
      <c r="EB4" s="187"/>
      <c r="EC4" s="188" t="s">
        <v>280</v>
      </c>
      <c r="ED4" s="188"/>
      <c r="EF4" s="187" t="s">
        <v>262</v>
      </c>
      <c r="EG4" s="187"/>
      <c r="EH4" s="187"/>
      <c r="EI4" s="188" t="s">
        <v>260</v>
      </c>
      <c r="EJ4" s="188"/>
      <c r="EK4" s="188"/>
      <c r="EL4" s="187" t="s">
        <v>232</v>
      </c>
      <c r="EM4" s="187"/>
      <c r="EN4" s="188" t="s">
        <v>259</v>
      </c>
      <c r="EO4" s="188"/>
      <c r="EP4" s="187" t="s">
        <v>281</v>
      </c>
      <c r="EQ4" s="187"/>
      <c r="ER4" s="188" t="s">
        <v>531</v>
      </c>
      <c r="ES4" s="188"/>
      <c r="ET4" s="187" t="s">
        <v>282</v>
      </c>
      <c r="EU4" s="187"/>
      <c r="EV4" s="188"/>
      <c r="EW4" s="188"/>
      <c r="EY4" s="187" t="s">
        <v>262</v>
      </c>
      <c r="EZ4" s="187"/>
      <c r="FA4" s="187"/>
      <c r="FB4" s="188" t="s">
        <v>260</v>
      </c>
      <c r="FC4" s="188"/>
      <c r="FD4" s="188"/>
      <c r="FE4" s="187" t="s">
        <v>232</v>
      </c>
      <c r="FF4" s="187"/>
      <c r="FG4" s="188" t="s">
        <v>259</v>
      </c>
      <c r="FH4" s="188"/>
      <c r="FI4" s="187" t="s">
        <v>281</v>
      </c>
      <c r="FJ4" s="187"/>
      <c r="FK4" s="188" t="s">
        <v>531</v>
      </c>
      <c r="FL4" s="188"/>
      <c r="FM4" s="187" t="s">
        <v>282</v>
      </c>
      <c r="FN4" s="187"/>
      <c r="FO4" s="188"/>
      <c r="FP4" s="188"/>
      <c r="FR4" s="187" t="s">
        <v>262</v>
      </c>
      <c r="FS4" s="187"/>
      <c r="FT4" s="187"/>
      <c r="FU4" s="188" t="s">
        <v>260</v>
      </c>
      <c r="FV4" s="188"/>
      <c r="FW4" s="188"/>
      <c r="FX4" s="187" t="s">
        <v>232</v>
      </c>
      <c r="FY4" s="187"/>
      <c r="FZ4" s="188" t="s">
        <v>259</v>
      </c>
      <c r="GA4" s="188"/>
      <c r="GB4" s="187" t="s">
        <v>281</v>
      </c>
      <c r="GC4" s="187"/>
      <c r="GD4" s="188" t="s">
        <v>825</v>
      </c>
      <c r="GE4" s="188"/>
      <c r="GF4" s="187" t="s">
        <v>282</v>
      </c>
      <c r="GG4" s="187"/>
      <c r="GH4" s="188" t="s">
        <v>826</v>
      </c>
      <c r="GI4" s="188"/>
    </row>
    <row r="5" spans="1:191" ht="18.75" thickTop="1" x14ac:dyDescent="0.25">
      <c r="A5" s="6">
        <v>5</v>
      </c>
      <c r="B5" s="177" t="s">
        <v>254</v>
      </c>
      <c r="C5" s="178"/>
      <c r="D5" s="179"/>
      <c r="E5" s="164" t="s">
        <v>257</v>
      </c>
      <c r="F5" s="165"/>
      <c r="G5" s="170"/>
      <c r="H5" s="137" t="s">
        <v>757</v>
      </c>
      <c r="I5" s="392"/>
      <c r="J5" s="393"/>
      <c r="K5" s="185" t="s">
        <v>254</v>
      </c>
      <c r="L5" s="185"/>
      <c r="M5" s="185"/>
      <c r="N5" s="164" t="s">
        <v>263</v>
      </c>
      <c r="O5" s="165"/>
      <c r="P5" s="170"/>
      <c r="Q5" s="137" t="s">
        <v>757</v>
      </c>
      <c r="R5" s="390"/>
      <c r="S5" s="391"/>
      <c r="U5" s="177" t="s">
        <v>254</v>
      </c>
      <c r="V5" s="178"/>
      <c r="W5" s="179"/>
      <c r="X5" s="388" t="s">
        <v>584</v>
      </c>
      <c r="Y5" s="388"/>
      <c r="Z5" s="388"/>
      <c r="AA5" s="388"/>
      <c r="AB5" s="388"/>
      <c r="AC5" s="388"/>
      <c r="AD5" s="185" t="s">
        <v>254</v>
      </c>
      <c r="AE5" s="185"/>
      <c r="AF5" s="185"/>
      <c r="AG5" s="164" t="s">
        <v>585</v>
      </c>
      <c r="AH5" s="165"/>
      <c r="AI5" s="165"/>
      <c r="AJ5" s="165"/>
      <c r="AK5" s="165"/>
      <c r="AL5" s="166"/>
      <c r="AO5" s="177" t="s">
        <v>254</v>
      </c>
      <c r="AP5" s="178"/>
      <c r="AQ5" s="179"/>
      <c r="AR5" s="388" t="s">
        <v>357</v>
      </c>
      <c r="AS5" s="388"/>
      <c r="AT5" s="388"/>
      <c r="AU5" s="388"/>
      <c r="AV5" s="388"/>
      <c r="AW5" s="388"/>
      <c r="AX5" s="185" t="s">
        <v>254</v>
      </c>
      <c r="AY5" s="185"/>
      <c r="AZ5" s="185"/>
      <c r="BA5" s="164" t="s">
        <v>534</v>
      </c>
      <c r="BB5" s="165"/>
      <c r="BC5" s="165"/>
      <c r="BD5" s="165"/>
      <c r="BE5" s="165"/>
      <c r="BF5" s="166"/>
      <c r="BH5" s="177" t="s">
        <v>254</v>
      </c>
      <c r="BI5" s="178"/>
      <c r="BJ5" s="179"/>
      <c r="BK5" s="388" t="s">
        <v>285</v>
      </c>
      <c r="BL5" s="388"/>
      <c r="BM5" s="388"/>
      <c r="BN5" s="388"/>
      <c r="BO5" s="388"/>
      <c r="BP5" s="388"/>
      <c r="BQ5" s="185" t="s">
        <v>254</v>
      </c>
      <c r="BR5" s="185"/>
      <c r="BS5" s="185"/>
      <c r="BT5" s="164" t="s">
        <v>567</v>
      </c>
      <c r="BU5" s="165"/>
      <c r="BV5" s="165"/>
      <c r="BW5" s="165"/>
      <c r="BX5" s="165"/>
      <c r="BY5" s="166"/>
      <c r="CA5" s="177" t="s">
        <v>254</v>
      </c>
      <c r="CB5" s="178"/>
      <c r="CC5" s="179"/>
      <c r="CD5" s="388" t="s">
        <v>268</v>
      </c>
      <c r="CE5" s="388"/>
      <c r="CF5" s="388"/>
      <c r="CG5" s="388"/>
      <c r="CH5" s="388"/>
      <c r="CI5" s="388"/>
      <c r="CJ5" s="185" t="s">
        <v>254</v>
      </c>
      <c r="CK5" s="185"/>
      <c r="CL5" s="185"/>
      <c r="CM5" s="164" t="s">
        <v>269</v>
      </c>
      <c r="CN5" s="165"/>
      <c r="CO5" s="165"/>
      <c r="CP5" s="165"/>
      <c r="CQ5" s="165"/>
      <c r="CR5" s="166"/>
      <c r="CT5" s="177" t="s">
        <v>254</v>
      </c>
      <c r="CU5" s="178"/>
      <c r="CV5" s="179"/>
      <c r="CW5" s="388" t="s">
        <v>273</v>
      </c>
      <c r="CX5" s="388"/>
      <c r="CY5" s="388"/>
      <c r="CZ5" s="388"/>
      <c r="DA5" s="388"/>
      <c r="DB5" s="388"/>
      <c r="DC5" s="185" t="s">
        <v>254</v>
      </c>
      <c r="DD5" s="185"/>
      <c r="DE5" s="185"/>
      <c r="DF5" s="164" t="s">
        <v>274</v>
      </c>
      <c r="DG5" s="165"/>
      <c r="DH5" s="165"/>
      <c r="DI5" s="165"/>
      <c r="DJ5" s="165"/>
      <c r="DK5" s="166"/>
      <c r="DM5" s="177" t="s">
        <v>254</v>
      </c>
      <c r="DN5" s="178"/>
      <c r="DO5" s="179"/>
      <c r="DP5" s="388" t="s">
        <v>253</v>
      </c>
      <c r="DQ5" s="388"/>
      <c r="DR5" s="388"/>
      <c r="DS5" s="388"/>
      <c r="DT5" s="388"/>
      <c r="DU5" s="388"/>
      <c r="DV5" s="185" t="s">
        <v>254</v>
      </c>
      <c r="DW5" s="185"/>
      <c r="DX5" s="185"/>
      <c r="DY5" s="164" t="s">
        <v>571</v>
      </c>
      <c r="DZ5" s="165"/>
      <c r="EA5" s="165"/>
      <c r="EB5" s="165"/>
      <c r="EC5" s="165"/>
      <c r="ED5" s="166"/>
      <c r="EF5" s="177" t="s">
        <v>254</v>
      </c>
      <c r="EG5" s="178"/>
      <c r="EH5" s="179"/>
      <c r="EI5" s="388" t="s">
        <v>532</v>
      </c>
      <c r="EJ5" s="388"/>
      <c r="EK5" s="388"/>
      <c r="EL5" s="388"/>
      <c r="EM5" s="388"/>
      <c r="EN5" s="388"/>
      <c r="EO5" s="185" t="s">
        <v>254</v>
      </c>
      <c r="EP5" s="185"/>
      <c r="EQ5" s="185"/>
      <c r="ER5" s="164" t="s">
        <v>533</v>
      </c>
      <c r="ES5" s="165"/>
      <c r="ET5" s="165"/>
      <c r="EU5" s="165"/>
      <c r="EV5" s="165"/>
      <c r="EW5" s="166"/>
      <c r="EY5" s="177" t="s">
        <v>254</v>
      </c>
      <c r="EZ5" s="178"/>
      <c r="FA5" s="179"/>
      <c r="FB5" s="388" t="s">
        <v>533</v>
      </c>
      <c r="FC5" s="388"/>
      <c r="FD5" s="388"/>
      <c r="FE5" s="388"/>
      <c r="FF5" s="388"/>
      <c r="FG5" s="388"/>
      <c r="FH5" s="185"/>
      <c r="FI5" s="185"/>
      <c r="FJ5" s="185"/>
      <c r="FK5" s="164"/>
      <c r="FL5" s="165"/>
      <c r="FM5" s="165"/>
      <c r="FN5" s="165"/>
      <c r="FO5" s="165"/>
      <c r="FP5" s="166"/>
      <c r="FR5" s="177" t="s">
        <v>254</v>
      </c>
      <c r="FS5" s="178"/>
      <c r="FT5" s="179"/>
      <c r="FU5" s="164" t="s">
        <v>884</v>
      </c>
      <c r="FV5" s="165"/>
      <c r="FW5" s="170"/>
      <c r="FX5" s="144" t="s">
        <v>866</v>
      </c>
      <c r="FY5" s="164" t="s">
        <v>869</v>
      </c>
      <c r="FZ5" s="170"/>
      <c r="GA5" s="185" t="s">
        <v>254</v>
      </c>
      <c r="GB5" s="185"/>
      <c r="GC5" s="185"/>
      <c r="GD5" s="164" t="s">
        <v>827</v>
      </c>
      <c r="GE5" s="165"/>
      <c r="GF5" s="170"/>
      <c r="GG5" s="144" t="s">
        <v>866</v>
      </c>
      <c r="GH5" s="164" t="s">
        <v>870</v>
      </c>
      <c r="GI5" s="170"/>
    </row>
    <row r="6" spans="1:191" ht="18" customHeight="1" x14ac:dyDescent="0.25">
      <c r="A6" s="6">
        <v>6</v>
      </c>
      <c r="B6" s="180" t="s">
        <v>256</v>
      </c>
      <c r="C6" s="181"/>
      <c r="D6" s="181"/>
      <c r="E6" s="182" t="s">
        <v>258</v>
      </c>
      <c r="F6" s="182"/>
      <c r="G6" s="182"/>
      <c r="H6" s="182"/>
      <c r="I6" s="375"/>
      <c r="J6" s="375"/>
      <c r="K6" s="181" t="s">
        <v>256</v>
      </c>
      <c r="L6" s="181"/>
      <c r="M6" s="181"/>
      <c r="N6" s="171" t="s">
        <v>264</v>
      </c>
      <c r="O6" s="172"/>
      <c r="P6" s="172"/>
      <c r="Q6" s="172"/>
      <c r="R6" s="172"/>
      <c r="S6" s="173"/>
      <c r="U6" s="180" t="s">
        <v>256</v>
      </c>
      <c r="V6" s="181"/>
      <c r="W6" s="181"/>
      <c r="X6" s="182" t="s">
        <v>587</v>
      </c>
      <c r="Y6" s="182"/>
      <c r="Z6" s="182"/>
      <c r="AA6" s="182"/>
      <c r="AB6" s="182"/>
      <c r="AC6" s="182"/>
      <c r="AD6" s="181" t="s">
        <v>256</v>
      </c>
      <c r="AE6" s="181"/>
      <c r="AF6" s="181"/>
      <c r="AG6" s="171" t="s">
        <v>590</v>
      </c>
      <c r="AH6" s="172"/>
      <c r="AI6" s="172"/>
      <c r="AJ6" s="172"/>
      <c r="AK6" s="172"/>
      <c r="AL6" s="173"/>
      <c r="AO6" s="180" t="s">
        <v>256</v>
      </c>
      <c r="AP6" s="181"/>
      <c r="AQ6" s="181"/>
      <c r="AR6" s="182" t="s">
        <v>279</v>
      </c>
      <c r="AS6" s="182"/>
      <c r="AT6" s="182"/>
      <c r="AU6" s="182"/>
      <c r="AV6" s="182"/>
      <c r="AW6" s="182"/>
      <c r="AX6" s="181" t="s">
        <v>256</v>
      </c>
      <c r="AY6" s="181"/>
      <c r="AZ6" s="181"/>
      <c r="BA6" s="171"/>
      <c r="BB6" s="172"/>
      <c r="BC6" s="172"/>
      <c r="BD6" s="172"/>
      <c r="BE6" s="172"/>
      <c r="BF6" s="173"/>
      <c r="BH6" s="180" t="s">
        <v>256</v>
      </c>
      <c r="BI6" s="181"/>
      <c r="BJ6" s="181"/>
      <c r="BK6" s="182" t="s">
        <v>290</v>
      </c>
      <c r="BL6" s="182"/>
      <c r="BM6" s="182"/>
      <c r="BN6" s="182"/>
      <c r="BO6" s="182"/>
      <c r="BP6" s="182"/>
      <c r="BQ6" s="181" t="s">
        <v>256</v>
      </c>
      <c r="BR6" s="181"/>
      <c r="BS6" s="181"/>
      <c r="BT6" s="171"/>
      <c r="BU6" s="172"/>
      <c r="BV6" s="172"/>
      <c r="BW6" s="172"/>
      <c r="BX6" s="172"/>
      <c r="BY6" s="173"/>
      <c r="CA6" s="180" t="s">
        <v>256</v>
      </c>
      <c r="CB6" s="181"/>
      <c r="CC6" s="181"/>
      <c r="CD6" s="182" t="s">
        <v>270</v>
      </c>
      <c r="CE6" s="182"/>
      <c r="CF6" s="182"/>
      <c r="CG6" s="182"/>
      <c r="CH6" s="182"/>
      <c r="CI6" s="182"/>
      <c r="CJ6" s="181" t="s">
        <v>256</v>
      </c>
      <c r="CK6" s="181"/>
      <c r="CL6" s="181"/>
      <c r="CM6" s="171" t="s">
        <v>271</v>
      </c>
      <c r="CN6" s="172"/>
      <c r="CO6" s="172"/>
      <c r="CP6" s="172"/>
      <c r="CQ6" s="172"/>
      <c r="CR6" s="173"/>
      <c r="CT6" s="180" t="s">
        <v>256</v>
      </c>
      <c r="CU6" s="181"/>
      <c r="CV6" s="181"/>
      <c r="CW6" s="182"/>
      <c r="CX6" s="182"/>
      <c r="CY6" s="182"/>
      <c r="CZ6" s="182"/>
      <c r="DA6" s="182"/>
      <c r="DB6" s="182"/>
      <c r="DC6" s="181" t="s">
        <v>256</v>
      </c>
      <c r="DD6" s="181"/>
      <c r="DE6" s="181"/>
      <c r="DF6" s="171"/>
      <c r="DG6" s="172"/>
      <c r="DH6" s="172"/>
      <c r="DI6" s="172"/>
      <c r="DJ6" s="172"/>
      <c r="DK6" s="173"/>
      <c r="DM6" s="180" t="s">
        <v>256</v>
      </c>
      <c r="DN6" s="181"/>
      <c r="DO6" s="181"/>
      <c r="DP6" s="182" t="s">
        <v>290</v>
      </c>
      <c r="DQ6" s="182"/>
      <c r="DR6" s="182"/>
      <c r="DS6" s="182"/>
      <c r="DT6" s="182"/>
      <c r="DU6" s="182"/>
      <c r="DV6" s="181" t="s">
        <v>256</v>
      </c>
      <c r="DW6" s="181"/>
      <c r="DX6" s="181"/>
      <c r="DY6" s="171"/>
      <c r="DZ6" s="172"/>
      <c r="EA6" s="172"/>
      <c r="EB6" s="172"/>
      <c r="EC6" s="172"/>
      <c r="ED6" s="173"/>
      <c r="EF6" s="180" t="s">
        <v>256</v>
      </c>
      <c r="EG6" s="181"/>
      <c r="EH6" s="181"/>
      <c r="EI6" s="182"/>
      <c r="EJ6" s="182"/>
      <c r="EK6" s="182"/>
      <c r="EL6" s="182"/>
      <c r="EM6" s="182"/>
      <c r="EN6" s="182"/>
      <c r="EO6" s="181" t="s">
        <v>256</v>
      </c>
      <c r="EP6" s="181"/>
      <c r="EQ6" s="181"/>
      <c r="ER6" s="171"/>
      <c r="ES6" s="172"/>
      <c r="ET6" s="172"/>
      <c r="EU6" s="172"/>
      <c r="EV6" s="172"/>
      <c r="EW6" s="173"/>
      <c r="EY6" s="180" t="s">
        <v>256</v>
      </c>
      <c r="EZ6" s="181"/>
      <c r="FA6" s="181"/>
      <c r="FB6" s="182"/>
      <c r="FC6" s="182"/>
      <c r="FD6" s="182"/>
      <c r="FE6" s="182"/>
      <c r="FF6" s="182"/>
      <c r="FG6" s="182"/>
      <c r="FH6" s="181"/>
      <c r="FI6" s="181"/>
      <c r="FJ6" s="181"/>
      <c r="FK6" s="171"/>
      <c r="FL6" s="172"/>
      <c r="FM6" s="172"/>
      <c r="FN6" s="172"/>
      <c r="FO6" s="172"/>
      <c r="FP6" s="173"/>
      <c r="FR6" s="180" t="s">
        <v>256</v>
      </c>
      <c r="FS6" s="181"/>
      <c r="FT6" s="181"/>
      <c r="FU6" s="182" t="s">
        <v>886</v>
      </c>
      <c r="FV6" s="182"/>
      <c r="FW6" s="182"/>
      <c r="FX6" s="375"/>
      <c r="FY6" s="182"/>
      <c r="FZ6" s="182"/>
      <c r="GA6" s="181" t="s">
        <v>256</v>
      </c>
      <c r="GB6" s="181"/>
      <c r="GC6" s="181"/>
      <c r="GD6" s="171" t="s">
        <v>829</v>
      </c>
      <c r="GE6" s="172"/>
      <c r="GF6" s="172"/>
      <c r="GG6" s="172"/>
      <c r="GH6" s="172"/>
      <c r="GI6" s="173"/>
    </row>
    <row r="7" spans="1:191" ht="18" customHeight="1" thickBot="1" x14ac:dyDescent="0.3">
      <c r="A7" s="6">
        <v>7</v>
      </c>
      <c r="B7" s="183" t="s">
        <v>272</v>
      </c>
      <c r="C7" s="184"/>
      <c r="D7" s="184"/>
      <c r="E7" s="186" t="s">
        <v>332</v>
      </c>
      <c r="F7" s="186"/>
      <c r="G7" s="186"/>
      <c r="H7" s="186" t="s">
        <v>333</v>
      </c>
      <c r="I7" s="186"/>
      <c r="J7" s="186"/>
      <c r="K7" s="184" t="s">
        <v>272</v>
      </c>
      <c r="L7" s="184"/>
      <c r="M7" s="184"/>
      <c r="N7" s="174" t="s">
        <v>330</v>
      </c>
      <c r="O7" s="175"/>
      <c r="P7" s="175"/>
      <c r="Q7" s="175" t="s">
        <v>331</v>
      </c>
      <c r="R7" s="175"/>
      <c r="S7" s="176"/>
      <c r="U7" s="183" t="s">
        <v>272</v>
      </c>
      <c r="V7" s="184"/>
      <c r="W7" s="184"/>
      <c r="X7" s="186" t="s">
        <v>588</v>
      </c>
      <c r="Y7" s="186"/>
      <c r="Z7" s="186"/>
      <c r="AA7" s="186" t="s">
        <v>589</v>
      </c>
      <c r="AB7" s="186"/>
      <c r="AC7" s="186"/>
      <c r="AD7" s="184" t="s">
        <v>272</v>
      </c>
      <c r="AE7" s="184"/>
      <c r="AF7" s="184"/>
      <c r="AG7" s="174" t="s">
        <v>591</v>
      </c>
      <c r="AH7" s="175"/>
      <c r="AI7" s="175"/>
      <c r="AJ7" s="175" t="s">
        <v>592</v>
      </c>
      <c r="AK7" s="175"/>
      <c r="AL7" s="176"/>
      <c r="AO7" s="183" t="s">
        <v>272</v>
      </c>
      <c r="AP7" s="184"/>
      <c r="AQ7" s="184"/>
      <c r="AR7" s="186" t="s">
        <v>335</v>
      </c>
      <c r="AS7" s="186"/>
      <c r="AT7" s="186"/>
      <c r="AU7" s="186" t="s">
        <v>336</v>
      </c>
      <c r="AV7" s="186"/>
      <c r="AW7" s="186"/>
      <c r="AX7" s="184" t="s">
        <v>272</v>
      </c>
      <c r="AY7" s="184"/>
      <c r="AZ7" s="184"/>
      <c r="BA7" s="174"/>
      <c r="BB7" s="175"/>
      <c r="BC7" s="175"/>
      <c r="BD7" s="175"/>
      <c r="BE7" s="175"/>
      <c r="BF7" s="176"/>
      <c r="BH7" s="183" t="s">
        <v>272</v>
      </c>
      <c r="BI7" s="184"/>
      <c r="BJ7" s="184"/>
      <c r="BK7" s="186" t="s">
        <v>337</v>
      </c>
      <c r="BL7" s="186"/>
      <c r="BM7" s="186"/>
      <c r="BN7" s="186" t="s">
        <v>341</v>
      </c>
      <c r="BO7" s="186"/>
      <c r="BP7" s="186"/>
      <c r="BQ7" s="184" t="s">
        <v>272</v>
      </c>
      <c r="BR7" s="184"/>
      <c r="BS7" s="184"/>
      <c r="BT7" s="174"/>
      <c r="BU7" s="175"/>
      <c r="BV7" s="175"/>
      <c r="BW7" s="175"/>
      <c r="BX7" s="175"/>
      <c r="BY7" s="176"/>
      <c r="CA7" s="183" t="s">
        <v>272</v>
      </c>
      <c r="CB7" s="184"/>
      <c r="CC7" s="184"/>
      <c r="CD7" s="186" t="s">
        <v>345</v>
      </c>
      <c r="CE7" s="186"/>
      <c r="CF7" s="186"/>
      <c r="CG7" s="186" t="s">
        <v>348</v>
      </c>
      <c r="CH7" s="186"/>
      <c r="CI7" s="186"/>
      <c r="CJ7" s="184" t="s">
        <v>272</v>
      </c>
      <c r="CK7" s="184"/>
      <c r="CL7" s="184"/>
      <c r="CM7" s="174" t="s">
        <v>346</v>
      </c>
      <c r="CN7" s="175"/>
      <c r="CO7" s="175"/>
      <c r="CP7" s="175" t="s">
        <v>349</v>
      </c>
      <c r="CQ7" s="175"/>
      <c r="CR7" s="176"/>
      <c r="CT7" s="183" t="s">
        <v>272</v>
      </c>
      <c r="CU7" s="184"/>
      <c r="CV7" s="184"/>
      <c r="CW7" s="186"/>
      <c r="CX7" s="186"/>
      <c r="CY7" s="186"/>
      <c r="CZ7" s="186"/>
      <c r="DA7" s="186"/>
      <c r="DB7" s="186"/>
      <c r="DC7" s="184" t="s">
        <v>272</v>
      </c>
      <c r="DD7" s="184"/>
      <c r="DE7" s="184"/>
      <c r="DF7" s="174"/>
      <c r="DG7" s="175"/>
      <c r="DH7" s="175"/>
      <c r="DI7" s="175"/>
      <c r="DJ7" s="175"/>
      <c r="DK7" s="176"/>
      <c r="DM7" s="183" t="s">
        <v>272</v>
      </c>
      <c r="DN7" s="184"/>
      <c r="DO7" s="184"/>
      <c r="DP7" s="186" t="s">
        <v>351</v>
      </c>
      <c r="DQ7" s="186"/>
      <c r="DR7" s="186"/>
      <c r="DS7" s="186" t="s">
        <v>352</v>
      </c>
      <c r="DT7" s="186"/>
      <c r="DU7" s="186"/>
      <c r="DV7" s="184" t="s">
        <v>272</v>
      </c>
      <c r="DW7" s="184"/>
      <c r="DX7" s="184"/>
      <c r="DY7" s="174"/>
      <c r="DZ7" s="175"/>
      <c r="EA7" s="175"/>
      <c r="EB7" s="175"/>
      <c r="EC7" s="175"/>
      <c r="ED7" s="176"/>
      <c r="EF7" s="183" t="s">
        <v>272</v>
      </c>
      <c r="EG7" s="184"/>
      <c r="EH7" s="184"/>
      <c r="EI7" s="186"/>
      <c r="EJ7" s="186"/>
      <c r="EK7" s="186"/>
      <c r="EL7" s="186"/>
      <c r="EM7" s="186"/>
      <c r="EN7" s="186"/>
      <c r="EO7" s="184" t="s">
        <v>272</v>
      </c>
      <c r="EP7" s="184"/>
      <c r="EQ7" s="184"/>
      <c r="ER7" s="174"/>
      <c r="ES7" s="175"/>
      <c r="ET7" s="175"/>
      <c r="EU7" s="175"/>
      <c r="EV7" s="175"/>
      <c r="EW7" s="176"/>
      <c r="EY7" s="183" t="s">
        <v>272</v>
      </c>
      <c r="EZ7" s="184"/>
      <c r="FA7" s="184"/>
      <c r="FB7" s="186"/>
      <c r="FC7" s="186"/>
      <c r="FD7" s="186"/>
      <c r="FE7" s="186"/>
      <c r="FF7" s="186"/>
      <c r="FG7" s="186"/>
      <c r="FH7" s="184"/>
      <c r="FI7" s="184"/>
      <c r="FJ7" s="184"/>
      <c r="FK7" s="174"/>
      <c r="FL7" s="175"/>
      <c r="FM7" s="175"/>
      <c r="FN7" s="175"/>
      <c r="FO7" s="175"/>
      <c r="FP7" s="176"/>
      <c r="FR7" s="183" t="s">
        <v>272</v>
      </c>
      <c r="FS7" s="184"/>
      <c r="FT7" s="184"/>
      <c r="FU7" s="186" t="s">
        <v>846</v>
      </c>
      <c r="FV7" s="186"/>
      <c r="FW7" s="186"/>
      <c r="FX7" s="186" t="s">
        <v>847</v>
      </c>
      <c r="FY7" s="186"/>
      <c r="FZ7" s="186"/>
      <c r="GA7" s="184" t="s">
        <v>272</v>
      </c>
      <c r="GB7" s="184"/>
      <c r="GC7" s="184"/>
      <c r="GD7" s="174" t="s">
        <v>848</v>
      </c>
      <c r="GE7" s="175"/>
      <c r="GF7" s="175"/>
      <c r="GG7" s="175" t="s">
        <v>849</v>
      </c>
      <c r="GH7" s="175"/>
      <c r="GI7" s="176"/>
    </row>
    <row r="8" spans="1:191" ht="18" customHeight="1" thickTop="1" x14ac:dyDescent="0.25">
      <c r="A8" s="6">
        <v>8</v>
      </c>
      <c r="B8" s="349" t="s">
        <v>583</v>
      </c>
      <c r="C8" s="350"/>
      <c r="D8" s="350"/>
      <c r="E8" s="350"/>
      <c r="F8" s="350"/>
      <c r="G8" s="350"/>
      <c r="H8" s="350"/>
      <c r="I8" s="350"/>
      <c r="J8" s="350"/>
      <c r="K8" s="350"/>
      <c r="L8" s="350"/>
      <c r="M8" s="350"/>
      <c r="N8" s="350"/>
      <c r="O8" s="350"/>
      <c r="P8" s="350"/>
      <c r="Q8" s="350"/>
      <c r="R8" s="350"/>
      <c r="S8" s="351"/>
      <c r="U8" s="177" t="s">
        <v>254</v>
      </c>
      <c r="V8" s="178"/>
      <c r="W8" s="179"/>
      <c r="X8" s="388" t="s">
        <v>586</v>
      </c>
      <c r="Y8" s="388"/>
      <c r="Z8" s="388"/>
      <c r="AA8" s="388"/>
      <c r="AB8" s="388"/>
      <c r="AC8" s="388"/>
      <c r="AD8" s="185"/>
      <c r="AE8" s="185"/>
      <c r="AF8" s="185"/>
      <c r="AG8" s="164"/>
      <c r="AH8" s="165"/>
      <c r="AI8" s="165"/>
      <c r="AJ8" s="165"/>
      <c r="AK8" s="165"/>
      <c r="AL8" s="166"/>
      <c r="AO8" s="177" t="s">
        <v>254</v>
      </c>
      <c r="AP8" s="178"/>
      <c r="AQ8" s="179"/>
      <c r="AR8" s="388" t="s">
        <v>535</v>
      </c>
      <c r="AS8" s="388"/>
      <c r="AT8" s="388"/>
      <c r="AU8" s="388"/>
      <c r="AV8" s="388"/>
      <c r="AW8" s="388"/>
      <c r="AX8" s="185" t="s">
        <v>254</v>
      </c>
      <c r="AY8" s="185"/>
      <c r="AZ8" s="185"/>
      <c r="BA8" s="164" t="s">
        <v>358</v>
      </c>
      <c r="BB8" s="165"/>
      <c r="BC8" s="165"/>
      <c r="BD8" s="165"/>
      <c r="BE8" s="165"/>
      <c r="BF8" s="166"/>
      <c r="BH8" s="177" t="s">
        <v>254</v>
      </c>
      <c r="BI8" s="178"/>
      <c r="BJ8" s="179"/>
      <c r="BK8" s="388" t="s">
        <v>568</v>
      </c>
      <c r="BL8" s="388"/>
      <c r="BM8" s="388"/>
      <c r="BN8" s="388"/>
      <c r="BO8" s="388"/>
      <c r="BP8" s="388"/>
      <c r="BQ8" s="185" t="s">
        <v>254</v>
      </c>
      <c r="BR8" s="185"/>
      <c r="BS8" s="185"/>
      <c r="BT8" s="164" t="s">
        <v>569</v>
      </c>
      <c r="BU8" s="165"/>
      <c r="BV8" s="165"/>
      <c r="BW8" s="165"/>
      <c r="BX8" s="165"/>
      <c r="BY8" s="166"/>
      <c r="CA8" s="177" t="s">
        <v>254</v>
      </c>
      <c r="CB8" s="178"/>
      <c r="CC8" s="179"/>
      <c r="CD8" s="388" t="s">
        <v>266</v>
      </c>
      <c r="CE8" s="388"/>
      <c r="CF8" s="388"/>
      <c r="CG8" s="388"/>
      <c r="CH8" s="388"/>
      <c r="CI8" s="388"/>
      <c r="CJ8" s="185" t="s">
        <v>254</v>
      </c>
      <c r="CK8" s="185"/>
      <c r="CL8" s="185"/>
      <c r="CM8" s="164"/>
      <c r="CN8" s="165"/>
      <c r="CO8" s="165"/>
      <c r="CP8" s="165"/>
      <c r="CQ8" s="165"/>
      <c r="CR8" s="166"/>
      <c r="CT8" s="177" t="s">
        <v>254</v>
      </c>
      <c r="CU8" s="178"/>
      <c r="CV8" s="179"/>
      <c r="CW8" s="388" t="s">
        <v>275</v>
      </c>
      <c r="CX8" s="388"/>
      <c r="CY8" s="388"/>
      <c r="CZ8" s="388"/>
      <c r="DA8" s="388"/>
      <c r="DB8" s="388"/>
      <c r="DC8" s="185" t="s">
        <v>254</v>
      </c>
      <c r="DD8" s="185"/>
      <c r="DE8" s="185"/>
      <c r="DF8" s="164" t="s">
        <v>276</v>
      </c>
      <c r="DG8" s="165"/>
      <c r="DH8" s="165"/>
      <c r="DI8" s="165"/>
      <c r="DJ8" s="165"/>
      <c r="DK8" s="166"/>
      <c r="DM8" s="177" t="s">
        <v>254</v>
      </c>
      <c r="DN8" s="178"/>
      <c r="DO8" s="179"/>
      <c r="DP8" s="388" t="s">
        <v>572</v>
      </c>
      <c r="DQ8" s="388"/>
      <c r="DR8" s="388"/>
      <c r="DS8" s="388"/>
      <c r="DT8" s="388"/>
      <c r="DU8" s="388"/>
      <c r="DV8" s="185" t="s">
        <v>254</v>
      </c>
      <c r="DW8" s="185"/>
      <c r="DX8" s="185"/>
      <c r="DY8" s="164" t="s">
        <v>573</v>
      </c>
      <c r="DZ8" s="165"/>
      <c r="EA8" s="165"/>
      <c r="EB8" s="165"/>
      <c r="EC8" s="165"/>
      <c r="ED8" s="166"/>
      <c r="EF8" s="177" t="s">
        <v>254</v>
      </c>
      <c r="EG8" s="178"/>
      <c r="EH8" s="179"/>
      <c r="EI8" s="388" t="s">
        <v>574</v>
      </c>
      <c r="EJ8" s="388"/>
      <c r="EK8" s="388"/>
      <c r="EL8" s="388"/>
      <c r="EM8" s="388"/>
      <c r="EN8" s="388"/>
      <c r="EO8" s="185" t="s">
        <v>254</v>
      </c>
      <c r="EP8" s="185"/>
      <c r="EQ8" s="185"/>
      <c r="ER8" s="164" t="s">
        <v>575</v>
      </c>
      <c r="ES8" s="165"/>
      <c r="ET8" s="165"/>
      <c r="EU8" s="165"/>
      <c r="EV8" s="165"/>
      <c r="EW8" s="166"/>
      <c r="FR8" s="177" t="s">
        <v>254</v>
      </c>
      <c r="FS8" s="178"/>
      <c r="FT8" s="179"/>
      <c r="FU8" s="164" t="s">
        <v>828</v>
      </c>
      <c r="FV8" s="165"/>
      <c r="FW8" s="170"/>
      <c r="FX8" s="144" t="s">
        <v>866</v>
      </c>
      <c r="FY8" s="164"/>
      <c r="FZ8" s="170"/>
      <c r="GA8" s="185" t="s">
        <v>254</v>
      </c>
      <c r="GB8" s="185"/>
      <c r="GC8" s="185"/>
      <c r="GD8" s="164" t="s">
        <v>883</v>
      </c>
      <c r="GE8" s="165"/>
      <c r="GF8" s="170"/>
      <c r="GG8" s="144" t="s">
        <v>866</v>
      </c>
      <c r="GH8" s="164"/>
      <c r="GI8" s="170"/>
    </row>
    <row r="9" spans="1:191" ht="18" customHeight="1" thickBot="1" x14ac:dyDescent="0.35">
      <c r="A9" s="6">
        <v>9</v>
      </c>
      <c r="B9" s="187" t="s">
        <v>262</v>
      </c>
      <c r="C9" s="187"/>
      <c r="D9" s="187"/>
      <c r="E9" s="188" t="s">
        <v>260</v>
      </c>
      <c r="F9" s="188"/>
      <c r="G9" s="188"/>
      <c r="H9" s="187" t="s">
        <v>232</v>
      </c>
      <c r="I9" s="187"/>
      <c r="J9" s="188" t="s">
        <v>259</v>
      </c>
      <c r="K9" s="188"/>
      <c r="L9" s="187" t="s">
        <v>281</v>
      </c>
      <c r="M9" s="187"/>
      <c r="N9" s="188" t="s">
        <v>261</v>
      </c>
      <c r="O9" s="188"/>
      <c r="P9" s="187" t="s">
        <v>282</v>
      </c>
      <c r="Q9" s="187"/>
      <c r="R9" s="384"/>
      <c r="S9" s="384"/>
      <c r="U9" s="180" t="s">
        <v>256</v>
      </c>
      <c r="V9" s="181"/>
      <c r="W9" s="181"/>
      <c r="X9" s="182" t="s">
        <v>590</v>
      </c>
      <c r="Y9" s="182"/>
      <c r="Z9" s="182"/>
      <c r="AA9" s="182"/>
      <c r="AB9" s="182"/>
      <c r="AC9" s="182"/>
      <c r="AD9" s="181"/>
      <c r="AE9" s="181"/>
      <c r="AF9" s="181"/>
      <c r="AG9" s="171"/>
      <c r="AH9" s="172"/>
      <c r="AI9" s="172"/>
      <c r="AJ9" s="172"/>
      <c r="AK9" s="172"/>
      <c r="AL9" s="173"/>
      <c r="AO9" s="180" t="s">
        <v>256</v>
      </c>
      <c r="AP9" s="181"/>
      <c r="AQ9" s="181"/>
      <c r="AR9" s="182"/>
      <c r="AS9" s="182"/>
      <c r="AT9" s="182"/>
      <c r="AU9" s="182"/>
      <c r="AV9" s="182"/>
      <c r="AW9" s="182"/>
      <c r="AX9" s="181" t="s">
        <v>256</v>
      </c>
      <c r="AY9" s="181"/>
      <c r="AZ9" s="181"/>
      <c r="BA9" s="171" t="s">
        <v>359</v>
      </c>
      <c r="BB9" s="172"/>
      <c r="BC9" s="172"/>
      <c r="BD9" s="172"/>
      <c r="BE9" s="172"/>
      <c r="BF9" s="173"/>
      <c r="BH9" s="180" t="s">
        <v>256</v>
      </c>
      <c r="BI9" s="181"/>
      <c r="BJ9" s="181"/>
      <c r="BK9" s="182"/>
      <c r="BL9" s="182"/>
      <c r="BM9" s="182"/>
      <c r="BN9" s="182"/>
      <c r="BO9" s="182"/>
      <c r="BP9" s="182"/>
      <c r="BQ9" s="181" t="s">
        <v>256</v>
      </c>
      <c r="BR9" s="181"/>
      <c r="BS9" s="181"/>
      <c r="BT9" s="171"/>
      <c r="BU9" s="172"/>
      <c r="BV9" s="172"/>
      <c r="BW9" s="172"/>
      <c r="BX9" s="172"/>
      <c r="BY9" s="173"/>
      <c r="CA9" s="180" t="s">
        <v>256</v>
      </c>
      <c r="CB9" s="181"/>
      <c r="CC9" s="181"/>
      <c r="CD9" s="182" t="s">
        <v>267</v>
      </c>
      <c r="CE9" s="182"/>
      <c r="CF9" s="182"/>
      <c r="CG9" s="182"/>
      <c r="CH9" s="182"/>
      <c r="CI9" s="182"/>
      <c r="CJ9" s="181" t="s">
        <v>256</v>
      </c>
      <c r="CK9" s="181"/>
      <c r="CL9" s="181"/>
      <c r="CM9" s="171"/>
      <c r="CN9" s="172"/>
      <c r="CO9" s="172"/>
      <c r="CP9" s="172"/>
      <c r="CQ9" s="172"/>
      <c r="CR9" s="173"/>
      <c r="CT9" s="180" t="s">
        <v>256</v>
      </c>
      <c r="CU9" s="181"/>
      <c r="CV9" s="181"/>
      <c r="CW9" s="182"/>
      <c r="CX9" s="182"/>
      <c r="CY9" s="182"/>
      <c r="CZ9" s="182"/>
      <c r="DA9" s="182"/>
      <c r="DB9" s="182"/>
      <c r="DC9" s="181" t="s">
        <v>256</v>
      </c>
      <c r="DD9" s="181"/>
      <c r="DE9" s="181"/>
      <c r="DF9" s="171"/>
      <c r="DG9" s="172"/>
      <c r="DH9" s="172"/>
      <c r="DI9" s="172"/>
      <c r="DJ9" s="172"/>
      <c r="DK9" s="173"/>
      <c r="DM9" s="180" t="s">
        <v>256</v>
      </c>
      <c r="DN9" s="181"/>
      <c r="DO9" s="181"/>
      <c r="DP9" s="182"/>
      <c r="DQ9" s="182"/>
      <c r="DR9" s="182"/>
      <c r="DS9" s="182"/>
      <c r="DT9" s="182"/>
      <c r="DU9" s="182"/>
      <c r="DV9" s="181" t="s">
        <v>256</v>
      </c>
      <c r="DW9" s="181"/>
      <c r="DX9" s="181"/>
      <c r="DY9" s="171"/>
      <c r="DZ9" s="172"/>
      <c r="EA9" s="172"/>
      <c r="EB9" s="172"/>
      <c r="EC9" s="172"/>
      <c r="ED9" s="173"/>
      <c r="EF9" s="180" t="s">
        <v>256</v>
      </c>
      <c r="EG9" s="181"/>
      <c r="EH9" s="181"/>
      <c r="EI9" s="182"/>
      <c r="EJ9" s="182"/>
      <c r="EK9" s="182"/>
      <c r="EL9" s="182"/>
      <c r="EM9" s="182"/>
      <c r="EN9" s="182"/>
      <c r="EO9" s="181" t="s">
        <v>256</v>
      </c>
      <c r="EP9" s="181"/>
      <c r="EQ9" s="181"/>
      <c r="ER9" s="171"/>
      <c r="ES9" s="172"/>
      <c r="ET9" s="172"/>
      <c r="EU9" s="172"/>
      <c r="EV9" s="172"/>
      <c r="EW9" s="173"/>
      <c r="FR9" s="180" t="s">
        <v>256</v>
      </c>
      <c r="FS9" s="181"/>
      <c r="FT9" s="181"/>
      <c r="FU9" s="182" t="s">
        <v>830</v>
      </c>
      <c r="FV9" s="182"/>
      <c r="FW9" s="182"/>
      <c r="FX9" s="182"/>
      <c r="FY9" s="182"/>
      <c r="FZ9" s="182"/>
      <c r="GA9" s="181" t="s">
        <v>256</v>
      </c>
      <c r="GB9" s="181"/>
      <c r="GC9" s="181"/>
      <c r="GD9" s="171" t="s">
        <v>887</v>
      </c>
      <c r="GE9" s="172"/>
      <c r="GF9" s="172"/>
      <c r="GG9" s="172"/>
      <c r="GH9" s="172"/>
      <c r="GI9" s="173"/>
    </row>
    <row r="10" spans="1:191" ht="18" customHeight="1" thickTop="1" thickBot="1" x14ac:dyDescent="0.3">
      <c r="A10" s="6">
        <v>10</v>
      </c>
      <c r="B10" s="177" t="s">
        <v>254</v>
      </c>
      <c r="C10" s="178"/>
      <c r="D10" s="179"/>
      <c r="E10" s="164" t="s">
        <v>584</v>
      </c>
      <c r="F10" s="165"/>
      <c r="G10" s="170"/>
      <c r="H10" s="137" t="s">
        <v>757</v>
      </c>
      <c r="I10" s="392"/>
      <c r="J10" s="393"/>
      <c r="K10" s="185" t="s">
        <v>254</v>
      </c>
      <c r="L10" s="185"/>
      <c r="M10" s="185"/>
      <c r="N10" s="164" t="s">
        <v>585</v>
      </c>
      <c r="O10" s="165"/>
      <c r="P10" s="170"/>
      <c r="Q10" s="137" t="s">
        <v>757</v>
      </c>
      <c r="R10" s="390"/>
      <c r="S10" s="391"/>
      <c r="U10" s="183" t="s">
        <v>272</v>
      </c>
      <c r="V10" s="184"/>
      <c r="W10" s="184"/>
      <c r="X10" s="186" t="s">
        <v>593</v>
      </c>
      <c r="Y10" s="186"/>
      <c r="Z10" s="186"/>
      <c r="AA10" s="186" t="s">
        <v>594</v>
      </c>
      <c r="AB10" s="186"/>
      <c r="AC10" s="186"/>
      <c r="AD10" s="184"/>
      <c r="AE10" s="184"/>
      <c r="AF10" s="184"/>
      <c r="AG10" s="174"/>
      <c r="AH10" s="175"/>
      <c r="AI10" s="175"/>
      <c r="AJ10" s="175"/>
      <c r="AK10" s="175"/>
      <c r="AL10" s="176"/>
      <c r="AO10" s="183" t="s">
        <v>272</v>
      </c>
      <c r="AP10" s="184"/>
      <c r="AQ10" s="184"/>
      <c r="AR10" s="186"/>
      <c r="AS10" s="186"/>
      <c r="AT10" s="186"/>
      <c r="AU10" s="186"/>
      <c r="AV10" s="186"/>
      <c r="AW10" s="186"/>
      <c r="AX10" s="184" t="s">
        <v>272</v>
      </c>
      <c r="AY10" s="184"/>
      <c r="AZ10" s="184"/>
      <c r="BA10" s="174" t="s">
        <v>360</v>
      </c>
      <c r="BB10" s="175"/>
      <c r="BC10" s="175"/>
      <c r="BD10" s="175" t="s">
        <v>361</v>
      </c>
      <c r="BE10" s="175"/>
      <c r="BF10" s="176"/>
      <c r="BH10" s="183" t="s">
        <v>272</v>
      </c>
      <c r="BI10" s="184"/>
      <c r="BJ10" s="184"/>
      <c r="BK10" s="186"/>
      <c r="BL10" s="186"/>
      <c r="BM10" s="186"/>
      <c r="BN10" s="186"/>
      <c r="BO10" s="186"/>
      <c r="BP10" s="186"/>
      <c r="BQ10" s="184" t="s">
        <v>272</v>
      </c>
      <c r="BR10" s="184"/>
      <c r="BS10" s="184"/>
      <c r="BT10" s="174"/>
      <c r="BU10" s="175"/>
      <c r="BV10" s="175"/>
      <c r="BW10" s="175"/>
      <c r="BX10" s="175"/>
      <c r="BY10" s="176"/>
      <c r="CA10" s="183" t="s">
        <v>272</v>
      </c>
      <c r="CB10" s="184"/>
      <c r="CC10" s="184"/>
      <c r="CD10" s="186" t="s">
        <v>347</v>
      </c>
      <c r="CE10" s="186"/>
      <c r="CF10" s="186"/>
      <c r="CG10" s="186" t="s">
        <v>350</v>
      </c>
      <c r="CH10" s="186"/>
      <c r="CI10" s="186"/>
      <c r="CJ10" s="184" t="s">
        <v>272</v>
      </c>
      <c r="CK10" s="184"/>
      <c r="CL10" s="184"/>
      <c r="CM10" s="174"/>
      <c r="CN10" s="175"/>
      <c r="CO10" s="175"/>
      <c r="CP10" s="175"/>
      <c r="CQ10" s="175"/>
      <c r="CR10" s="176"/>
      <c r="CT10" s="183" t="s">
        <v>272</v>
      </c>
      <c r="CU10" s="184"/>
      <c r="CV10" s="184"/>
      <c r="CW10" s="186"/>
      <c r="CX10" s="186"/>
      <c r="CY10" s="186"/>
      <c r="CZ10" s="186"/>
      <c r="DA10" s="186"/>
      <c r="DB10" s="186"/>
      <c r="DC10" s="184" t="s">
        <v>272</v>
      </c>
      <c r="DD10" s="184"/>
      <c r="DE10" s="184"/>
      <c r="DF10" s="174"/>
      <c r="DG10" s="175"/>
      <c r="DH10" s="175"/>
      <c r="DI10" s="175"/>
      <c r="DJ10" s="175"/>
      <c r="DK10" s="176"/>
      <c r="DM10" s="183" t="s">
        <v>272</v>
      </c>
      <c r="DN10" s="184"/>
      <c r="DO10" s="184"/>
      <c r="DP10" s="186"/>
      <c r="DQ10" s="186"/>
      <c r="DR10" s="186"/>
      <c r="DS10" s="186"/>
      <c r="DT10" s="186"/>
      <c r="DU10" s="186"/>
      <c r="DV10" s="184" t="s">
        <v>272</v>
      </c>
      <c r="DW10" s="184"/>
      <c r="DX10" s="184"/>
      <c r="DY10" s="174"/>
      <c r="DZ10" s="175"/>
      <c r="EA10" s="175"/>
      <c r="EB10" s="175"/>
      <c r="EC10" s="175"/>
      <c r="ED10" s="176"/>
      <c r="EF10" s="183" t="s">
        <v>272</v>
      </c>
      <c r="EG10" s="184"/>
      <c r="EH10" s="184"/>
      <c r="EI10" s="186"/>
      <c r="EJ10" s="186"/>
      <c r="EK10" s="186"/>
      <c r="EL10" s="186"/>
      <c r="EM10" s="186"/>
      <c r="EN10" s="186"/>
      <c r="EO10" s="184" t="s">
        <v>272</v>
      </c>
      <c r="EP10" s="184"/>
      <c r="EQ10" s="184"/>
      <c r="ER10" s="174"/>
      <c r="ES10" s="175"/>
      <c r="ET10" s="175"/>
      <c r="EU10" s="175"/>
      <c r="EV10" s="175"/>
      <c r="EW10" s="176"/>
      <c r="FR10" s="183" t="s">
        <v>272</v>
      </c>
      <c r="FS10" s="184"/>
      <c r="FT10" s="184"/>
      <c r="FU10" s="186" t="s">
        <v>850</v>
      </c>
      <c r="FV10" s="186"/>
      <c r="FW10" s="186"/>
      <c r="FX10" s="186" t="s">
        <v>851</v>
      </c>
      <c r="FY10" s="186"/>
      <c r="FZ10" s="186"/>
      <c r="GA10" s="184" t="s">
        <v>272</v>
      </c>
      <c r="GB10" s="184"/>
      <c r="GC10" s="184"/>
      <c r="GD10" s="174" t="s">
        <v>852</v>
      </c>
      <c r="GE10" s="175"/>
      <c r="GF10" s="175"/>
      <c r="GG10" s="175" t="s">
        <v>853</v>
      </c>
      <c r="GH10" s="175"/>
      <c r="GI10" s="176"/>
    </row>
    <row r="11" spans="1:191" ht="18" customHeight="1" thickTop="1" x14ac:dyDescent="0.25">
      <c r="A11" s="6">
        <v>11</v>
      </c>
      <c r="B11" s="180" t="s">
        <v>256</v>
      </c>
      <c r="C11" s="181"/>
      <c r="D11" s="181"/>
      <c r="E11" s="182" t="s">
        <v>587</v>
      </c>
      <c r="F11" s="182"/>
      <c r="G11" s="182"/>
      <c r="H11" s="182"/>
      <c r="I11" s="182"/>
      <c r="J11" s="182"/>
      <c r="K11" s="181" t="s">
        <v>256</v>
      </c>
      <c r="L11" s="181"/>
      <c r="M11" s="181"/>
      <c r="N11" s="171" t="s">
        <v>590</v>
      </c>
      <c r="O11" s="172"/>
      <c r="P11" s="172"/>
      <c r="Q11" s="172"/>
      <c r="R11" s="172"/>
      <c r="S11" s="173"/>
      <c r="AO11" s="177" t="s">
        <v>254</v>
      </c>
      <c r="AP11" s="178"/>
      <c r="AQ11" s="179"/>
      <c r="AR11" s="388" t="s">
        <v>362</v>
      </c>
      <c r="AS11" s="388"/>
      <c r="AT11" s="388"/>
      <c r="AU11" s="388"/>
      <c r="AV11" s="388"/>
      <c r="AW11" s="388"/>
      <c r="AX11" s="185" t="s">
        <v>254</v>
      </c>
      <c r="AY11" s="185"/>
      <c r="AZ11" s="185"/>
      <c r="BA11" s="164" t="s">
        <v>367</v>
      </c>
      <c r="BB11" s="165"/>
      <c r="BC11" s="165"/>
      <c r="BD11" s="165"/>
      <c r="BE11" s="165"/>
      <c r="BF11" s="166"/>
      <c r="BH11" s="177" t="s">
        <v>254</v>
      </c>
      <c r="BI11" s="178"/>
      <c r="BJ11" s="179"/>
      <c r="BK11" s="388" t="s">
        <v>286</v>
      </c>
      <c r="BL11" s="388"/>
      <c r="BM11" s="388"/>
      <c r="BN11" s="388"/>
      <c r="BO11" s="388"/>
      <c r="BP11" s="388"/>
      <c r="BQ11" s="185" t="s">
        <v>254</v>
      </c>
      <c r="BR11" s="185"/>
      <c r="BS11" s="185"/>
      <c r="BT11" s="164" t="s">
        <v>287</v>
      </c>
      <c r="BU11" s="165"/>
      <c r="BV11" s="165"/>
      <c r="BW11" s="165"/>
      <c r="BX11" s="165"/>
      <c r="BY11" s="166"/>
      <c r="CT11" s="177" t="s">
        <v>254</v>
      </c>
      <c r="CU11" s="178"/>
      <c r="CV11" s="179"/>
      <c r="CW11" s="388" t="s">
        <v>277</v>
      </c>
      <c r="CX11" s="388"/>
      <c r="CY11" s="388"/>
      <c r="CZ11" s="388"/>
      <c r="DA11" s="388"/>
      <c r="DB11" s="388"/>
      <c r="DC11" s="185"/>
      <c r="DD11" s="185"/>
      <c r="DE11" s="185"/>
      <c r="DF11" s="164"/>
      <c r="DG11" s="165"/>
      <c r="DH11" s="165"/>
      <c r="DI11" s="165"/>
      <c r="DJ11" s="165"/>
      <c r="DK11" s="166"/>
      <c r="EF11" s="177" t="s">
        <v>254</v>
      </c>
      <c r="EG11" s="178"/>
      <c r="EH11" s="179"/>
      <c r="EI11" s="388" t="s">
        <v>576</v>
      </c>
      <c r="EJ11" s="388"/>
      <c r="EK11" s="388"/>
      <c r="EL11" s="388"/>
      <c r="EM11" s="388"/>
      <c r="EN11" s="388"/>
      <c r="EO11" s="185" t="s">
        <v>254</v>
      </c>
      <c r="EP11" s="185"/>
      <c r="EQ11" s="185"/>
      <c r="ER11" s="164" t="s">
        <v>577</v>
      </c>
      <c r="ES11" s="165"/>
      <c r="ET11" s="165"/>
      <c r="EU11" s="165"/>
      <c r="EV11" s="165"/>
      <c r="EW11" s="166"/>
      <c r="FR11" s="177" t="s">
        <v>254</v>
      </c>
      <c r="FS11" s="178"/>
      <c r="FT11" s="179"/>
      <c r="FU11" s="164" t="s">
        <v>831</v>
      </c>
      <c r="FV11" s="165"/>
      <c r="FW11" s="170"/>
      <c r="FX11" s="144" t="s">
        <v>866</v>
      </c>
      <c r="FY11" s="164"/>
      <c r="FZ11" s="170"/>
      <c r="GA11" s="185" t="s">
        <v>254</v>
      </c>
      <c r="GB11" s="185"/>
      <c r="GC11" s="185"/>
      <c r="GD11" s="164" t="s">
        <v>832</v>
      </c>
      <c r="GE11" s="165"/>
      <c r="GF11" s="170"/>
      <c r="GG11" s="144" t="s">
        <v>866</v>
      </c>
      <c r="GH11" s="164"/>
      <c r="GI11" s="170"/>
    </row>
    <row r="12" spans="1:191" ht="18" customHeight="1" thickBot="1" x14ac:dyDescent="0.3">
      <c r="A12" s="6">
        <v>12</v>
      </c>
      <c r="B12" s="183" t="s">
        <v>272</v>
      </c>
      <c r="C12" s="184"/>
      <c r="D12" s="184"/>
      <c r="E12" s="186" t="s">
        <v>588</v>
      </c>
      <c r="F12" s="186"/>
      <c r="G12" s="186"/>
      <c r="H12" s="186" t="s">
        <v>589</v>
      </c>
      <c r="I12" s="186"/>
      <c r="J12" s="186"/>
      <c r="K12" s="184" t="s">
        <v>272</v>
      </c>
      <c r="L12" s="184"/>
      <c r="M12" s="184"/>
      <c r="N12" s="174" t="s">
        <v>591</v>
      </c>
      <c r="O12" s="175"/>
      <c r="P12" s="175"/>
      <c r="Q12" s="175" t="s">
        <v>592</v>
      </c>
      <c r="R12" s="175"/>
      <c r="S12" s="176"/>
      <c r="AO12" s="180" t="s">
        <v>256</v>
      </c>
      <c r="AP12" s="181"/>
      <c r="AQ12" s="181"/>
      <c r="AR12" s="182" t="s">
        <v>363</v>
      </c>
      <c r="AS12" s="182"/>
      <c r="AT12" s="182"/>
      <c r="AU12" s="182"/>
      <c r="AV12" s="182"/>
      <c r="AW12" s="182"/>
      <c r="AX12" s="181" t="s">
        <v>256</v>
      </c>
      <c r="AY12" s="181"/>
      <c r="AZ12" s="181"/>
      <c r="BA12" s="171" t="s">
        <v>366</v>
      </c>
      <c r="BB12" s="172"/>
      <c r="BC12" s="172"/>
      <c r="BD12" s="172"/>
      <c r="BE12" s="172"/>
      <c r="BF12" s="173"/>
      <c r="BH12" s="180" t="s">
        <v>256</v>
      </c>
      <c r="BI12" s="181"/>
      <c r="BJ12" s="181"/>
      <c r="BK12" s="182" t="s">
        <v>289</v>
      </c>
      <c r="BL12" s="182"/>
      <c r="BM12" s="182"/>
      <c r="BN12" s="182"/>
      <c r="BO12" s="182"/>
      <c r="BP12" s="182"/>
      <c r="BQ12" s="181" t="s">
        <v>256</v>
      </c>
      <c r="BR12" s="181"/>
      <c r="BS12" s="181"/>
      <c r="BT12" s="171" t="s">
        <v>291</v>
      </c>
      <c r="BU12" s="172"/>
      <c r="BV12" s="172"/>
      <c r="BW12" s="172"/>
      <c r="BX12" s="172"/>
      <c r="BY12" s="173"/>
      <c r="CT12" s="180" t="s">
        <v>256</v>
      </c>
      <c r="CU12" s="181"/>
      <c r="CV12" s="181"/>
      <c r="CW12" s="182"/>
      <c r="CX12" s="182"/>
      <c r="CY12" s="182"/>
      <c r="CZ12" s="182"/>
      <c r="DA12" s="182"/>
      <c r="DB12" s="182"/>
      <c r="DC12" s="181"/>
      <c r="DD12" s="181"/>
      <c r="DE12" s="181"/>
      <c r="DF12" s="171"/>
      <c r="DG12" s="172"/>
      <c r="DH12" s="172"/>
      <c r="DI12" s="172"/>
      <c r="DJ12" s="172"/>
      <c r="DK12" s="173"/>
      <c r="EF12" s="180" t="s">
        <v>256</v>
      </c>
      <c r="EG12" s="181"/>
      <c r="EH12" s="181"/>
      <c r="EI12" s="182"/>
      <c r="EJ12" s="182"/>
      <c r="EK12" s="182"/>
      <c r="EL12" s="182"/>
      <c r="EM12" s="182"/>
      <c r="EN12" s="182"/>
      <c r="EO12" s="181" t="s">
        <v>256</v>
      </c>
      <c r="EP12" s="181"/>
      <c r="EQ12" s="181"/>
      <c r="ER12" s="171"/>
      <c r="ES12" s="172"/>
      <c r="ET12" s="172"/>
      <c r="EU12" s="172"/>
      <c r="EV12" s="172"/>
      <c r="EW12" s="173"/>
      <c r="FR12" s="180" t="s">
        <v>256</v>
      </c>
      <c r="FS12" s="181"/>
      <c r="FT12" s="181"/>
      <c r="FU12" s="182" t="s">
        <v>837</v>
      </c>
      <c r="FV12" s="182"/>
      <c r="FW12" s="182"/>
      <c r="FX12" s="182"/>
      <c r="FY12" s="182"/>
      <c r="FZ12" s="182"/>
      <c r="GA12" s="181" t="s">
        <v>256</v>
      </c>
      <c r="GB12" s="181"/>
      <c r="GC12" s="181"/>
      <c r="GD12" s="171" t="s">
        <v>289</v>
      </c>
      <c r="GE12" s="172"/>
      <c r="GF12" s="172"/>
      <c r="GG12" s="172"/>
      <c r="GH12" s="172"/>
      <c r="GI12" s="173"/>
    </row>
    <row r="13" spans="1:191" ht="18.600000000000001" customHeight="1" thickTop="1" thickBot="1" x14ac:dyDescent="0.3">
      <c r="A13" s="6">
        <v>13</v>
      </c>
      <c r="B13" s="177" t="s">
        <v>254</v>
      </c>
      <c r="C13" s="178"/>
      <c r="D13" s="179"/>
      <c r="E13" s="164" t="s">
        <v>586</v>
      </c>
      <c r="F13" s="165"/>
      <c r="G13" s="170"/>
      <c r="H13" s="137" t="s">
        <v>757</v>
      </c>
      <c r="I13" s="392"/>
      <c r="J13" s="393"/>
      <c r="K13" s="185"/>
      <c r="L13" s="185"/>
      <c r="M13" s="185"/>
      <c r="N13" s="164"/>
      <c r="O13" s="165"/>
      <c r="P13" s="165"/>
      <c r="Q13" s="165"/>
      <c r="R13" s="165"/>
      <c r="S13" s="166"/>
      <c r="AO13" s="183" t="s">
        <v>272</v>
      </c>
      <c r="AP13" s="184"/>
      <c r="AQ13" s="184"/>
      <c r="AR13" s="186" t="s">
        <v>364</v>
      </c>
      <c r="AS13" s="186"/>
      <c r="AT13" s="186"/>
      <c r="AU13" s="186" t="s">
        <v>365</v>
      </c>
      <c r="AV13" s="186"/>
      <c r="AW13" s="186"/>
      <c r="AX13" s="184" t="s">
        <v>272</v>
      </c>
      <c r="AY13" s="184"/>
      <c r="AZ13" s="184"/>
      <c r="BA13" s="174" t="s">
        <v>368</v>
      </c>
      <c r="BB13" s="175"/>
      <c r="BC13" s="175"/>
      <c r="BD13" s="175" t="s">
        <v>369</v>
      </c>
      <c r="BE13" s="175"/>
      <c r="BF13" s="176"/>
      <c r="BH13" s="183" t="s">
        <v>272</v>
      </c>
      <c r="BI13" s="184"/>
      <c r="BJ13" s="184"/>
      <c r="BK13" s="186" t="s">
        <v>338</v>
      </c>
      <c r="BL13" s="186"/>
      <c r="BM13" s="186"/>
      <c r="BN13" s="186" t="s">
        <v>342</v>
      </c>
      <c r="BO13" s="186"/>
      <c r="BP13" s="186"/>
      <c r="BQ13" s="184" t="s">
        <v>272</v>
      </c>
      <c r="BR13" s="184"/>
      <c r="BS13" s="184"/>
      <c r="BT13" s="174" t="s">
        <v>339</v>
      </c>
      <c r="BU13" s="175"/>
      <c r="BV13" s="175"/>
      <c r="BW13" s="175" t="s">
        <v>343</v>
      </c>
      <c r="BX13" s="175"/>
      <c r="BY13" s="176"/>
      <c r="CT13" s="183" t="s">
        <v>272</v>
      </c>
      <c r="CU13" s="184"/>
      <c r="CV13" s="184"/>
      <c r="CW13" s="186"/>
      <c r="CX13" s="186"/>
      <c r="CY13" s="186"/>
      <c r="CZ13" s="186"/>
      <c r="DA13" s="186"/>
      <c r="DB13" s="186"/>
      <c r="DC13" s="184"/>
      <c r="DD13" s="184"/>
      <c r="DE13" s="184"/>
      <c r="DF13" s="174"/>
      <c r="DG13" s="175"/>
      <c r="DH13" s="175"/>
      <c r="DI13" s="175"/>
      <c r="DJ13" s="175"/>
      <c r="DK13" s="176"/>
      <c r="EF13" s="183" t="s">
        <v>272</v>
      </c>
      <c r="EG13" s="184"/>
      <c r="EH13" s="184"/>
      <c r="EI13" s="186"/>
      <c r="EJ13" s="186"/>
      <c r="EK13" s="186"/>
      <c r="EL13" s="186"/>
      <c r="EM13" s="186"/>
      <c r="EN13" s="186"/>
      <c r="EO13" s="184" t="s">
        <v>272</v>
      </c>
      <c r="EP13" s="184"/>
      <c r="EQ13" s="184"/>
      <c r="ER13" s="174"/>
      <c r="ES13" s="175"/>
      <c r="ET13" s="175"/>
      <c r="EU13" s="175"/>
      <c r="EV13" s="175"/>
      <c r="EW13" s="176"/>
      <c r="FR13" s="183" t="s">
        <v>272</v>
      </c>
      <c r="FS13" s="184"/>
      <c r="FT13" s="184"/>
      <c r="FU13" s="186" t="s">
        <v>854</v>
      </c>
      <c r="FV13" s="186"/>
      <c r="FW13" s="186"/>
      <c r="FX13" s="186" t="s">
        <v>855</v>
      </c>
      <c r="FY13" s="186"/>
      <c r="FZ13" s="186"/>
      <c r="GA13" s="184" t="s">
        <v>272</v>
      </c>
      <c r="GB13" s="184"/>
      <c r="GC13" s="184"/>
      <c r="GD13" s="174" t="s">
        <v>856</v>
      </c>
      <c r="GE13" s="175"/>
      <c r="GF13" s="175"/>
      <c r="GG13" s="175" t="s">
        <v>857</v>
      </c>
      <c r="GH13" s="175"/>
      <c r="GI13" s="176"/>
    </row>
    <row r="14" spans="1:191" ht="18" customHeight="1" thickTop="1" x14ac:dyDescent="0.25">
      <c r="A14" s="6">
        <v>14</v>
      </c>
      <c r="B14" s="180" t="s">
        <v>256</v>
      </c>
      <c r="C14" s="181"/>
      <c r="D14" s="181"/>
      <c r="E14" s="182" t="s">
        <v>590</v>
      </c>
      <c r="F14" s="182"/>
      <c r="G14" s="182"/>
      <c r="H14" s="182"/>
      <c r="I14" s="182"/>
      <c r="J14" s="182"/>
      <c r="K14" s="181"/>
      <c r="L14" s="181"/>
      <c r="M14" s="181"/>
      <c r="N14" s="171"/>
      <c r="O14" s="172"/>
      <c r="P14" s="172"/>
      <c r="Q14" s="172"/>
      <c r="R14" s="172"/>
      <c r="S14" s="173"/>
      <c r="AO14" s="177" t="s">
        <v>254</v>
      </c>
      <c r="AP14" s="178"/>
      <c r="AQ14" s="179"/>
      <c r="AR14" s="388" t="s">
        <v>536</v>
      </c>
      <c r="AS14" s="388"/>
      <c r="AT14" s="388"/>
      <c r="AU14" s="388"/>
      <c r="AV14" s="388"/>
      <c r="AW14" s="388"/>
      <c r="AX14" s="185" t="s">
        <v>254</v>
      </c>
      <c r="AY14" s="185"/>
      <c r="AZ14" s="185"/>
      <c r="BA14" s="164" t="s">
        <v>537</v>
      </c>
      <c r="BB14" s="165"/>
      <c r="BC14" s="165"/>
      <c r="BD14" s="165"/>
      <c r="BE14" s="165"/>
      <c r="BF14" s="166"/>
      <c r="BH14" s="177" t="s">
        <v>254</v>
      </c>
      <c r="BI14" s="178"/>
      <c r="BJ14" s="179"/>
      <c r="BK14" s="388" t="s">
        <v>288</v>
      </c>
      <c r="BL14" s="388"/>
      <c r="BM14" s="388"/>
      <c r="BN14" s="388"/>
      <c r="BO14" s="388"/>
      <c r="BP14" s="388"/>
      <c r="BQ14" s="185" t="s">
        <v>254</v>
      </c>
      <c r="BR14" s="185"/>
      <c r="BS14" s="185"/>
      <c r="BT14" s="164" t="s">
        <v>570</v>
      </c>
      <c r="BU14" s="165"/>
      <c r="BV14" s="165"/>
      <c r="BW14" s="165"/>
      <c r="BX14" s="165"/>
      <c r="BY14" s="166"/>
      <c r="EF14" s="177" t="s">
        <v>254</v>
      </c>
      <c r="EG14" s="178"/>
      <c r="EH14" s="179"/>
      <c r="EI14" s="388" t="s">
        <v>578</v>
      </c>
      <c r="EJ14" s="388"/>
      <c r="EK14" s="388"/>
      <c r="EL14" s="388"/>
      <c r="EM14" s="388"/>
      <c r="EN14" s="388"/>
      <c r="EO14" s="185" t="s">
        <v>254</v>
      </c>
      <c r="EP14" s="185"/>
      <c r="EQ14" s="185"/>
      <c r="ER14" s="164" t="s">
        <v>579</v>
      </c>
      <c r="ES14" s="165"/>
      <c r="ET14" s="165"/>
      <c r="EU14" s="165"/>
      <c r="EV14" s="165"/>
      <c r="EW14" s="166"/>
      <c r="FR14" s="177" t="s">
        <v>254</v>
      </c>
      <c r="FS14" s="178"/>
      <c r="FT14" s="179"/>
      <c r="FU14" s="164" t="s">
        <v>824</v>
      </c>
      <c r="FV14" s="165"/>
      <c r="FW14" s="170"/>
      <c r="FX14" s="144" t="s">
        <v>866</v>
      </c>
      <c r="FY14" s="164"/>
      <c r="FZ14" s="170"/>
      <c r="GA14" s="185" t="s">
        <v>254</v>
      </c>
      <c r="GB14" s="185"/>
      <c r="GC14" s="185"/>
      <c r="GD14" s="164" t="s">
        <v>885</v>
      </c>
      <c r="GE14" s="165"/>
      <c r="GF14" s="170"/>
      <c r="GG14" s="144" t="s">
        <v>866</v>
      </c>
      <c r="GH14" s="164"/>
      <c r="GI14" s="170"/>
    </row>
    <row r="15" spans="1:191" ht="18" customHeight="1" thickBot="1" x14ac:dyDescent="0.3">
      <c r="A15" s="6">
        <v>15</v>
      </c>
      <c r="B15" s="183" t="s">
        <v>272</v>
      </c>
      <c r="C15" s="184"/>
      <c r="D15" s="184"/>
      <c r="E15" s="186" t="s">
        <v>593</v>
      </c>
      <c r="F15" s="186"/>
      <c r="G15" s="186"/>
      <c r="H15" s="186" t="s">
        <v>594</v>
      </c>
      <c r="I15" s="186"/>
      <c r="J15" s="186"/>
      <c r="K15" s="184"/>
      <c r="L15" s="184"/>
      <c r="M15" s="184"/>
      <c r="N15" s="174"/>
      <c r="O15" s="175"/>
      <c r="P15" s="175"/>
      <c r="Q15" s="175"/>
      <c r="R15" s="175"/>
      <c r="S15" s="176"/>
      <c r="AO15" s="180" t="s">
        <v>256</v>
      </c>
      <c r="AP15" s="181"/>
      <c r="AQ15" s="181"/>
      <c r="AR15" s="182"/>
      <c r="AS15" s="182"/>
      <c r="AT15" s="182"/>
      <c r="AU15" s="182"/>
      <c r="AV15" s="182"/>
      <c r="AW15" s="182"/>
      <c r="AX15" s="181" t="s">
        <v>256</v>
      </c>
      <c r="AY15" s="181"/>
      <c r="AZ15" s="181"/>
      <c r="BA15" s="171"/>
      <c r="BB15" s="172"/>
      <c r="BC15" s="172"/>
      <c r="BD15" s="172"/>
      <c r="BE15" s="172"/>
      <c r="BF15" s="173"/>
      <c r="BH15" s="180" t="s">
        <v>256</v>
      </c>
      <c r="BI15" s="181"/>
      <c r="BJ15" s="181"/>
      <c r="BK15" s="182" t="s">
        <v>292</v>
      </c>
      <c r="BL15" s="182"/>
      <c r="BM15" s="182"/>
      <c r="BN15" s="182"/>
      <c r="BO15" s="182"/>
      <c r="BP15" s="182"/>
      <c r="BQ15" s="181" t="s">
        <v>256</v>
      </c>
      <c r="BR15" s="181"/>
      <c r="BS15" s="181"/>
      <c r="BT15" s="171"/>
      <c r="BU15" s="172"/>
      <c r="BV15" s="172"/>
      <c r="BW15" s="172"/>
      <c r="BX15" s="172"/>
      <c r="BY15" s="173"/>
      <c r="EF15" s="180" t="s">
        <v>256</v>
      </c>
      <c r="EG15" s="181"/>
      <c r="EH15" s="181"/>
      <c r="EI15" s="182"/>
      <c r="EJ15" s="182"/>
      <c r="EK15" s="182"/>
      <c r="EL15" s="182"/>
      <c r="EM15" s="182"/>
      <c r="EN15" s="182"/>
      <c r="EO15" s="181" t="s">
        <v>256</v>
      </c>
      <c r="EP15" s="181"/>
      <c r="EQ15" s="181"/>
      <c r="ER15" s="171"/>
      <c r="ES15" s="172"/>
      <c r="ET15" s="172"/>
      <c r="EU15" s="172"/>
      <c r="EV15" s="172"/>
      <c r="EW15" s="173"/>
      <c r="FR15" s="180" t="s">
        <v>256</v>
      </c>
      <c r="FS15" s="181"/>
      <c r="FT15" s="181"/>
      <c r="FU15" s="182" t="s">
        <v>838</v>
      </c>
      <c r="FV15" s="182"/>
      <c r="FW15" s="182"/>
      <c r="FX15" s="182"/>
      <c r="FY15" s="182"/>
      <c r="FZ15" s="182"/>
      <c r="GA15" s="181" t="s">
        <v>256</v>
      </c>
      <c r="GB15" s="181"/>
      <c r="GC15" s="181"/>
      <c r="GD15" s="171" t="s">
        <v>839</v>
      </c>
      <c r="GE15" s="172"/>
      <c r="GF15" s="172"/>
      <c r="GG15" s="172"/>
      <c r="GH15" s="172"/>
      <c r="GI15" s="173"/>
    </row>
    <row r="16" spans="1:191" ht="18.600000000000001" customHeight="1" thickTop="1" thickBot="1" x14ac:dyDescent="0.3">
      <c r="A16" s="6">
        <v>16</v>
      </c>
      <c r="B16" s="394" t="s">
        <v>250</v>
      </c>
      <c r="C16" s="381"/>
      <c r="D16" s="381"/>
      <c r="E16" s="381"/>
      <c r="F16" s="381"/>
      <c r="G16" s="381"/>
      <c r="H16" s="381"/>
      <c r="I16" s="381"/>
      <c r="J16" s="381"/>
      <c r="K16" s="381"/>
      <c r="L16" s="381"/>
      <c r="M16" s="381"/>
      <c r="N16" s="381"/>
      <c r="O16" s="381"/>
      <c r="P16" s="381"/>
      <c r="Q16" s="381"/>
      <c r="R16" s="381"/>
      <c r="S16" s="382"/>
      <c r="AO16" s="183" t="s">
        <v>272</v>
      </c>
      <c r="AP16" s="184"/>
      <c r="AQ16" s="184"/>
      <c r="AR16" s="186"/>
      <c r="AS16" s="186"/>
      <c r="AT16" s="186"/>
      <c r="AU16" s="186"/>
      <c r="AV16" s="186"/>
      <c r="AW16" s="186"/>
      <c r="AX16" s="184" t="s">
        <v>272</v>
      </c>
      <c r="AY16" s="184"/>
      <c r="AZ16" s="184"/>
      <c r="BA16" s="174"/>
      <c r="BB16" s="175"/>
      <c r="BC16" s="175"/>
      <c r="BD16" s="175"/>
      <c r="BE16" s="175"/>
      <c r="BF16" s="176"/>
      <c r="BH16" s="183" t="s">
        <v>272</v>
      </c>
      <c r="BI16" s="184"/>
      <c r="BJ16" s="184"/>
      <c r="BK16" s="186" t="s">
        <v>340</v>
      </c>
      <c r="BL16" s="186"/>
      <c r="BM16" s="186"/>
      <c r="BN16" s="186" t="s">
        <v>344</v>
      </c>
      <c r="BO16" s="186"/>
      <c r="BP16" s="186"/>
      <c r="BQ16" s="184" t="s">
        <v>272</v>
      </c>
      <c r="BR16" s="184"/>
      <c r="BS16" s="184"/>
      <c r="BT16" s="174"/>
      <c r="BU16" s="175"/>
      <c r="BV16" s="175"/>
      <c r="BW16" s="175"/>
      <c r="BX16" s="175"/>
      <c r="BY16" s="176"/>
      <c r="EF16" s="183" t="s">
        <v>272</v>
      </c>
      <c r="EG16" s="184"/>
      <c r="EH16" s="184"/>
      <c r="EI16" s="186"/>
      <c r="EJ16" s="186"/>
      <c r="EK16" s="186"/>
      <c r="EL16" s="186"/>
      <c r="EM16" s="186"/>
      <c r="EN16" s="186"/>
      <c r="EO16" s="184" t="s">
        <v>272</v>
      </c>
      <c r="EP16" s="184"/>
      <c r="EQ16" s="184"/>
      <c r="ER16" s="174"/>
      <c r="ES16" s="175"/>
      <c r="ET16" s="175"/>
      <c r="EU16" s="175"/>
      <c r="EV16" s="175"/>
      <c r="EW16" s="176"/>
      <c r="FR16" s="183" t="s">
        <v>272</v>
      </c>
      <c r="FS16" s="184"/>
      <c r="FT16" s="184"/>
      <c r="FU16" s="186" t="s">
        <v>858</v>
      </c>
      <c r="FV16" s="186"/>
      <c r="FW16" s="186"/>
      <c r="FX16" s="186" t="s">
        <v>859</v>
      </c>
      <c r="FY16" s="186"/>
      <c r="FZ16" s="186"/>
      <c r="GA16" s="184" t="s">
        <v>272</v>
      </c>
      <c r="GB16" s="184"/>
      <c r="GC16" s="184"/>
      <c r="GD16" s="174" t="s">
        <v>860</v>
      </c>
      <c r="GE16" s="175"/>
      <c r="GF16" s="175"/>
      <c r="GG16" s="175" t="s">
        <v>861</v>
      </c>
      <c r="GH16" s="175"/>
      <c r="GI16" s="176"/>
    </row>
    <row r="17" spans="1:191" ht="18" customHeight="1" thickTop="1" thickBot="1" x14ac:dyDescent="0.35">
      <c r="A17" s="6">
        <v>17</v>
      </c>
      <c r="B17" s="187" t="s">
        <v>262</v>
      </c>
      <c r="C17" s="187"/>
      <c r="D17" s="187"/>
      <c r="E17" s="188" t="s">
        <v>260</v>
      </c>
      <c r="F17" s="188"/>
      <c r="G17" s="188"/>
      <c r="H17" s="187" t="s">
        <v>232</v>
      </c>
      <c r="I17" s="187"/>
      <c r="J17" s="188" t="s">
        <v>259</v>
      </c>
      <c r="K17" s="188"/>
      <c r="L17" s="187" t="s">
        <v>281</v>
      </c>
      <c r="M17" s="187"/>
      <c r="N17" s="188" t="s">
        <v>278</v>
      </c>
      <c r="O17" s="188"/>
      <c r="P17" s="187" t="s">
        <v>282</v>
      </c>
      <c r="Q17" s="187"/>
      <c r="R17" s="384"/>
      <c r="S17" s="384"/>
      <c r="AO17" s="177" t="s">
        <v>254</v>
      </c>
      <c r="AP17" s="178"/>
      <c r="AQ17" s="179"/>
      <c r="AR17" s="388" t="s">
        <v>328</v>
      </c>
      <c r="AS17" s="388"/>
      <c r="AT17" s="388"/>
      <c r="AU17" s="388"/>
      <c r="AV17" s="388"/>
      <c r="AW17" s="388"/>
      <c r="AX17" s="185" t="s">
        <v>254</v>
      </c>
      <c r="AY17" s="185"/>
      <c r="AZ17" s="185"/>
      <c r="BA17" s="164" t="s">
        <v>538</v>
      </c>
      <c r="BB17" s="165"/>
      <c r="BC17" s="165"/>
      <c r="BD17" s="165"/>
      <c r="BE17" s="165"/>
      <c r="BF17" s="166"/>
      <c r="EF17" s="177" t="s">
        <v>254</v>
      </c>
      <c r="EG17" s="178"/>
      <c r="EH17" s="179"/>
      <c r="EI17" s="388" t="s">
        <v>580</v>
      </c>
      <c r="EJ17" s="388"/>
      <c r="EK17" s="388"/>
      <c r="EL17" s="388"/>
      <c r="EM17" s="388"/>
      <c r="EN17" s="388"/>
      <c r="EO17" s="185"/>
      <c r="EP17" s="185"/>
      <c r="EQ17" s="185"/>
      <c r="ER17" s="164"/>
      <c r="ES17" s="165"/>
      <c r="ET17" s="165"/>
      <c r="EU17" s="165"/>
      <c r="EV17" s="165"/>
      <c r="EW17" s="166"/>
      <c r="FR17" s="177" t="s">
        <v>254</v>
      </c>
      <c r="FS17" s="178"/>
      <c r="FT17" s="179"/>
      <c r="FU17" s="164" t="s">
        <v>879</v>
      </c>
      <c r="FV17" s="165"/>
      <c r="FW17" s="170"/>
      <c r="FX17" s="144" t="s">
        <v>866</v>
      </c>
      <c r="FY17" s="164"/>
      <c r="FZ17" s="170"/>
      <c r="GA17" s="185" t="s">
        <v>254</v>
      </c>
      <c r="GB17" s="185"/>
      <c r="GC17" s="185"/>
      <c r="GD17" s="164" t="s">
        <v>878</v>
      </c>
      <c r="GE17" s="165"/>
      <c r="GF17" s="170"/>
      <c r="GG17" s="144" t="s">
        <v>866</v>
      </c>
      <c r="GH17" s="164" t="s">
        <v>868</v>
      </c>
      <c r="GI17" s="170"/>
    </row>
    <row r="18" spans="1:191" ht="18" customHeight="1" thickTop="1" x14ac:dyDescent="0.25">
      <c r="A18" s="6">
        <v>18</v>
      </c>
      <c r="B18" s="177" t="s">
        <v>254</v>
      </c>
      <c r="C18" s="178"/>
      <c r="D18" s="179"/>
      <c r="E18" s="164" t="s">
        <v>357</v>
      </c>
      <c r="F18" s="165"/>
      <c r="G18" s="170"/>
      <c r="H18" s="137" t="s">
        <v>757</v>
      </c>
      <c r="I18" s="392"/>
      <c r="J18" s="393"/>
      <c r="K18" s="185" t="s">
        <v>254</v>
      </c>
      <c r="L18" s="185"/>
      <c r="M18" s="185"/>
      <c r="N18" s="164" t="s">
        <v>534</v>
      </c>
      <c r="O18" s="165"/>
      <c r="P18" s="170"/>
      <c r="Q18" s="137" t="s">
        <v>757</v>
      </c>
      <c r="R18" s="390"/>
      <c r="S18" s="391"/>
      <c r="AO18" s="180" t="s">
        <v>256</v>
      </c>
      <c r="AP18" s="181"/>
      <c r="AQ18" s="181"/>
      <c r="AR18" s="182" t="s">
        <v>329</v>
      </c>
      <c r="AS18" s="182"/>
      <c r="AT18" s="182"/>
      <c r="AU18" s="182"/>
      <c r="AV18" s="182"/>
      <c r="AW18" s="182"/>
      <c r="AX18" s="181" t="s">
        <v>256</v>
      </c>
      <c r="AY18" s="181"/>
      <c r="AZ18" s="181"/>
      <c r="BA18" s="171" t="s">
        <v>354</v>
      </c>
      <c r="BB18" s="172"/>
      <c r="BC18" s="172"/>
      <c r="BD18" s="172"/>
      <c r="BE18" s="172"/>
      <c r="BF18" s="173"/>
      <c r="EF18" s="180" t="s">
        <v>256</v>
      </c>
      <c r="EG18" s="181"/>
      <c r="EH18" s="181"/>
      <c r="EI18" s="182"/>
      <c r="EJ18" s="182"/>
      <c r="EK18" s="182"/>
      <c r="EL18" s="182"/>
      <c r="EM18" s="182"/>
      <c r="EN18" s="182"/>
      <c r="EO18" s="181"/>
      <c r="EP18" s="181"/>
      <c r="EQ18" s="181"/>
      <c r="ER18" s="171"/>
      <c r="ES18" s="172"/>
      <c r="ET18" s="172"/>
      <c r="EU18" s="172"/>
      <c r="EV18" s="172"/>
      <c r="EW18" s="173"/>
      <c r="FR18" s="180" t="s">
        <v>256</v>
      </c>
      <c r="FS18" s="181"/>
      <c r="FT18" s="181"/>
      <c r="FU18" s="182" t="s">
        <v>840</v>
      </c>
      <c r="FV18" s="182"/>
      <c r="FW18" s="182"/>
      <c r="FX18" s="182"/>
      <c r="FY18" s="182"/>
      <c r="FZ18" s="182"/>
      <c r="GA18" s="181" t="s">
        <v>256</v>
      </c>
      <c r="GB18" s="181"/>
      <c r="GC18" s="181"/>
      <c r="GD18" s="171" t="s">
        <v>888</v>
      </c>
      <c r="GE18" s="172"/>
      <c r="GF18" s="172"/>
      <c r="GG18" s="172"/>
      <c r="GH18" s="172"/>
      <c r="GI18" s="173"/>
    </row>
    <row r="19" spans="1:191" ht="18" customHeight="1" thickBot="1" x14ac:dyDescent="0.3">
      <c r="A19" s="6">
        <v>19</v>
      </c>
      <c r="B19" s="180" t="s">
        <v>256</v>
      </c>
      <c r="C19" s="181"/>
      <c r="D19" s="181"/>
      <c r="E19" s="182" t="s">
        <v>329</v>
      </c>
      <c r="F19" s="182"/>
      <c r="G19" s="182"/>
      <c r="H19" s="182"/>
      <c r="I19" s="182"/>
      <c r="J19" s="182"/>
      <c r="K19" s="181" t="s">
        <v>256</v>
      </c>
      <c r="L19" s="181"/>
      <c r="M19" s="181"/>
      <c r="N19" s="171" t="s">
        <v>597</v>
      </c>
      <c r="O19" s="172"/>
      <c r="P19" s="172"/>
      <c r="Q19" s="172"/>
      <c r="R19" s="172"/>
      <c r="S19" s="173"/>
      <c r="AO19" s="183" t="s">
        <v>272</v>
      </c>
      <c r="AP19" s="184"/>
      <c r="AQ19" s="184"/>
      <c r="AR19" s="186" t="s">
        <v>334</v>
      </c>
      <c r="AS19" s="186"/>
      <c r="AT19" s="186"/>
      <c r="AU19" s="186" t="s">
        <v>370</v>
      </c>
      <c r="AV19" s="186"/>
      <c r="AW19" s="186"/>
      <c r="AX19" s="184" t="s">
        <v>272</v>
      </c>
      <c r="AY19" s="184"/>
      <c r="AZ19" s="184"/>
      <c r="BA19" s="174" t="s">
        <v>355</v>
      </c>
      <c r="BB19" s="175"/>
      <c r="BC19" s="175"/>
      <c r="BD19" s="175" t="s">
        <v>356</v>
      </c>
      <c r="BE19" s="175"/>
      <c r="BF19" s="176"/>
      <c r="EF19" s="183" t="s">
        <v>272</v>
      </c>
      <c r="EG19" s="184"/>
      <c r="EH19" s="184"/>
      <c r="EI19" s="186"/>
      <c r="EJ19" s="186"/>
      <c r="EK19" s="186"/>
      <c r="EL19" s="186"/>
      <c r="EM19" s="186"/>
      <c r="EN19" s="186"/>
      <c r="EO19" s="184"/>
      <c r="EP19" s="184"/>
      <c r="EQ19" s="184"/>
      <c r="ER19" s="174"/>
      <c r="ES19" s="175"/>
      <c r="ET19" s="175"/>
      <c r="EU19" s="175"/>
      <c r="EV19" s="175"/>
      <c r="EW19" s="176"/>
      <c r="FR19" s="183" t="s">
        <v>272</v>
      </c>
      <c r="FS19" s="184"/>
      <c r="FT19" s="184"/>
      <c r="FU19" s="186" t="s">
        <v>862</v>
      </c>
      <c r="FV19" s="186"/>
      <c r="FW19" s="186"/>
      <c r="FX19" s="186" t="s">
        <v>863</v>
      </c>
      <c r="FY19" s="186"/>
      <c r="FZ19" s="186"/>
      <c r="GA19" s="184" t="s">
        <v>272</v>
      </c>
      <c r="GB19" s="184"/>
      <c r="GC19" s="184"/>
      <c r="GD19" s="174" t="s">
        <v>864</v>
      </c>
      <c r="GE19" s="175"/>
      <c r="GF19" s="175"/>
      <c r="GG19" s="175" t="s">
        <v>865</v>
      </c>
      <c r="GH19" s="175"/>
      <c r="GI19" s="176"/>
    </row>
    <row r="20" spans="1:191" ht="18" customHeight="1" thickTop="1" thickBot="1" x14ac:dyDescent="0.3">
      <c r="A20" s="6">
        <v>20</v>
      </c>
      <c r="B20" s="183" t="s">
        <v>272</v>
      </c>
      <c r="C20" s="184"/>
      <c r="D20" s="184"/>
      <c r="E20" s="186" t="s">
        <v>595</v>
      </c>
      <c r="F20" s="186"/>
      <c r="G20" s="186"/>
      <c r="H20" s="186" t="s">
        <v>596</v>
      </c>
      <c r="I20" s="186"/>
      <c r="J20" s="186"/>
      <c r="K20" s="184" t="s">
        <v>272</v>
      </c>
      <c r="L20" s="184"/>
      <c r="M20" s="184"/>
      <c r="N20" s="174" t="s">
        <v>598</v>
      </c>
      <c r="O20" s="175"/>
      <c r="P20" s="175"/>
      <c r="Q20" s="175" t="s">
        <v>599</v>
      </c>
      <c r="R20" s="175"/>
      <c r="S20" s="176"/>
      <c r="AO20" s="177" t="s">
        <v>254</v>
      </c>
      <c r="AP20" s="178"/>
      <c r="AQ20" s="179"/>
      <c r="AR20" s="388" t="s">
        <v>353</v>
      </c>
      <c r="AS20" s="388"/>
      <c r="AT20" s="388"/>
      <c r="AU20" s="388"/>
      <c r="AV20" s="388"/>
      <c r="AW20" s="388"/>
      <c r="AX20" s="185" t="s">
        <v>254</v>
      </c>
      <c r="AY20" s="185"/>
      <c r="AZ20" s="185"/>
      <c r="BA20" s="164" t="s">
        <v>539</v>
      </c>
      <c r="BB20" s="165"/>
      <c r="BC20" s="165"/>
      <c r="BD20" s="165"/>
      <c r="BE20" s="165"/>
      <c r="BF20" s="166"/>
      <c r="FR20" s="177" t="s">
        <v>254</v>
      </c>
      <c r="FS20" s="178"/>
      <c r="FT20" s="179"/>
      <c r="FU20" s="164" t="s">
        <v>881</v>
      </c>
      <c r="FV20" s="165"/>
      <c r="FW20" s="170"/>
      <c r="FX20" s="144" t="s">
        <v>866</v>
      </c>
      <c r="FY20" s="164"/>
      <c r="FZ20" s="170"/>
      <c r="GA20" s="185" t="s">
        <v>254</v>
      </c>
      <c r="GB20" s="185"/>
      <c r="GC20" s="185"/>
      <c r="GD20" s="164" t="s">
        <v>882</v>
      </c>
      <c r="GE20" s="165"/>
      <c r="GF20" s="170"/>
      <c r="GG20" s="144" t="s">
        <v>866</v>
      </c>
      <c r="GH20" s="164"/>
      <c r="GI20" s="170"/>
    </row>
    <row r="21" spans="1:191" ht="18" customHeight="1" thickTop="1" x14ac:dyDescent="0.25">
      <c r="A21" s="6">
        <v>21</v>
      </c>
      <c r="B21" s="177" t="s">
        <v>254</v>
      </c>
      <c r="C21" s="178"/>
      <c r="D21" s="179"/>
      <c r="E21" s="164" t="s">
        <v>535</v>
      </c>
      <c r="F21" s="165"/>
      <c r="G21" s="170"/>
      <c r="H21" s="137" t="s">
        <v>757</v>
      </c>
      <c r="I21" s="392"/>
      <c r="J21" s="393"/>
      <c r="K21" s="185" t="s">
        <v>254</v>
      </c>
      <c r="L21" s="185"/>
      <c r="M21" s="185"/>
      <c r="N21" s="164" t="s">
        <v>358</v>
      </c>
      <c r="O21" s="165"/>
      <c r="P21" s="170"/>
      <c r="Q21" s="137" t="s">
        <v>757</v>
      </c>
      <c r="R21" s="390"/>
      <c r="S21" s="391"/>
      <c r="AO21" s="180" t="s">
        <v>256</v>
      </c>
      <c r="AP21" s="181"/>
      <c r="AQ21" s="181"/>
      <c r="AR21" s="182" t="s">
        <v>354</v>
      </c>
      <c r="AS21" s="182"/>
      <c r="AT21" s="182"/>
      <c r="AU21" s="182"/>
      <c r="AV21" s="182"/>
      <c r="AW21" s="182"/>
      <c r="AX21" s="181" t="s">
        <v>256</v>
      </c>
      <c r="AY21" s="181"/>
      <c r="AZ21" s="181"/>
      <c r="BA21" s="171"/>
      <c r="BB21" s="172"/>
      <c r="BC21" s="172"/>
      <c r="BD21" s="172"/>
      <c r="BE21" s="172"/>
      <c r="BF21" s="173"/>
      <c r="FR21" s="180" t="s">
        <v>256</v>
      </c>
      <c r="FS21" s="181"/>
      <c r="FT21" s="181"/>
      <c r="FU21" s="182" t="s">
        <v>289</v>
      </c>
      <c r="FV21" s="182"/>
      <c r="FW21" s="182"/>
      <c r="FX21" s="182"/>
      <c r="FY21" s="182"/>
      <c r="FZ21" s="182"/>
      <c r="GA21" s="181" t="s">
        <v>256</v>
      </c>
      <c r="GB21" s="181"/>
      <c r="GC21" s="181"/>
      <c r="GD21" s="171" t="s">
        <v>841</v>
      </c>
      <c r="GE21" s="172"/>
      <c r="GF21" s="172"/>
      <c r="GG21" s="172"/>
      <c r="GH21" s="172"/>
      <c r="GI21" s="173"/>
    </row>
    <row r="22" spans="1:191" ht="18" customHeight="1" thickBot="1" x14ac:dyDescent="0.3">
      <c r="A22" s="6">
        <v>22</v>
      </c>
      <c r="B22" s="180" t="s">
        <v>256</v>
      </c>
      <c r="C22" s="181"/>
      <c r="D22" s="181"/>
      <c r="E22" s="182" t="s">
        <v>279</v>
      </c>
      <c r="F22" s="182"/>
      <c r="G22" s="182"/>
      <c r="H22" s="182"/>
      <c r="I22" s="182"/>
      <c r="J22" s="182"/>
      <c r="K22" s="181" t="s">
        <v>256</v>
      </c>
      <c r="L22" s="181"/>
      <c r="M22" s="181"/>
      <c r="N22" s="171" t="s">
        <v>359</v>
      </c>
      <c r="O22" s="172"/>
      <c r="P22" s="172"/>
      <c r="Q22" s="172"/>
      <c r="R22" s="172"/>
      <c r="S22" s="173"/>
      <c r="X22" s="134"/>
      <c r="AO22" s="183" t="s">
        <v>272</v>
      </c>
      <c r="AP22" s="184"/>
      <c r="AQ22" s="184"/>
      <c r="AR22" s="186" t="s">
        <v>355</v>
      </c>
      <c r="AS22" s="186"/>
      <c r="AT22" s="186"/>
      <c r="AU22" s="186" t="s">
        <v>356</v>
      </c>
      <c r="AV22" s="186"/>
      <c r="AW22" s="186"/>
      <c r="AX22" s="184" t="s">
        <v>272</v>
      </c>
      <c r="AY22" s="184"/>
      <c r="AZ22" s="184"/>
      <c r="BA22" s="174"/>
      <c r="BB22" s="175"/>
      <c r="BC22" s="175"/>
      <c r="BD22" s="175"/>
      <c r="BE22" s="175"/>
      <c r="BF22" s="176"/>
      <c r="FR22" s="183" t="s">
        <v>272</v>
      </c>
      <c r="FS22" s="184"/>
      <c r="FT22" s="184"/>
      <c r="FU22" s="186"/>
      <c r="FV22" s="186"/>
      <c r="FW22" s="186"/>
      <c r="FX22" s="186"/>
      <c r="FY22" s="186"/>
      <c r="FZ22" s="186"/>
      <c r="GA22" s="184" t="s">
        <v>272</v>
      </c>
      <c r="GB22" s="184"/>
      <c r="GC22" s="184"/>
      <c r="GD22" s="174"/>
      <c r="GE22" s="175"/>
      <c r="GF22" s="175"/>
      <c r="GG22" s="175"/>
      <c r="GH22" s="175"/>
      <c r="GI22" s="176"/>
    </row>
    <row r="23" spans="1:191" ht="18" customHeight="1" thickTop="1" thickBot="1" x14ac:dyDescent="0.3">
      <c r="A23" s="6">
        <v>23</v>
      </c>
      <c r="B23" s="183" t="s">
        <v>272</v>
      </c>
      <c r="C23" s="184"/>
      <c r="D23" s="184"/>
      <c r="E23" s="186" t="s">
        <v>335</v>
      </c>
      <c r="F23" s="186"/>
      <c r="G23" s="186"/>
      <c r="H23" s="186" t="s">
        <v>336</v>
      </c>
      <c r="I23" s="186"/>
      <c r="J23" s="186"/>
      <c r="K23" s="184" t="s">
        <v>272</v>
      </c>
      <c r="L23" s="184"/>
      <c r="M23" s="184"/>
      <c r="N23" s="174" t="s">
        <v>360</v>
      </c>
      <c r="O23" s="175"/>
      <c r="P23" s="175"/>
      <c r="Q23" s="175" t="s">
        <v>361</v>
      </c>
      <c r="R23" s="175"/>
      <c r="S23" s="176"/>
      <c r="AO23" s="177" t="s">
        <v>254</v>
      </c>
      <c r="AP23" s="178"/>
      <c r="AQ23" s="179"/>
      <c r="AR23" s="388" t="s">
        <v>540</v>
      </c>
      <c r="AS23" s="388"/>
      <c r="AT23" s="388"/>
      <c r="AU23" s="388"/>
      <c r="AV23" s="388"/>
      <c r="AW23" s="388"/>
      <c r="AX23" s="185" t="s">
        <v>254</v>
      </c>
      <c r="AY23" s="185"/>
      <c r="AZ23" s="185"/>
      <c r="BA23" s="164" t="s">
        <v>541</v>
      </c>
      <c r="BB23" s="165"/>
      <c r="BC23" s="165"/>
      <c r="BD23" s="165"/>
      <c r="BE23" s="165"/>
      <c r="BF23" s="166"/>
      <c r="FR23" s="177" t="s">
        <v>254</v>
      </c>
      <c r="FS23" s="178"/>
      <c r="FT23" s="179"/>
      <c r="FU23" s="164" t="s">
        <v>833</v>
      </c>
      <c r="FV23" s="165"/>
      <c r="FW23" s="170"/>
      <c r="FX23" s="144" t="s">
        <v>866</v>
      </c>
      <c r="FY23" s="164"/>
      <c r="FZ23" s="170"/>
      <c r="GA23" s="185" t="s">
        <v>254</v>
      </c>
      <c r="GB23" s="185"/>
      <c r="GC23" s="185"/>
      <c r="GD23" s="164" t="s">
        <v>834</v>
      </c>
      <c r="GE23" s="165"/>
      <c r="GF23" s="170"/>
      <c r="GG23" s="144" t="s">
        <v>866</v>
      </c>
      <c r="GH23" s="164"/>
      <c r="GI23" s="170"/>
    </row>
    <row r="24" spans="1:191" ht="18" customHeight="1" thickTop="1" x14ac:dyDescent="0.25">
      <c r="A24" s="6">
        <v>24</v>
      </c>
      <c r="B24" s="177" t="s">
        <v>254</v>
      </c>
      <c r="C24" s="178"/>
      <c r="D24" s="179"/>
      <c r="E24" s="164" t="s">
        <v>362</v>
      </c>
      <c r="F24" s="165"/>
      <c r="G24" s="170"/>
      <c r="H24" s="137" t="s">
        <v>757</v>
      </c>
      <c r="I24" s="392"/>
      <c r="J24" s="393"/>
      <c r="K24" s="185" t="s">
        <v>254</v>
      </c>
      <c r="L24" s="185"/>
      <c r="M24" s="185"/>
      <c r="N24" s="164" t="s">
        <v>367</v>
      </c>
      <c r="O24" s="165"/>
      <c r="P24" s="170"/>
      <c r="Q24" s="137" t="s">
        <v>757</v>
      </c>
      <c r="R24" s="390"/>
      <c r="S24" s="391"/>
      <c r="AO24" s="180" t="s">
        <v>256</v>
      </c>
      <c r="AP24" s="181"/>
      <c r="AQ24" s="181"/>
      <c r="AR24" s="182"/>
      <c r="AS24" s="182"/>
      <c r="AT24" s="182"/>
      <c r="AU24" s="182"/>
      <c r="AV24" s="182"/>
      <c r="AW24" s="182"/>
      <c r="AX24" s="181" t="s">
        <v>256</v>
      </c>
      <c r="AY24" s="181"/>
      <c r="AZ24" s="181"/>
      <c r="BA24" s="171"/>
      <c r="BB24" s="172"/>
      <c r="BC24" s="172"/>
      <c r="BD24" s="172"/>
      <c r="BE24" s="172"/>
      <c r="BF24" s="173"/>
      <c r="FR24" s="180" t="s">
        <v>256</v>
      </c>
      <c r="FS24" s="181"/>
      <c r="FT24" s="181"/>
      <c r="FU24" s="182" t="s">
        <v>289</v>
      </c>
      <c r="FV24" s="182"/>
      <c r="FW24" s="182"/>
      <c r="FX24" s="182"/>
      <c r="FY24" s="182"/>
      <c r="FZ24" s="182"/>
      <c r="GA24" s="181" t="s">
        <v>256</v>
      </c>
      <c r="GB24" s="181"/>
      <c r="GC24" s="181"/>
      <c r="GD24" s="171" t="s">
        <v>842</v>
      </c>
      <c r="GE24" s="172"/>
      <c r="GF24" s="172"/>
      <c r="GG24" s="172"/>
      <c r="GH24" s="172"/>
      <c r="GI24" s="173"/>
    </row>
    <row r="25" spans="1:191" ht="18" customHeight="1" thickBot="1" x14ac:dyDescent="0.3">
      <c r="A25" s="6">
        <v>25</v>
      </c>
      <c r="B25" s="180" t="s">
        <v>256</v>
      </c>
      <c r="C25" s="181"/>
      <c r="D25" s="181"/>
      <c r="E25" s="182" t="s">
        <v>363</v>
      </c>
      <c r="F25" s="182"/>
      <c r="G25" s="182"/>
      <c r="H25" s="182"/>
      <c r="I25" s="182"/>
      <c r="J25" s="182"/>
      <c r="K25" s="181" t="s">
        <v>256</v>
      </c>
      <c r="L25" s="181"/>
      <c r="M25" s="181"/>
      <c r="N25" s="171" t="s">
        <v>366</v>
      </c>
      <c r="O25" s="172"/>
      <c r="P25" s="172"/>
      <c r="Q25" s="172"/>
      <c r="R25" s="172"/>
      <c r="S25" s="173"/>
      <c r="AO25" s="183" t="s">
        <v>272</v>
      </c>
      <c r="AP25" s="184"/>
      <c r="AQ25" s="184"/>
      <c r="AR25" s="186"/>
      <c r="AS25" s="186"/>
      <c r="AT25" s="186"/>
      <c r="AU25" s="186"/>
      <c r="AV25" s="186"/>
      <c r="AW25" s="186"/>
      <c r="AX25" s="184" t="s">
        <v>272</v>
      </c>
      <c r="AY25" s="184"/>
      <c r="AZ25" s="184"/>
      <c r="BA25" s="174"/>
      <c r="BB25" s="175"/>
      <c r="BC25" s="175"/>
      <c r="BD25" s="175"/>
      <c r="BE25" s="175"/>
      <c r="BF25" s="176"/>
      <c r="CT25" s="132"/>
      <c r="CU25" s="132"/>
      <c r="CV25" s="132"/>
      <c r="CW25" s="132"/>
      <c r="CX25" s="132"/>
      <c r="CY25" s="132"/>
      <c r="CZ25" s="132"/>
      <c r="DA25" s="132"/>
      <c r="DB25" s="132"/>
      <c r="FR25" s="183" t="s">
        <v>272</v>
      </c>
      <c r="FS25" s="184"/>
      <c r="FT25" s="184"/>
      <c r="FU25" s="186"/>
      <c r="FV25" s="186"/>
      <c r="FW25" s="186"/>
      <c r="FX25" s="186"/>
      <c r="FY25" s="186"/>
      <c r="FZ25" s="186"/>
      <c r="GA25" s="184" t="s">
        <v>272</v>
      </c>
      <c r="GB25" s="184"/>
      <c r="GC25" s="184"/>
      <c r="GD25" s="174"/>
      <c r="GE25" s="175"/>
      <c r="GF25" s="175"/>
      <c r="GG25" s="175"/>
      <c r="GH25" s="175"/>
      <c r="GI25" s="176"/>
    </row>
    <row r="26" spans="1:191" ht="18" customHeight="1" thickTop="1" thickBot="1" x14ac:dyDescent="0.3">
      <c r="A26" s="6">
        <v>26</v>
      </c>
      <c r="B26" s="183" t="s">
        <v>272</v>
      </c>
      <c r="C26" s="184"/>
      <c r="D26" s="184"/>
      <c r="E26" s="186" t="s">
        <v>364</v>
      </c>
      <c r="F26" s="186"/>
      <c r="G26" s="186"/>
      <c r="H26" s="186" t="s">
        <v>365</v>
      </c>
      <c r="I26" s="186"/>
      <c r="J26" s="186"/>
      <c r="K26" s="184" t="s">
        <v>272</v>
      </c>
      <c r="L26" s="184"/>
      <c r="M26" s="184"/>
      <c r="N26" s="174" t="s">
        <v>368</v>
      </c>
      <c r="O26" s="175"/>
      <c r="P26" s="175"/>
      <c r="Q26" s="175" t="s">
        <v>369</v>
      </c>
      <c r="R26" s="175"/>
      <c r="S26" s="176"/>
      <c r="AO26" s="177" t="s">
        <v>254</v>
      </c>
      <c r="AP26" s="178"/>
      <c r="AQ26" s="179"/>
      <c r="AR26" s="388" t="s">
        <v>542</v>
      </c>
      <c r="AS26" s="388"/>
      <c r="AT26" s="388"/>
      <c r="AU26" s="388"/>
      <c r="AV26" s="388"/>
      <c r="AW26" s="388"/>
      <c r="AX26" s="185" t="s">
        <v>254</v>
      </c>
      <c r="AY26" s="185"/>
      <c r="AZ26" s="185"/>
      <c r="BA26" s="164" t="s">
        <v>543</v>
      </c>
      <c r="BB26" s="165"/>
      <c r="BC26" s="165"/>
      <c r="BD26" s="165"/>
      <c r="BE26" s="165"/>
      <c r="BF26" s="166"/>
      <c r="FR26" s="177" t="s">
        <v>254</v>
      </c>
      <c r="FS26" s="178"/>
      <c r="FT26" s="179"/>
      <c r="FU26" s="164" t="s">
        <v>880</v>
      </c>
      <c r="FV26" s="165"/>
      <c r="FW26" s="170"/>
      <c r="FX26" s="144" t="s">
        <v>866</v>
      </c>
      <c r="FY26" s="164"/>
      <c r="FZ26" s="170"/>
      <c r="GA26" s="185" t="s">
        <v>254</v>
      </c>
      <c r="GB26" s="185"/>
      <c r="GC26" s="185"/>
      <c r="GD26" s="164" t="s">
        <v>835</v>
      </c>
      <c r="GE26" s="165"/>
      <c r="GF26" s="170"/>
      <c r="GG26" s="144" t="s">
        <v>866</v>
      </c>
      <c r="GH26" s="164"/>
      <c r="GI26" s="170"/>
    </row>
    <row r="27" spans="1:191" ht="18" customHeight="1" thickTop="1" x14ac:dyDescent="0.25">
      <c r="A27" s="6">
        <v>27</v>
      </c>
      <c r="B27" s="177" t="s">
        <v>254</v>
      </c>
      <c r="C27" s="178"/>
      <c r="D27" s="179"/>
      <c r="E27" s="164" t="s">
        <v>536</v>
      </c>
      <c r="F27" s="165"/>
      <c r="G27" s="170"/>
      <c r="H27" s="137" t="s">
        <v>757</v>
      </c>
      <c r="I27" s="392"/>
      <c r="J27" s="393"/>
      <c r="K27" s="185" t="s">
        <v>254</v>
      </c>
      <c r="L27" s="185"/>
      <c r="M27" s="185"/>
      <c r="N27" s="164" t="s">
        <v>537</v>
      </c>
      <c r="O27" s="165"/>
      <c r="P27" s="170"/>
      <c r="Q27" s="137" t="s">
        <v>757</v>
      </c>
      <c r="R27" s="390"/>
      <c r="S27" s="391"/>
      <c r="AO27" s="180" t="s">
        <v>256</v>
      </c>
      <c r="AP27" s="181"/>
      <c r="AQ27" s="181"/>
      <c r="AR27" s="182"/>
      <c r="AS27" s="182"/>
      <c r="AT27" s="182"/>
      <c r="AU27" s="182"/>
      <c r="AV27" s="182"/>
      <c r="AW27" s="182"/>
      <c r="AX27" s="181" t="s">
        <v>256</v>
      </c>
      <c r="AY27" s="181"/>
      <c r="AZ27" s="181"/>
      <c r="BA27" s="171"/>
      <c r="BB27" s="172"/>
      <c r="BC27" s="172"/>
      <c r="BD27" s="172"/>
      <c r="BE27" s="172"/>
      <c r="BF27" s="173"/>
      <c r="FR27" s="180" t="s">
        <v>256</v>
      </c>
      <c r="FS27" s="181"/>
      <c r="FT27" s="181"/>
      <c r="FU27" s="182" t="s">
        <v>843</v>
      </c>
      <c r="FV27" s="182"/>
      <c r="FW27" s="182"/>
      <c r="FX27" s="182"/>
      <c r="FY27" s="182"/>
      <c r="FZ27" s="182"/>
      <c r="GA27" s="181" t="s">
        <v>256</v>
      </c>
      <c r="GB27" s="181"/>
      <c r="GC27" s="181"/>
      <c r="GD27" s="171" t="s">
        <v>844</v>
      </c>
      <c r="GE27" s="172"/>
      <c r="GF27" s="172"/>
      <c r="GG27" s="172"/>
      <c r="GH27" s="172"/>
      <c r="GI27" s="173"/>
    </row>
    <row r="28" spans="1:191" ht="18" customHeight="1" thickBot="1" x14ac:dyDescent="0.3">
      <c r="A28" s="6">
        <v>28</v>
      </c>
      <c r="B28" s="180" t="s">
        <v>256</v>
      </c>
      <c r="C28" s="181"/>
      <c r="D28" s="181"/>
      <c r="E28" s="182" t="s">
        <v>600</v>
      </c>
      <c r="F28" s="182"/>
      <c r="G28" s="182"/>
      <c r="H28" s="182"/>
      <c r="I28" s="182"/>
      <c r="J28" s="182"/>
      <c r="K28" s="181" t="s">
        <v>256</v>
      </c>
      <c r="L28" s="181"/>
      <c r="M28" s="181"/>
      <c r="N28" s="171" t="s">
        <v>603</v>
      </c>
      <c r="O28" s="172"/>
      <c r="P28" s="172"/>
      <c r="Q28" s="172"/>
      <c r="R28" s="172"/>
      <c r="S28" s="173"/>
      <c r="AO28" s="183" t="s">
        <v>272</v>
      </c>
      <c r="AP28" s="184"/>
      <c r="AQ28" s="184"/>
      <c r="AR28" s="186"/>
      <c r="AS28" s="186"/>
      <c r="AT28" s="186"/>
      <c r="AU28" s="186"/>
      <c r="AV28" s="186"/>
      <c r="AW28" s="186"/>
      <c r="AX28" s="184" t="s">
        <v>272</v>
      </c>
      <c r="AY28" s="184"/>
      <c r="AZ28" s="184"/>
      <c r="BA28" s="174"/>
      <c r="BB28" s="175"/>
      <c r="BC28" s="175"/>
      <c r="BD28" s="175"/>
      <c r="BE28" s="175"/>
      <c r="BF28" s="176"/>
      <c r="FR28" s="183" t="s">
        <v>272</v>
      </c>
      <c r="FS28" s="184"/>
      <c r="FT28" s="184"/>
      <c r="FU28" s="186"/>
      <c r="FV28" s="186"/>
      <c r="FW28" s="186"/>
      <c r="FX28" s="186"/>
      <c r="FY28" s="186"/>
      <c r="FZ28" s="186"/>
      <c r="GA28" s="184" t="s">
        <v>272</v>
      </c>
      <c r="GB28" s="184"/>
      <c r="GC28" s="184"/>
      <c r="GD28" s="174"/>
      <c r="GE28" s="175"/>
      <c r="GF28" s="175"/>
      <c r="GG28" s="175"/>
      <c r="GH28" s="175"/>
      <c r="GI28" s="176"/>
    </row>
    <row r="29" spans="1:191" ht="18" customHeight="1" thickTop="1" thickBot="1" x14ac:dyDescent="0.3">
      <c r="A29" s="6">
        <v>29</v>
      </c>
      <c r="B29" s="183" t="s">
        <v>272</v>
      </c>
      <c r="C29" s="184"/>
      <c r="D29" s="184"/>
      <c r="E29" s="186" t="s">
        <v>601</v>
      </c>
      <c r="F29" s="186"/>
      <c r="G29" s="186"/>
      <c r="H29" s="186" t="s">
        <v>602</v>
      </c>
      <c r="I29" s="186"/>
      <c r="J29" s="186"/>
      <c r="K29" s="184" t="s">
        <v>272</v>
      </c>
      <c r="L29" s="184"/>
      <c r="M29" s="184"/>
      <c r="N29" s="174" t="s">
        <v>604</v>
      </c>
      <c r="O29" s="175"/>
      <c r="P29" s="175"/>
      <c r="Q29" s="175" t="s">
        <v>605</v>
      </c>
      <c r="R29" s="175"/>
      <c r="S29" s="176"/>
      <c r="AO29" s="177" t="s">
        <v>254</v>
      </c>
      <c r="AP29" s="178"/>
      <c r="AQ29" s="179"/>
      <c r="AR29" s="388" t="s">
        <v>544</v>
      </c>
      <c r="AS29" s="388"/>
      <c r="AT29" s="388"/>
      <c r="AU29" s="388"/>
      <c r="AV29" s="388"/>
      <c r="AW29" s="388"/>
      <c r="AX29" s="185" t="s">
        <v>254</v>
      </c>
      <c r="AY29" s="185"/>
      <c r="AZ29" s="185"/>
      <c r="BA29" s="164" t="s">
        <v>545</v>
      </c>
      <c r="BB29" s="165"/>
      <c r="BC29" s="165"/>
      <c r="BD29" s="165"/>
      <c r="BE29" s="165"/>
      <c r="BF29" s="166"/>
      <c r="FR29" s="177" t="s">
        <v>254</v>
      </c>
      <c r="FS29" s="178"/>
      <c r="FT29" s="179"/>
      <c r="FU29" s="164" t="s">
        <v>836</v>
      </c>
      <c r="FV29" s="165"/>
      <c r="FW29" s="170"/>
      <c r="FX29" s="144" t="s">
        <v>866</v>
      </c>
      <c r="FY29" s="164"/>
      <c r="FZ29" s="170"/>
      <c r="GA29" s="185" t="s">
        <v>254</v>
      </c>
      <c r="GB29" s="185"/>
      <c r="GC29" s="185"/>
      <c r="GD29" s="164"/>
      <c r="GE29" s="165"/>
      <c r="GF29" s="170"/>
      <c r="GG29" s="144" t="s">
        <v>866</v>
      </c>
      <c r="GH29" s="164"/>
      <c r="GI29" s="170"/>
    </row>
    <row r="30" spans="1:191" ht="18" customHeight="1" thickTop="1" x14ac:dyDescent="0.25">
      <c r="A30" s="6">
        <v>30</v>
      </c>
      <c r="B30" s="177" t="s">
        <v>254</v>
      </c>
      <c r="C30" s="178"/>
      <c r="D30" s="179"/>
      <c r="E30" s="164" t="s">
        <v>328</v>
      </c>
      <c r="F30" s="165"/>
      <c r="G30" s="170"/>
      <c r="H30" s="137" t="s">
        <v>757</v>
      </c>
      <c r="I30" s="392"/>
      <c r="J30" s="393"/>
      <c r="K30" s="185" t="s">
        <v>254</v>
      </c>
      <c r="L30" s="185"/>
      <c r="M30" s="185"/>
      <c r="N30" s="164" t="s">
        <v>538</v>
      </c>
      <c r="O30" s="165"/>
      <c r="P30" s="170"/>
      <c r="Q30" s="137" t="s">
        <v>757</v>
      </c>
      <c r="R30" s="390"/>
      <c r="S30" s="391"/>
      <c r="AO30" s="180" t="s">
        <v>256</v>
      </c>
      <c r="AP30" s="181"/>
      <c r="AQ30" s="181"/>
      <c r="AR30" s="182"/>
      <c r="AS30" s="182"/>
      <c r="AT30" s="182"/>
      <c r="AU30" s="182"/>
      <c r="AV30" s="182"/>
      <c r="AW30" s="182"/>
      <c r="AX30" s="181" t="s">
        <v>256</v>
      </c>
      <c r="AY30" s="181"/>
      <c r="AZ30" s="181"/>
      <c r="BA30" s="171"/>
      <c r="BB30" s="172"/>
      <c r="BC30" s="172"/>
      <c r="BD30" s="172"/>
      <c r="BE30" s="172"/>
      <c r="BF30" s="173"/>
      <c r="FR30" s="180" t="s">
        <v>256</v>
      </c>
      <c r="FS30" s="181"/>
      <c r="FT30" s="181"/>
      <c r="FU30" s="182" t="s">
        <v>845</v>
      </c>
      <c r="FV30" s="182"/>
      <c r="FW30" s="182"/>
      <c r="FX30" s="182"/>
      <c r="FY30" s="182"/>
      <c r="FZ30" s="182"/>
      <c r="GA30" s="181" t="s">
        <v>256</v>
      </c>
      <c r="GB30" s="181"/>
      <c r="GC30" s="181"/>
      <c r="GD30" s="171"/>
      <c r="GE30" s="172"/>
      <c r="GF30" s="172"/>
      <c r="GG30" s="172"/>
      <c r="GH30" s="172"/>
      <c r="GI30" s="173"/>
    </row>
    <row r="31" spans="1:191" ht="18" customHeight="1" thickBot="1" x14ac:dyDescent="0.3">
      <c r="A31" s="6">
        <v>31</v>
      </c>
      <c r="B31" s="180" t="s">
        <v>256</v>
      </c>
      <c r="C31" s="181"/>
      <c r="D31" s="181"/>
      <c r="E31" s="182" t="s">
        <v>329</v>
      </c>
      <c r="F31" s="182"/>
      <c r="G31" s="182"/>
      <c r="H31" s="182"/>
      <c r="I31" s="182"/>
      <c r="J31" s="182"/>
      <c r="K31" s="181" t="s">
        <v>256</v>
      </c>
      <c r="L31" s="181"/>
      <c r="M31" s="181"/>
      <c r="N31" s="171" t="s">
        <v>354</v>
      </c>
      <c r="O31" s="172"/>
      <c r="P31" s="172"/>
      <c r="Q31" s="172"/>
      <c r="R31" s="172"/>
      <c r="S31" s="173"/>
      <c r="AO31" s="183" t="s">
        <v>272</v>
      </c>
      <c r="AP31" s="184"/>
      <c r="AQ31" s="184"/>
      <c r="AR31" s="186"/>
      <c r="AS31" s="186"/>
      <c r="AT31" s="186"/>
      <c r="AU31" s="186"/>
      <c r="AV31" s="186"/>
      <c r="AW31" s="186"/>
      <c r="AX31" s="184" t="s">
        <v>272</v>
      </c>
      <c r="AY31" s="184"/>
      <c r="AZ31" s="184"/>
      <c r="BA31" s="174"/>
      <c r="BB31" s="175"/>
      <c r="BC31" s="175"/>
      <c r="BD31" s="175"/>
      <c r="BE31" s="175"/>
      <c r="BF31" s="176"/>
      <c r="FR31" s="183" t="s">
        <v>272</v>
      </c>
      <c r="FS31" s="184"/>
      <c r="FT31" s="184"/>
      <c r="FU31" s="186"/>
      <c r="FV31" s="186"/>
      <c r="FW31" s="186"/>
      <c r="FX31" s="186"/>
      <c r="FY31" s="186"/>
      <c r="FZ31" s="186"/>
      <c r="GA31" s="184" t="s">
        <v>272</v>
      </c>
      <c r="GB31" s="184"/>
      <c r="GC31" s="184"/>
      <c r="GD31" s="174"/>
      <c r="GE31" s="175"/>
      <c r="GF31" s="175"/>
      <c r="GG31" s="175"/>
      <c r="GH31" s="175"/>
      <c r="GI31" s="176"/>
    </row>
    <row r="32" spans="1:191" ht="18" customHeight="1" thickTop="1" thickBot="1" x14ac:dyDescent="0.3">
      <c r="A32" s="6">
        <v>32</v>
      </c>
      <c r="B32" s="183" t="s">
        <v>272</v>
      </c>
      <c r="C32" s="184"/>
      <c r="D32" s="184"/>
      <c r="E32" s="186" t="s">
        <v>334</v>
      </c>
      <c r="F32" s="186"/>
      <c r="G32" s="186"/>
      <c r="H32" s="186" t="s">
        <v>370</v>
      </c>
      <c r="I32" s="186"/>
      <c r="J32" s="186"/>
      <c r="K32" s="184" t="s">
        <v>272</v>
      </c>
      <c r="L32" s="184"/>
      <c r="M32" s="184"/>
      <c r="N32" s="174" t="s">
        <v>606</v>
      </c>
      <c r="O32" s="175"/>
      <c r="P32" s="175"/>
      <c r="Q32" s="175" t="s">
        <v>607</v>
      </c>
      <c r="R32" s="175"/>
      <c r="S32" s="176"/>
      <c r="AO32" s="177" t="s">
        <v>254</v>
      </c>
      <c r="AP32" s="178"/>
      <c r="AQ32" s="179"/>
      <c r="AR32" s="388" t="s">
        <v>546</v>
      </c>
      <c r="AS32" s="388"/>
      <c r="AT32" s="388"/>
      <c r="AU32" s="388"/>
      <c r="AV32" s="388"/>
      <c r="AW32" s="388"/>
      <c r="AX32" s="185" t="s">
        <v>254</v>
      </c>
      <c r="AY32" s="185"/>
      <c r="AZ32" s="185"/>
      <c r="BA32" s="164" t="s">
        <v>547</v>
      </c>
      <c r="BB32" s="165"/>
      <c r="BC32" s="165"/>
      <c r="BD32" s="165"/>
      <c r="BE32" s="165"/>
      <c r="BF32" s="166"/>
    </row>
    <row r="33" spans="1:183" ht="18" customHeight="1" thickTop="1" x14ac:dyDescent="0.25">
      <c r="A33" s="6">
        <v>33</v>
      </c>
      <c r="B33" s="177" t="s">
        <v>254</v>
      </c>
      <c r="C33" s="178"/>
      <c r="D33" s="179"/>
      <c r="E33" s="164" t="s">
        <v>353</v>
      </c>
      <c r="F33" s="165"/>
      <c r="G33" s="170"/>
      <c r="H33" s="137" t="s">
        <v>757</v>
      </c>
      <c r="I33" s="392"/>
      <c r="J33" s="393"/>
      <c r="K33" s="185" t="s">
        <v>254</v>
      </c>
      <c r="L33" s="185"/>
      <c r="M33" s="185"/>
      <c r="N33" s="164" t="s">
        <v>539</v>
      </c>
      <c r="O33" s="165"/>
      <c r="P33" s="170"/>
      <c r="Q33" s="137" t="s">
        <v>757</v>
      </c>
      <c r="R33" s="390"/>
      <c r="S33" s="391"/>
      <c r="AO33" s="180" t="s">
        <v>256</v>
      </c>
      <c r="AP33" s="181"/>
      <c r="AQ33" s="181"/>
      <c r="AR33" s="182"/>
      <c r="AS33" s="182"/>
      <c r="AT33" s="182"/>
      <c r="AU33" s="182"/>
      <c r="AV33" s="182"/>
      <c r="AW33" s="182"/>
      <c r="AX33" s="181" t="s">
        <v>256</v>
      </c>
      <c r="AY33" s="181"/>
      <c r="AZ33" s="181"/>
      <c r="BA33" s="171"/>
      <c r="BB33" s="172"/>
      <c r="BC33" s="172"/>
      <c r="BD33" s="172"/>
      <c r="BE33" s="172"/>
      <c r="BF33" s="173"/>
    </row>
    <row r="34" spans="1:183" ht="18" customHeight="1" thickBot="1" x14ac:dyDescent="0.3">
      <c r="A34" s="6">
        <v>34</v>
      </c>
      <c r="B34" s="180" t="s">
        <v>256</v>
      </c>
      <c r="C34" s="181"/>
      <c r="D34" s="181"/>
      <c r="E34" s="182" t="s">
        <v>354</v>
      </c>
      <c r="F34" s="182"/>
      <c r="G34" s="182"/>
      <c r="H34" s="182"/>
      <c r="I34" s="182"/>
      <c r="J34" s="182"/>
      <c r="K34" s="181" t="s">
        <v>256</v>
      </c>
      <c r="L34" s="181"/>
      <c r="M34" s="181"/>
      <c r="N34" s="171" t="s">
        <v>609</v>
      </c>
      <c r="O34" s="172"/>
      <c r="P34" s="172"/>
      <c r="Q34" s="172"/>
      <c r="R34" s="172"/>
      <c r="S34" s="173"/>
      <c r="AO34" s="183" t="s">
        <v>272</v>
      </c>
      <c r="AP34" s="184"/>
      <c r="AQ34" s="184"/>
      <c r="AR34" s="186"/>
      <c r="AS34" s="186"/>
      <c r="AT34" s="186"/>
      <c r="AU34" s="186"/>
      <c r="AV34" s="186"/>
      <c r="AW34" s="186"/>
      <c r="AX34" s="184" t="s">
        <v>272</v>
      </c>
      <c r="AY34" s="184"/>
      <c r="AZ34" s="184"/>
      <c r="BA34" s="174"/>
      <c r="BB34" s="175"/>
      <c r="BC34" s="175"/>
      <c r="BD34" s="175"/>
      <c r="BE34" s="175"/>
      <c r="BF34" s="176"/>
    </row>
    <row r="35" spans="1:183" ht="18" customHeight="1" thickTop="1" thickBot="1" x14ac:dyDescent="0.3">
      <c r="A35" s="6">
        <v>35</v>
      </c>
      <c r="B35" s="183" t="s">
        <v>272</v>
      </c>
      <c r="C35" s="184"/>
      <c r="D35" s="184"/>
      <c r="E35" s="186" t="s">
        <v>355</v>
      </c>
      <c r="F35" s="186"/>
      <c r="G35" s="186"/>
      <c r="H35" s="186" t="s">
        <v>608</v>
      </c>
      <c r="I35" s="186"/>
      <c r="J35" s="186"/>
      <c r="K35" s="184" t="s">
        <v>272</v>
      </c>
      <c r="L35" s="184"/>
      <c r="M35" s="184"/>
      <c r="N35" s="174" t="s">
        <v>610</v>
      </c>
      <c r="O35" s="175"/>
      <c r="P35" s="175"/>
      <c r="Q35" s="175" t="s">
        <v>611</v>
      </c>
      <c r="R35" s="175"/>
      <c r="S35" s="176"/>
      <c r="AO35" s="177" t="s">
        <v>254</v>
      </c>
      <c r="AP35" s="178"/>
      <c r="AQ35" s="179"/>
      <c r="AR35" s="388" t="s">
        <v>548</v>
      </c>
      <c r="AS35" s="388"/>
      <c r="AT35" s="388"/>
      <c r="AU35" s="388"/>
      <c r="AV35" s="388"/>
      <c r="AW35" s="388"/>
      <c r="AX35" s="185" t="s">
        <v>254</v>
      </c>
      <c r="AY35" s="185"/>
      <c r="AZ35" s="185"/>
      <c r="BA35" s="164" t="s">
        <v>549</v>
      </c>
      <c r="BB35" s="165"/>
      <c r="BC35" s="165"/>
      <c r="BD35" s="165"/>
      <c r="BE35" s="165"/>
      <c r="BF35" s="166"/>
    </row>
    <row r="36" spans="1:183" ht="18" customHeight="1" thickTop="1" x14ac:dyDescent="0.25">
      <c r="A36" s="6">
        <v>36</v>
      </c>
      <c r="B36" s="177" t="s">
        <v>254</v>
      </c>
      <c r="C36" s="178"/>
      <c r="D36" s="179"/>
      <c r="E36" s="164" t="s">
        <v>540</v>
      </c>
      <c r="F36" s="165"/>
      <c r="G36" s="170"/>
      <c r="H36" s="137" t="s">
        <v>757</v>
      </c>
      <c r="I36" s="392"/>
      <c r="J36" s="393"/>
      <c r="K36" s="185" t="s">
        <v>254</v>
      </c>
      <c r="L36" s="185"/>
      <c r="M36" s="185"/>
      <c r="N36" s="164" t="s">
        <v>541</v>
      </c>
      <c r="O36" s="165"/>
      <c r="P36" s="170"/>
      <c r="Q36" s="137" t="s">
        <v>757</v>
      </c>
      <c r="R36" s="390"/>
      <c r="S36" s="391"/>
      <c r="AO36" s="180" t="s">
        <v>256</v>
      </c>
      <c r="AP36" s="181"/>
      <c r="AQ36" s="181"/>
      <c r="AR36" s="182"/>
      <c r="AS36" s="182"/>
      <c r="AT36" s="182"/>
      <c r="AU36" s="182"/>
      <c r="AV36" s="182"/>
      <c r="AW36" s="182"/>
      <c r="AX36" s="181" t="s">
        <v>256</v>
      </c>
      <c r="AY36" s="181"/>
      <c r="AZ36" s="181"/>
      <c r="BA36" s="171"/>
      <c r="BB36" s="172"/>
      <c r="BC36" s="172"/>
      <c r="BD36" s="172"/>
      <c r="BE36" s="172"/>
      <c r="BF36" s="173"/>
    </row>
    <row r="37" spans="1:183" ht="18" customHeight="1" thickBot="1" x14ac:dyDescent="0.3">
      <c r="A37" s="6">
        <v>37</v>
      </c>
      <c r="B37" s="180" t="s">
        <v>256</v>
      </c>
      <c r="C37" s="181"/>
      <c r="D37" s="181"/>
      <c r="E37" s="182" t="s">
        <v>612</v>
      </c>
      <c r="F37" s="182"/>
      <c r="G37" s="182"/>
      <c r="H37" s="182"/>
      <c r="I37" s="182"/>
      <c r="J37" s="182"/>
      <c r="K37" s="181" t="s">
        <v>256</v>
      </c>
      <c r="L37" s="181"/>
      <c r="M37" s="181"/>
      <c r="N37" s="171" t="s">
        <v>615</v>
      </c>
      <c r="O37" s="172"/>
      <c r="P37" s="172"/>
      <c r="Q37" s="172"/>
      <c r="R37" s="172"/>
      <c r="S37" s="173"/>
      <c r="AO37" s="183" t="s">
        <v>272</v>
      </c>
      <c r="AP37" s="184"/>
      <c r="AQ37" s="184"/>
      <c r="AR37" s="186"/>
      <c r="AS37" s="186"/>
      <c r="AT37" s="186"/>
      <c r="AU37" s="186"/>
      <c r="AV37" s="186"/>
      <c r="AW37" s="186"/>
      <c r="AX37" s="184" t="s">
        <v>272</v>
      </c>
      <c r="AY37" s="184"/>
      <c r="AZ37" s="184"/>
      <c r="BA37" s="174"/>
      <c r="BB37" s="175"/>
      <c r="BC37" s="175"/>
      <c r="BD37" s="175"/>
      <c r="BE37" s="175"/>
      <c r="BF37" s="176"/>
    </row>
    <row r="38" spans="1:183" ht="18" customHeight="1" thickTop="1" thickBot="1" x14ac:dyDescent="0.3">
      <c r="A38" s="6">
        <v>38</v>
      </c>
      <c r="B38" s="183" t="s">
        <v>272</v>
      </c>
      <c r="C38" s="184"/>
      <c r="D38" s="184"/>
      <c r="E38" s="186" t="s">
        <v>613</v>
      </c>
      <c r="F38" s="186"/>
      <c r="G38" s="186"/>
      <c r="H38" s="186" t="s">
        <v>614</v>
      </c>
      <c r="I38" s="186"/>
      <c r="J38" s="186"/>
      <c r="K38" s="184" t="s">
        <v>272</v>
      </c>
      <c r="L38" s="184"/>
      <c r="M38" s="184"/>
      <c r="N38" s="174" t="s">
        <v>616</v>
      </c>
      <c r="O38" s="175"/>
      <c r="P38" s="175"/>
      <c r="Q38" s="175" t="s">
        <v>617</v>
      </c>
      <c r="R38" s="175"/>
      <c r="S38" s="176"/>
      <c r="AO38" s="177" t="s">
        <v>254</v>
      </c>
      <c r="AP38" s="178"/>
      <c r="AQ38" s="179"/>
      <c r="AR38" s="388" t="s">
        <v>550</v>
      </c>
      <c r="AS38" s="388"/>
      <c r="AT38" s="388"/>
      <c r="AU38" s="388"/>
      <c r="AV38" s="388"/>
      <c r="AW38" s="388"/>
      <c r="AX38" s="185" t="s">
        <v>254</v>
      </c>
      <c r="AY38" s="185"/>
      <c r="AZ38" s="185"/>
      <c r="BA38" s="164" t="s">
        <v>551</v>
      </c>
      <c r="BB38" s="165"/>
      <c r="BC38" s="165"/>
      <c r="BD38" s="165"/>
      <c r="BE38" s="165"/>
      <c r="BF38" s="166"/>
    </row>
    <row r="39" spans="1:183" ht="18" customHeight="1" thickTop="1" x14ac:dyDescent="0.25">
      <c r="A39" s="6">
        <v>39</v>
      </c>
      <c r="B39" s="177" t="s">
        <v>254</v>
      </c>
      <c r="C39" s="178"/>
      <c r="D39" s="179"/>
      <c r="E39" s="164" t="s">
        <v>542</v>
      </c>
      <c r="F39" s="165"/>
      <c r="G39" s="170"/>
      <c r="H39" s="137" t="s">
        <v>757</v>
      </c>
      <c r="I39" s="392"/>
      <c r="J39" s="393"/>
      <c r="K39" s="185" t="s">
        <v>254</v>
      </c>
      <c r="L39" s="185"/>
      <c r="M39" s="185"/>
      <c r="N39" s="164" t="s">
        <v>543</v>
      </c>
      <c r="O39" s="165"/>
      <c r="P39" s="170"/>
      <c r="Q39" s="137" t="s">
        <v>757</v>
      </c>
      <c r="R39" s="390"/>
      <c r="S39" s="391"/>
      <c r="AO39" s="180" t="s">
        <v>256</v>
      </c>
      <c r="AP39" s="181"/>
      <c r="AQ39" s="181"/>
      <c r="AR39" s="182"/>
      <c r="AS39" s="182"/>
      <c r="AT39" s="182"/>
      <c r="AU39" s="182"/>
      <c r="AV39" s="182"/>
      <c r="AW39" s="182"/>
      <c r="AX39" s="181" t="s">
        <v>256</v>
      </c>
      <c r="AY39" s="181"/>
      <c r="AZ39" s="181"/>
      <c r="BA39" s="171"/>
      <c r="BB39" s="172"/>
      <c r="BC39" s="172"/>
      <c r="BD39" s="172"/>
      <c r="BE39" s="172"/>
      <c r="BF39" s="173"/>
    </row>
    <row r="40" spans="1:183" ht="18" customHeight="1" thickBot="1" x14ac:dyDescent="0.3">
      <c r="A40" s="6">
        <v>40</v>
      </c>
      <c r="B40" s="180" t="s">
        <v>256</v>
      </c>
      <c r="C40" s="181"/>
      <c r="D40" s="181"/>
      <c r="E40" s="182" t="s">
        <v>618</v>
      </c>
      <c r="F40" s="182"/>
      <c r="G40" s="182"/>
      <c r="H40" s="182"/>
      <c r="I40" s="182"/>
      <c r="J40" s="182"/>
      <c r="K40" s="181" t="s">
        <v>256</v>
      </c>
      <c r="L40" s="181"/>
      <c r="M40" s="181"/>
      <c r="N40" s="171" t="s">
        <v>621</v>
      </c>
      <c r="O40" s="172"/>
      <c r="P40" s="172"/>
      <c r="Q40" s="172"/>
      <c r="R40" s="172"/>
      <c r="S40" s="173"/>
      <c r="AO40" s="183" t="s">
        <v>272</v>
      </c>
      <c r="AP40" s="184"/>
      <c r="AQ40" s="184"/>
      <c r="AR40" s="186"/>
      <c r="AS40" s="186"/>
      <c r="AT40" s="186"/>
      <c r="AU40" s="186"/>
      <c r="AV40" s="186"/>
      <c r="AW40" s="186"/>
      <c r="AX40" s="184" t="s">
        <v>272</v>
      </c>
      <c r="AY40" s="184"/>
      <c r="AZ40" s="184"/>
      <c r="BA40" s="174"/>
      <c r="BB40" s="175"/>
      <c r="BC40" s="175"/>
      <c r="BD40" s="175"/>
      <c r="BE40" s="175"/>
      <c r="BF40" s="176"/>
    </row>
    <row r="41" spans="1:183" ht="18" customHeight="1" thickTop="1" thickBot="1" x14ac:dyDescent="0.3">
      <c r="A41" s="6">
        <v>41</v>
      </c>
      <c r="B41" s="183" t="s">
        <v>272</v>
      </c>
      <c r="C41" s="184"/>
      <c r="D41" s="184"/>
      <c r="E41" s="186" t="s">
        <v>619</v>
      </c>
      <c r="F41" s="186"/>
      <c r="G41" s="186"/>
      <c r="H41" s="186" t="s">
        <v>620</v>
      </c>
      <c r="I41" s="186"/>
      <c r="J41" s="186"/>
      <c r="K41" s="184" t="s">
        <v>272</v>
      </c>
      <c r="L41" s="184"/>
      <c r="M41" s="184"/>
      <c r="N41" s="174" t="s">
        <v>622</v>
      </c>
      <c r="O41" s="175"/>
      <c r="P41" s="175"/>
      <c r="Q41" s="175" t="s">
        <v>623</v>
      </c>
      <c r="R41" s="175"/>
      <c r="S41" s="176"/>
      <c r="AO41" s="177" t="s">
        <v>254</v>
      </c>
      <c r="AP41" s="178"/>
      <c r="AQ41" s="179"/>
      <c r="AR41" s="388" t="s">
        <v>552</v>
      </c>
      <c r="AS41" s="388"/>
      <c r="AT41" s="388"/>
      <c r="AU41" s="388"/>
      <c r="AV41" s="388"/>
      <c r="AW41" s="388"/>
      <c r="AX41" s="185" t="s">
        <v>254</v>
      </c>
      <c r="AY41" s="185"/>
      <c r="AZ41" s="185"/>
      <c r="BA41" s="164" t="s">
        <v>553</v>
      </c>
      <c r="BB41" s="165"/>
      <c r="BC41" s="165"/>
      <c r="BD41" s="165"/>
      <c r="BE41" s="165"/>
      <c r="BF41" s="166"/>
    </row>
    <row r="42" spans="1:183" ht="18" customHeight="1" thickTop="1" x14ac:dyDescent="0.25">
      <c r="A42" s="6">
        <v>42</v>
      </c>
      <c r="B42" s="177" t="s">
        <v>254</v>
      </c>
      <c r="C42" s="178"/>
      <c r="D42" s="179"/>
      <c r="E42" s="164" t="s">
        <v>544</v>
      </c>
      <c r="F42" s="165"/>
      <c r="G42" s="170"/>
      <c r="H42" s="137" t="s">
        <v>757</v>
      </c>
      <c r="I42" s="392"/>
      <c r="J42" s="393"/>
      <c r="K42" s="185" t="s">
        <v>254</v>
      </c>
      <c r="L42" s="185"/>
      <c r="M42" s="185"/>
      <c r="N42" s="164" t="s">
        <v>545</v>
      </c>
      <c r="O42" s="165"/>
      <c r="P42" s="170"/>
      <c r="Q42" s="137" t="s">
        <v>757</v>
      </c>
      <c r="R42" s="390"/>
      <c r="S42" s="391"/>
      <c r="AO42" s="180" t="s">
        <v>256</v>
      </c>
      <c r="AP42" s="181"/>
      <c r="AQ42" s="181"/>
      <c r="AR42" s="182"/>
      <c r="AS42" s="182"/>
      <c r="AT42" s="182"/>
      <c r="AU42" s="182"/>
      <c r="AV42" s="182"/>
      <c r="AW42" s="182"/>
      <c r="AX42" s="181" t="s">
        <v>256</v>
      </c>
      <c r="AY42" s="181"/>
      <c r="AZ42" s="181"/>
      <c r="BA42" s="171"/>
      <c r="BB42" s="172"/>
      <c r="BC42" s="172"/>
      <c r="BD42" s="172"/>
      <c r="BE42" s="172"/>
      <c r="BF42" s="173"/>
      <c r="GA42" s="45" t="s">
        <v>867</v>
      </c>
    </row>
    <row r="43" spans="1:183" ht="18" customHeight="1" thickBot="1" x14ac:dyDescent="0.3">
      <c r="A43" s="6">
        <v>43</v>
      </c>
      <c r="B43" s="180" t="s">
        <v>256</v>
      </c>
      <c r="C43" s="181"/>
      <c r="D43" s="181"/>
      <c r="E43" s="182" t="s">
        <v>624</v>
      </c>
      <c r="F43" s="182"/>
      <c r="G43" s="182"/>
      <c r="H43" s="182"/>
      <c r="I43" s="182"/>
      <c r="J43" s="182"/>
      <c r="K43" s="181" t="s">
        <v>256</v>
      </c>
      <c r="L43" s="181"/>
      <c r="M43" s="181"/>
      <c r="N43" s="171" t="s">
        <v>627</v>
      </c>
      <c r="O43" s="172"/>
      <c r="P43" s="172"/>
      <c r="Q43" s="172"/>
      <c r="R43" s="172"/>
      <c r="S43" s="173"/>
      <c r="AO43" s="183" t="s">
        <v>272</v>
      </c>
      <c r="AP43" s="184"/>
      <c r="AQ43" s="184"/>
      <c r="AR43" s="186"/>
      <c r="AS43" s="186"/>
      <c r="AT43" s="186"/>
      <c r="AU43" s="186"/>
      <c r="AV43" s="186"/>
      <c r="AW43" s="186"/>
      <c r="AX43" s="184" t="s">
        <v>272</v>
      </c>
      <c r="AY43" s="184"/>
      <c r="AZ43" s="184"/>
      <c r="BA43" s="174"/>
      <c r="BB43" s="175"/>
      <c r="BC43" s="175"/>
      <c r="BD43" s="175"/>
      <c r="BE43" s="175"/>
      <c r="BF43" s="176"/>
    </row>
    <row r="44" spans="1:183" ht="18" customHeight="1" thickTop="1" thickBot="1" x14ac:dyDescent="0.3">
      <c r="A44" s="6">
        <v>44</v>
      </c>
      <c r="B44" s="183" t="s">
        <v>272</v>
      </c>
      <c r="C44" s="184"/>
      <c r="D44" s="184"/>
      <c r="E44" s="186" t="s">
        <v>625</v>
      </c>
      <c r="F44" s="186"/>
      <c r="G44" s="186"/>
      <c r="H44" s="186" t="s">
        <v>626</v>
      </c>
      <c r="I44" s="186"/>
      <c r="J44" s="186"/>
      <c r="K44" s="184" t="s">
        <v>272</v>
      </c>
      <c r="L44" s="184"/>
      <c r="M44" s="184"/>
      <c r="N44" s="174" t="s">
        <v>628</v>
      </c>
      <c r="O44" s="175"/>
      <c r="P44" s="175"/>
      <c r="Q44" s="175" t="s">
        <v>629</v>
      </c>
      <c r="R44" s="175"/>
      <c r="S44" s="176"/>
      <c r="AO44" s="177" t="s">
        <v>254</v>
      </c>
      <c r="AP44" s="178"/>
      <c r="AQ44" s="179"/>
      <c r="AR44" s="388" t="s">
        <v>554</v>
      </c>
      <c r="AS44" s="388"/>
      <c r="AT44" s="388"/>
      <c r="AU44" s="388"/>
      <c r="AV44" s="388"/>
      <c r="AW44" s="388"/>
      <c r="AX44" s="185" t="s">
        <v>254</v>
      </c>
      <c r="AY44" s="185"/>
      <c r="AZ44" s="185"/>
      <c r="BA44" s="164" t="s">
        <v>555</v>
      </c>
      <c r="BB44" s="165"/>
      <c r="BC44" s="165"/>
      <c r="BD44" s="165"/>
      <c r="BE44" s="165"/>
      <c r="BF44" s="166"/>
    </row>
    <row r="45" spans="1:183" ht="18" customHeight="1" thickTop="1" x14ac:dyDescent="0.25">
      <c r="A45" s="6">
        <v>45</v>
      </c>
      <c r="B45" s="177" t="s">
        <v>254</v>
      </c>
      <c r="C45" s="178"/>
      <c r="D45" s="179"/>
      <c r="E45" s="164" t="s">
        <v>546</v>
      </c>
      <c r="F45" s="165"/>
      <c r="G45" s="170"/>
      <c r="H45" s="137" t="s">
        <v>757</v>
      </c>
      <c r="I45" s="392"/>
      <c r="J45" s="393"/>
      <c r="K45" s="185" t="s">
        <v>254</v>
      </c>
      <c r="L45" s="185"/>
      <c r="M45" s="185"/>
      <c r="N45" s="164" t="s">
        <v>547</v>
      </c>
      <c r="O45" s="165"/>
      <c r="P45" s="170"/>
      <c r="Q45" s="137" t="s">
        <v>757</v>
      </c>
      <c r="R45" s="390"/>
      <c r="S45" s="391"/>
      <c r="AO45" s="180" t="s">
        <v>256</v>
      </c>
      <c r="AP45" s="181"/>
      <c r="AQ45" s="181"/>
      <c r="AR45" s="182"/>
      <c r="AS45" s="182"/>
      <c r="AT45" s="182"/>
      <c r="AU45" s="182"/>
      <c r="AV45" s="182"/>
      <c r="AW45" s="182"/>
      <c r="AX45" s="181" t="s">
        <v>256</v>
      </c>
      <c r="AY45" s="181"/>
      <c r="AZ45" s="181"/>
      <c r="BA45" s="171"/>
      <c r="BB45" s="172"/>
      <c r="BC45" s="172"/>
      <c r="BD45" s="172"/>
      <c r="BE45" s="172"/>
      <c r="BF45" s="173"/>
    </row>
    <row r="46" spans="1:183" ht="18" customHeight="1" thickBot="1" x14ac:dyDescent="0.3">
      <c r="A46" s="6">
        <v>46</v>
      </c>
      <c r="B46" s="180" t="s">
        <v>256</v>
      </c>
      <c r="C46" s="181"/>
      <c r="D46" s="181"/>
      <c r="E46" s="182" t="s">
        <v>630</v>
      </c>
      <c r="F46" s="182"/>
      <c r="G46" s="182"/>
      <c r="H46" s="182"/>
      <c r="I46" s="182"/>
      <c r="J46" s="182"/>
      <c r="K46" s="181" t="s">
        <v>256</v>
      </c>
      <c r="L46" s="181"/>
      <c r="M46" s="181"/>
      <c r="N46" s="171" t="s">
        <v>633</v>
      </c>
      <c r="O46" s="172"/>
      <c r="P46" s="172"/>
      <c r="Q46" s="172"/>
      <c r="R46" s="172"/>
      <c r="S46" s="173"/>
      <c r="AO46" s="183" t="s">
        <v>272</v>
      </c>
      <c r="AP46" s="184"/>
      <c r="AQ46" s="184"/>
      <c r="AR46" s="186"/>
      <c r="AS46" s="186"/>
      <c r="AT46" s="186"/>
      <c r="AU46" s="186"/>
      <c r="AV46" s="186"/>
      <c r="AW46" s="186"/>
      <c r="AX46" s="184" t="s">
        <v>272</v>
      </c>
      <c r="AY46" s="184"/>
      <c r="AZ46" s="184"/>
      <c r="BA46" s="174"/>
      <c r="BB46" s="175"/>
      <c r="BC46" s="175"/>
      <c r="BD46" s="175"/>
      <c r="BE46" s="175"/>
      <c r="BF46" s="176"/>
    </row>
    <row r="47" spans="1:183" ht="18" customHeight="1" thickTop="1" thickBot="1" x14ac:dyDescent="0.3">
      <c r="A47" s="6">
        <v>47</v>
      </c>
      <c r="B47" s="183" t="s">
        <v>272</v>
      </c>
      <c r="C47" s="184"/>
      <c r="D47" s="184"/>
      <c r="E47" s="186" t="s">
        <v>631</v>
      </c>
      <c r="F47" s="186"/>
      <c r="G47" s="186"/>
      <c r="H47" s="186" t="s">
        <v>632</v>
      </c>
      <c r="I47" s="186"/>
      <c r="J47" s="186"/>
      <c r="K47" s="184" t="s">
        <v>272</v>
      </c>
      <c r="L47" s="184"/>
      <c r="M47" s="184"/>
      <c r="N47" s="174" t="s">
        <v>634</v>
      </c>
      <c r="O47" s="175"/>
      <c r="P47" s="175"/>
      <c r="Q47" s="175" t="s">
        <v>635</v>
      </c>
      <c r="R47" s="175"/>
      <c r="S47" s="176"/>
      <c r="AO47" s="177" t="s">
        <v>254</v>
      </c>
      <c r="AP47" s="178"/>
      <c r="AQ47" s="179"/>
      <c r="AR47" s="388" t="s">
        <v>556</v>
      </c>
      <c r="AS47" s="388"/>
      <c r="AT47" s="388"/>
      <c r="AU47" s="388"/>
      <c r="AV47" s="388"/>
      <c r="AW47" s="388"/>
      <c r="AX47" s="185" t="s">
        <v>254</v>
      </c>
      <c r="AY47" s="185"/>
      <c r="AZ47" s="185"/>
      <c r="BA47" s="164" t="s">
        <v>557</v>
      </c>
      <c r="BB47" s="165"/>
      <c r="BC47" s="165"/>
      <c r="BD47" s="165"/>
      <c r="BE47" s="165"/>
      <c r="BF47" s="166"/>
    </row>
    <row r="48" spans="1:183" ht="18" customHeight="1" thickTop="1" x14ac:dyDescent="0.25">
      <c r="A48" s="6">
        <v>48</v>
      </c>
      <c r="B48" s="177" t="s">
        <v>254</v>
      </c>
      <c r="C48" s="178"/>
      <c r="D48" s="179"/>
      <c r="E48" s="164" t="s">
        <v>548</v>
      </c>
      <c r="F48" s="165"/>
      <c r="G48" s="170"/>
      <c r="H48" s="137" t="s">
        <v>757</v>
      </c>
      <c r="I48" s="392"/>
      <c r="J48" s="393"/>
      <c r="K48" s="185" t="s">
        <v>254</v>
      </c>
      <c r="L48" s="185"/>
      <c r="M48" s="185"/>
      <c r="N48" s="164" t="s">
        <v>549</v>
      </c>
      <c r="O48" s="165"/>
      <c r="P48" s="170"/>
      <c r="Q48" s="137" t="s">
        <v>757</v>
      </c>
      <c r="R48" s="390"/>
      <c r="S48" s="391"/>
      <c r="AO48" s="180" t="s">
        <v>256</v>
      </c>
      <c r="AP48" s="181"/>
      <c r="AQ48" s="181"/>
      <c r="AR48" s="182"/>
      <c r="AS48" s="182"/>
      <c r="AT48" s="182"/>
      <c r="AU48" s="182"/>
      <c r="AV48" s="182"/>
      <c r="AW48" s="182"/>
      <c r="AX48" s="181" t="s">
        <v>256</v>
      </c>
      <c r="AY48" s="181"/>
      <c r="AZ48" s="181"/>
      <c r="BA48" s="171"/>
      <c r="BB48" s="172"/>
      <c r="BC48" s="172"/>
      <c r="BD48" s="172"/>
      <c r="BE48" s="172"/>
      <c r="BF48" s="173"/>
    </row>
    <row r="49" spans="1:58" ht="18" customHeight="1" thickBot="1" x14ac:dyDescent="0.3">
      <c r="A49" s="6">
        <v>49</v>
      </c>
      <c r="B49" s="180" t="s">
        <v>256</v>
      </c>
      <c r="C49" s="181"/>
      <c r="D49" s="181"/>
      <c r="E49" s="182" t="s">
        <v>636</v>
      </c>
      <c r="F49" s="182"/>
      <c r="G49" s="182"/>
      <c r="H49" s="182"/>
      <c r="I49" s="182"/>
      <c r="J49" s="182"/>
      <c r="K49" s="181" t="s">
        <v>256</v>
      </c>
      <c r="L49" s="181"/>
      <c r="M49" s="181"/>
      <c r="N49" s="171" t="s">
        <v>639</v>
      </c>
      <c r="O49" s="172"/>
      <c r="P49" s="172"/>
      <c r="Q49" s="172"/>
      <c r="R49" s="172"/>
      <c r="S49" s="173"/>
      <c r="AO49" s="183" t="s">
        <v>272</v>
      </c>
      <c r="AP49" s="184"/>
      <c r="AQ49" s="184"/>
      <c r="AR49" s="186"/>
      <c r="AS49" s="186"/>
      <c r="AT49" s="186"/>
      <c r="AU49" s="186"/>
      <c r="AV49" s="186"/>
      <c r="AW49" s="186"/>
      <c r="AX49" s="184" t="s">
        <v>272</v>
      </c>
      <c r="AY49" s="184"/>
      <c r="AZ49" s="184"/>
      <c r="BA49" s="174"/>
      <c r="BB49" s="175"/>
      <c r="BC49" s="175"/>
      <c r="BD49" s="175"/>
      <c r="BE49" s="175"/>
      <c r="BF49" s="176"/>
    </row>
    <row r="50" spans="1:58" ht="18" customHeight="1" thickTop="1" thickBot="1" x14ac:dyDescent="0.3">
      <c r="A50" s="6">
        <v>50</v>
      </c>
      <c r="B50" s="183" t="s">
        <v>272</v>
      </c>
      <c r="C50" s="184"/>
      <c r="D50" s="184"/>
      <c r="E50" s="186" t="s">
        <v>637</v>
      </c>
      <c r="F50" s="186"/>
      <c r="G50" s="186"/>
      <c r="H50" s="186" t="s">
        <v>638</v>
      </c>
      <c r="I50" s="186"/>
      <c r="J50" s="186"/>
      <c r="K50" s="184" t="s">
        <v>272</v>
      </c>
      <c r="L50" s="184"/>
      <c r="M50" s="184"/>
      <c r="N50" s="174" t="s">
        <v>640</v>
      </c>
      <c r="O50" s="175"/>
      <c r="P50" s="175"/>
      <c r="Q50" s="175" t="s">
        <v>641</v>
      </c>
      <c r="R50" s="175"/>
      <c r="S50" s="176"/>
      <c r="AO50" s="177" t="s">
        <v>254</v>
      </c>
      <c r="AP50" s="178"/>
      <c r="AQ50" s="179"/>
      <c r="AR50" s="388" t="s">
        <v>558</v>
      </c>
      <c r="AS50" s="388"/>
      <c r="AT50" s="388"/>
      <c r="AU50" s="388"/>
      <c r="AV50" s="388"/>
      <c r="AW50" s="388"/>
      <c r="AX50" s="185" t="s">
        <v>254</v>
      </c>
      <c r="AY50" s="185"/>
      <c r="AZ50" s="185"/>
      <c r="BA50" s="164" t="s">
        <v>559</v>
      </c>
      <c r="BB50" s="165"/>
      <c r="BC50" s="165"/>
      <c r="BD50" s="165"/>
      <c r="BE50" s="165"/>
      <c r="BF50" s="166"/>
    </row>
    <row r="51" spans="1:58" ht="18" customHeight="1" thickTop="1" x14ac:dyDescent="0.25">
      <c r="A51" s="6">
        <v>51</v>
      </c>
      <c r="AO51" s="180" t="s">
        <v>256</v>
      </c>
      <c r="AP51" s="181"/>
      <c r="AQ51" s="181"/>
      <c r="AR51" s="182"/>
      <c r="AS51" s="182"/>
      <c r="AT51" s="182"/>
      <c r="AU51" s="182"/>
      <c r="AV51" s="182"/>
      <c r="AW51" s="182"/>
      <c r="AX51" s="181" t="s">
        <v>256</v>
      </c>
      <c r="AY51" s="181"/>
      <c r="AZ51" s="181"/>
      <c r="BA51" s="171"/>
      <c r="BB51" s="172"/>
      <c r="BC51" s="172"/>
      <c r="BD51" s="172"/>
      <c r="BE51" s="172"/>
      <c r="BF51" s="173"/>
    </row>
    <row r="52" spans="1:58" ht="18" customHeight="1" thickBot="1" x14ac:dyDescent="0.3">
      <c r="A52" s="6">
        <v>52</v>
      </c>
      <c r="AO52" s="183" t="s">
        <v>272</v>
      </c>
      <c r="AP52" s="184"/>
      <c r="AQ52" s="184"/>
      <c r="AR52" s="186"/>
      <c r="AS52" s="186"/>
      <c r="AT52" s="186"/>
      <c r="AU52" s="186"/>
      <c r="AV52" s="186"/>
      <c r="AW52" s="186"/>
      <c r="AX52" s="184" t="s">
        <v>272</v>
      </c>
      <c r="AY52" s="184"/>
      <c r="AZ52" s="184"/>
      <c r="BA52" s="174"/>
      <c r="BB52" s="175"/>
      <c r="BC52" s="175"/>
      <c r="BD52" s="175"/>
      <c r="BE52" s="175"/>
      <c r="BF52" s="176"/>
    </row>
    <row r="53" spans="1:58" ht="18" customHeight="1" thickTop="1" x14ac:dyDescent="0.25">
      <c r="AO53" s="177" t="s">
        <v>254</v>
      </c>
      <c r="AP53" s="178"/>
      <c r="AQ53" s="179"/>
      <c r="AR53" s="388" t="s">
        <v>560</v>
      </c>
      <c r="AS53" s="388"/>
      <c r="AT53" s="388"/>
      <c r="AU53" s="388"/>
      <c r="AV53" s="388"/>
      <c r="AW53" s="388"/>
      <c r="AX53" s="185" t="s">
        <v>254</v>
      </c>
      <c r="AY53" s="185"/>
      <c r="AZ53" s="185"/>
      <c r="BA53" s="164" t="s">
        <v>561</v>
      </c>
      <c r="BB53" s="165"/>
      <c r="BC53" s="165"/>
      <c r="BD53" s="165"/>
      <c r="BE53" s="165"/>
      <c r="BF53" s="166"/>
    </row>
    <row r="54" spans="1:58" ht="18" customHeight="1" thickBot="1" x14ac:dyDescent="0.3">
      <c r="A54" s="82">
        <v>3</v>
      </c>
      <c r="B54" s="387" t="s">
        <v>582</v>
      </c>
      <c r="C54" s="347"/>
      <c r="D54" s="347"/>
      <c r="E54" s="347"/>
      <c r="F54" s="347"/>
      <c r="G54" s="347"/>
      <c r="H54" s="347"/>
      <c r="I54" s="347"/>
      <c r="J54" s="347"/>
      <c r="K54" s="347"/>
      <c r="L54" s="347"/>
      <c r="M54" s="347"/>
      <c r="N54" s="347"/>
      <c r="O54" s="347"/>
      <c r="P54" s="347"/>
      <c r="Q54" s="347"/>
      <c r="R54" s="347"/>
      <c r="S54" s="348"/>
      <c r="AO54" s="180" t="s">
        <v>256</v>
      </c>
      <c r="AP54" s="181"/>
      <c r="AQ54" s="181"/>
      <c r="AR54" s="182"/>
      <c r="AS54" s="182"/>
      <c r="AT54" s="182"/>
      <c r="AU54" s="182"/>
      <c r="AV54" s="182"/>
      <c r="AW54" s="182"/>
      <c r="AX54" s="181" t="s">
        <v>256</v>
      </c>
      <c r="AY54" s="181"/>
      <c r="AZ54" s="181"/>
      <c r="BA54" s="171"/>
      <c r="BB54" s="172"/>
      <c r="BC54" s="172"/>
      <c r="BD54" s="172"/>
      <c r="BE54" s="172"/>
      <c r="BF54" s="173"/>
    </row>
    <row r="55" spans="1:58" ht="18.600000000000001" customHeight="1" thickTop="1" thickBot="1" x14ac:dyDescent="0.3">
      <c r="A55" s="6">
        <v>4</v>
      </c>
      <c r="B55" s="177" t="s">
        <v>254</v>
      </c>
      <c r="C55" s="178"/>
      <c r="D55" s="179"/>
      <c r="E55" s="164" t="s">
        <v>550</v>
      </c>
      <c r="F55" s="165"/>
      <c r="G55" s="170"/>
      <c r="H55" s="137" t="s">
        <v>757</v>
      </c>
      <c r="I55" s="392"/>
      <c r="J55" s="393"/>
      <c r="K55" s="185" t="s">
        <v>254</v>
      </c>
      <c r="L55" s="185"/>
      <c r="M55" s="185"/>
      <c r="N55" s="164" t="s">
        <v>551</v>
      </c>
      <c r="O55" s="165"/>
      <c r="P55" s="170"/>
      <c r="Q55" s="137" t="s">
        <v>757</v>
      </c>
      <c r="R55" s="390"/>
      <c r="S55" s="391"/>
      <c r="AO55" s="183" t="s">
        <v>272</v>
      </c>
      <c r="AP55" s="184"/>
      <c r="AQ55" s="184"/>
      <c r="AR55" s="186"/>
      <c r="AS55" s="186"/>
      <c r="AT55" s="186"/>
      <c r="AU55" s="186"/>
      <c r="AV55" s="186"/>
      <c r="AW55" s="186"/>
      <c r="AX55" s="184" t="s">
        <v>272</v>
      </c>
      <c r="AY55" s="184"/>
      <c r="AZ55" s="184"/>
      <c r="BA55" s="174"/>
      <c r="BB55" s="175"/>
      <c r="BC55" s="175"/>
      <c r="BD55" s="175"/>
      <c r="BE55" s="175"/>
      <c r="BF55" s="176"/>
    </row>
    <row r="56" spans="1:58" ht="18" customHeight="1" thickTop="1" x14ac:dyDescent="0.25">
      <c r="A56" s="6">
        <v>5</v>
      </c>
      <c r="B56" s="180" t="s">
        <v>256</v>
      </c>
      <c r="C56" s="181"/>
      <c r="D56" s="181"/>
      <c r="E56" s="182" t="s">
        <v>642</v>
      </c>
      <c r="F56" s="182"/>
      <c r="G56" s="182"/>
      <c r="H56" s="182"/>
      <c r="I56" s="182"/>
      <c r="J56" s="182"/>
      <c r="K56" s="181" t="s">
        <v>256</v>
      </c>
      <c r="L56" s="181"/>
      <c r="M56" s="181"/>
      <c r="N56" s="171" t="s">
        <v>645</v>
      </c>
      <c r="O56" s="172"/>
      <c r="P56" s="172"/>
      <c r="Q56" s="172"/>
      <c r="R56" s="172"/>
      <c r="S56" s="173"/>
      <c r="AO56" s="177" t="s">
        <v>254</v>
      </c>
      <c r="AP56" s="178"/>
      <c r="AQ56" s="179"/>
      <c r="AR56" s="388" t="s">
        <v>562</v>
      </c>
      <c r="AS56" s="388"/>
      <c r="AT56" s="388"/>
      <c r="AU56" s="388"/>
      <c r="AV56" s="388"/>
      <c r="AW56" s="388"/>
      <c r="AX56" s="185" t="s">
        <v>254</v>
      </c>
      <c r="AY56" s="185"/>
      <c r="AZ56" s="185"/>
      <c r="BA56" s="164" t="s">
        <v>563</v>
      </c>
      <c r="BB56" s="165"/>
      <c r="BC56" s="165"/>
      <c r="BD56" s="165"/>
      <c r="BE56" s="165"/>
      <c r="BF56" s="166"/>
    </row>
    <row r="57" spans="1:58" ht="18" customHeight="1" thickBot="1" x14ac:dyDescent="0.3">
      <c r="A57" s="82">
        <v>6</v>
      </c>
      <c r="B57" s="183" t="s">
        <v>272</v>
      </c>
      <c r="C57" s="184"/>
      <c r="D57" s="184"/>
      <c r="E57" s="186" t="s">
        <v>643</v>
      </c>
      <c r="F57" s="186"/>
      <c r="G57" s="186"/>
      <c r="H57" s="186" t="s">
        <v>644</v>
      </c>
      <c r="I57" s="186"/>
      <c r="J57" s="186"/>
      <c r="K57" s="184" t="s">
        <v>272</v>
      </c>
      <c r="L57" s="184"/>
      <c r="M57" s="184"/>
      <c r="N57" s="174" t="s">
        <v>646</v>
      </c>
      <c r="O57" s="175"/>
      <c r="P57" s="175"/>
      <c r="Q57" s="175" t="s">
        <v>647</v>
      </c>
      <c r="R57" s="175"/>
      <c r="S57" s="176"/>
      <c r="AO57" s="180" t="s">
        <v>256</v>
      </c>
      <c r="AP57" s="181"/>
      <c r="AQ57" s="181"/>
      <c r="AR57" s="182"/>
      <c r="AS57" s="182"/>
      <c r="AT57" s="182"/>
      <c r="AU57" s="182"/>
      <c r="AV57" s="182"/>
      <c r="AW57" s="182"/>
      <c r="AX57" s="181" t="s">
        <v>256</v>
      </c>
      <c r="AY57" s="181"/>
      <c r="AZ57" s="181"/>
      <c r="BA57" s="171"/>
      <c r="BB57" s="172"/>
      <c r="BC57" s="172"/>
      <c r="BD57" s="172"/>
      <c r="BE57" s="172"/>
      <c r="BF57" s="173"/>
    </row>
    <row r="58" spans="1:58" ht="18.600000000000001" customHeight="1" thickTop="1" thickBot="1" x14ac:dyDescent="0.3">
      <c r="A58" s="6">
        <v>7</v>
      </c>
      <c r="B58" s="177" t="s">
        <v>254</v>
      </c>
      <c r="C58" s="178"/>
      <c r="D58" s="179"/>
      <c r="E58" s="164" t="s">
        <v>552</v>
      </c>
      <c r="F58" s="165"/>
      <c r="G58" s="170"/>
      <c r="H58" s="137" t="s">
        <v>757</v>
      </c>
      <c r="I58" s="392"/>
      <c r="J58" s="393"/>
      <c r="K58" s="185" t="s">
        <v>254</v>
      </c>
      <c r="L58" s="185"/>
      <c r="M58" s="185"/>
      <c r="N58" s="164" t="s">
        <v>553</v>
      </c>
      <c r="O58" s="165"/>
      <c r="P58" s="170"/>
      <c r="Q58" s="137" t="s">
        <v>757</v>
      </c>
      <c r="R58" s="390"/>
      <c r="S58" s="391"/>
      <c r="AO58" s="183" t="s">
        <v>272</v>
      </c>
      <c r="AP58" s="184"/>
      <c r="AQ58" s="184"/>
      <c r="AR58" s="186"/>
      <c r="AS58" s="186"/>
      <c r="AT58" s="186"/>
      <c r="AU58" s="186"/>
      <c r="AV58" s="186"/>
      <c r="AW58" s="186"/>
      <c r="AX58" s="184" t="s">
        <v>272</v>
      </c>
      <c r="AY58" s="184"/>
      <c r="AZ58" s="184"/>
      <c r="BA58" s="174"/>
      <c r="BB58" s="175"/>
      <c r="BC58" s="175"/>
      <c r="BD58" s="175"/>
      <c r="BE58" s="175"/>
      <c r="BF58" s="176"/>
    </row>
    <row r="59" spans="1:58" ht="18" customHeight="1" thickTop="1" x14ac:dyDescent="0.25">
      <c r="A59" s="6">
        <v>8</v>
      </c>
      <c r="B59" s="180" t="s">
        <v>256</v>
      </c>
      <c r="C59" s="181"/>
      <c r="D59" s="181"/>
      <c r="E59" s="182" t="s">
        <v>648</v>
      </c>
      <c r="F59" s="182"/>
      <c r="G59" s="182"/>
      <c r="H59" s="182"/>
      <c r="I59" s="182"/>
      <c r="J59" s="182"/>
      <c r="K59" s="181" t="s">
        <v>256</v>
      </c>
      <c r="L59" s="181"/>
      <c r="M59" s="181"/>
      <c r="N59" s="171" t="s">
        <v>651</v>
      </c>
      <c r="O59" s="172"/>
      <c r="P59" s="172"/>
      <c r="Q59" s="172"/>
      <c r="R59" s="172"/>
      <c r="S59" s="173"/>
      <c r="AO59" s="177" t="s">
        <v>254</v>
      </c>
      <c r="AP59" s="178"/>
      <c r="AQ59" s="179"/>
      <c r="AR59" s="388" t="s">
        <v>564</v>
      </c>
      <c r="AS59" s="388"/>
      <c r="AT59" s="388"/>
      <c r="AU59" s="388"/>
      <c r="AV59" s="388"/>
      <c r="AW59" s="388"/>
      <c r="AX59" s="185" t="s">
        <v>254</v>
      </c>
      <c r="AY59" s="185"/>
      <c r="AZ59" s="185"/>
      <c r="BA59" s="164" t="s">
        <v>565</v>
      </c>
      <c r="BB59" s="165"/>
      <c r="BC59" s="165"/>
      <c r="BD59" s="165"/>
      <c r="BE59" s="165"/>
      <c r="BF59" s="166"/>
    </row>
    <row r="60" spans="1:58" ht="18" customHeight="1" thickBot="1" x14ac:dyDescent="0.3">
      <c r="A60" s="82">
        <v>9</v>
      </c>
      <c r="B60" s="183" t="s">
        <v>272</v>
      </c>
      <c r="C60" s="184"/>
      <c r="D60" s="184"/>
      <c r="E60" s="186" t="s">
        <v>649</v>
      </c>
      <c r="F60" s="186"/>
      <c r="G60" s="186"/>
      <c r="H60" s="186" t="s">
        <v>650</v>
      </c>
      <c r="I60" s="186"/>
      <c r="J60" s="186"/>
      <c r="K60" s="184" t="s">
        <v>272</v>
      </c>
      <c r="L60" s="184"/>
      <c r="M60" s="184"/>
      <c r="N60" s="174" t="s">
        <v>652</v>
      </c>
      <c r="O60" s="175"/>
      <c r="P60" s="175"/>
      <c r="Q60" s="175" t="s">
        <v>653</v>
      </c>
      <c r="R60" s="175"/>
      <c r="S60" s="176"/>
      <c r="AO60" s="180" t="s">
        <v>256</v>
      </c>
      <c r="AP60" s="181"/>
      <c r="AQ60" s="181"/>
      <c r="AR60" s="182"/>
      <c r="AS60" s="182"/>
      <c r="AT60" s="182"/>
      <c r="AU60" s="182"/>
      <c r="AV60" s="182"/>
      <c r="AW60" s="182"/>
      <c r="AX60" s="181" t="s">
        <v>256</v>
      </c>
      <c r="AY60" s="181"/>
      <c r="AZ60" s="181"/>
      <c r="BA60" s="171"/>
      <c r="BB60" s="172"/>
      <c r="BC60" s="172"/>
      <c r="BD60" s="172"/>
      <c r="BE60" s="172"/>
      <c r="BF60" s="173"/>
    </row>
    <row r="61" spans="1:58" ht="18.600000000000001" customHeight="1" thickTop="1" thickBot="1" x14ac:dyDescent="0.3">
      <c r="A61" s="6">
        <v>10</v>
      </c>
      <c r="B61" s="177" t="s">
        <v>254</v>
      </c>
      <c r="C61" s="178"/>
      <c r="D61" s="179"/>
      <c r="E61" s="164" t="s">
        <v>554</v>
      </c>
      <c r="F61" s="165"/>
      <c r="G61" s="170"/>
      <c r="H61" s="137" t="s">
        <v>757</v>
      </c>
      <c r="I61" s="392"/>
      <c r="J61" s="393"/>
      <c r="K61" s="185" t="s">
        <v>254</v>
      </c>
      <c r="L61" s="185"/>
      <c r="M61" s="185"/>
      <c r="N61" s="164" t="s">
        <v>555</v>
      </c>
      <c r="O61" s="165"/>
      <c r="P61" s="170"/>
      <c r="Q61" s="137" t="s">
        <v>757</v>
      </c>
      <c r="R61" s="390"/>
      <c r="S61" s="391"/>
      <c r="AO61" s="183" t="s">
        <v>272</v>
      </c>
      <c r="AP61" s="184"/>
      <c r="AQ61" s="184"/>
      <c r="AR61" s="186"/>
      <c r="AS61" s="186"/>
      <c r="AT61" s="186"/>
      <c r="AU61" s="186"/>
      <c r="AV61" s="186"/>
      <c r="AW61" s="186"/>
      <c r="AX61" s="184" t="s">
        <v>272</v>
      </c>
      <c r="AY61" s="184"/>
      <c r="AZ61" s="184"/>
      <c r="BA61" s="174"/>
      <c r="BB61" s="175"/>
      <c r="BC61" s="175"/>
      <c r="BD61" s="175"/>
      <c r="BE61" s="175"/>
      <c r="BF61" s="176"/>
    </row>
    <row r="62" spans="1:58" ht="18" customHeight="1" thickTop="1" x14ac:dyDescent="0.25">
      <c r="A62" s="6">
        <v>11</v>
      </c>
      <c r="B62" s="180" t="s">
        <v>256</v>
      </c>
      <c r="C62" s="181"/>
      <c r="D62" s="181"/>
      <c r="E62" s="182" t="s">
        <v>654</v>
      </c>
      <c r="F62" s="182"/>
      <c r="G62" s="182"/>
      <c r="H62" s="182"/>
      <c r="I62" s="182"/>
      <c r="J62" s="182"/>
      <c r="K62" s="181" t="s">
        <v>256</v>
      </c>
      <c r="L62" s="181"/>
      <c r="M62" s="181"/>
      <c r="N62" s="171" t="s">
        <v>657</v>
      </c>
      <c r="O62" s="172"/>
      <c r="P62" s="172"/>
      <c r="Q62" s="172"/>
      <c r="R62" s="172"/>
      <c r="S62" s="173"/>
      <c r="AO62" s="177" t="s">
        <v>254</v>
      </c>
      <c r="AP62" s="178"/>
      <c r="AQ62" s="179"/>
      <c r="AR62" s="388" t="s">
        <v>566</v>
      </c>
      <c r="AS62" s="388"/>
      <c r="AT62" s="388"/>
      <c r="AU62" s="388"/>
      <c r="AV62" s="388"/>
      <c r="AW62" s="388"/>
      <c r="AX62" s="185"/>
      <c r="AY62" s="185"/>
      <c r="AZ62" s="185"/>
      <c r="BA62" s="164"/>
      <c r="BB62" s="165"/>
      <c r="BC62" s="165"/>
      <c r="BD62" s="165"/>
      <c r="BE62" s="165"/>
      <c r="BF62" s="166"/>
    </row>
    <row r="63" spans="1:58" ht="18" customHeight="1" thickBot="1" x14ac:dyDescent="0.3">
      <c r="A63" s="82">
        <v>12</v>
      </c>
      <c r="B63" s="183" t="s">
        <v>272</v>
      </c>
      <c r="C63" s="184"/>
      <c r="D63" s="184"/>
      <c r="E63" s="186" t="s">
        <v>655</v>
      </c>
      <c r="F63" s="186"/>
      <c r="G63" s="186"/>
      <c r="H63" s="186" t="s">
        <v>656</v>
      </c>
      <c r="I63" s="186"/>
      <c r="J63" s="186"/>
      <c r="K63" s="184" t="s">
        <v>272</v>
      </c>
      <c r="L63" s="184"/>
      <c r="M63" s="184"/>
      <c r="N63" s="174" t="s">
        <v>658</v>
      </c>
      <c r="O63" s="175"/>
      <c r="P63" s="175"/>
      <c r="Q63" s="175" t="s">
        <v>659</v>
      </c>
      <c r="R63" s="175"/>
      <c r="S63" s="176"/>
      <c r="AO63" s="180" t="s">
        <v>256</v>
      </c>
      <c r="AP63" s="181"/>
      <c r="AQ63" s="181"/>
      <c r="AR63" s="182"/>
      <c r="AS63" s="182"/>
      <c r="AT63" s="182"/>
      <c r="AU63" s="182"/>
      <c r="AV63" s="182"/>
      <c r="AW63" s="182"/>
      <c r="AX63" s="181"/>
      <c r="AY63" s="181"/>
      <c r="AZ63" s="181"/>
      <c r="BA63" s="171"/>
      <c r="BB63" s="172"/>
      <c r="BC63" s="172"/>
      <c r="BD63" s="172"/>
      <c r="BE63" s="172"/>
      <c r="BF63" s="173"/>
    </row>
    <row r="64" spans="1:58" ht="18.600000000000001" customHeight="1" thickTop="1" thickBot="1" x14ac:dyDescent="0.3">
      <c r="A64" s="6">
        <v>13</v>
      </c>
      <c r="B64" s="177" t="s">
        <v>254</v>
      </c>
      <c r="C64" s="178"/>
      <c r="D64" s="179"/>
      <c r="E64" s="164" t="s">
        <v>556</v>
      </c>
      <c r="F64" s="165"/>
      <c r="G64" s="170"/>
      <c r="H64" s="137" t="s">
        <v>757</v>
      </c>
      <c r="I64" s="392"/>
      <c r="J64" s="393"/>
      <c r="K64" s="185" t="s">
        <v>254</v>
      </c>
      <c r="L64" s="185"/>
      <c r="M64" s="185"/>
      <c r="N64" s="164" t="s">
        <v>557</v>
      </c>
      <c r="O64" s="165"/>
      <c r="P64" s="170"/>
      <c r="Q64" s="137" t="s">
        <v>757</v>
      </c>
      <c r="R64" s="390"/>
      <c r="S64" s="391"/>
      <c r="AO64" s="183" t="s">
        <v>272</v>
      </c>
      <c r="AP64" s="184"/>
      <c r="AQ64" s="184"/>
      <c r="AR64" s="186"/>
      <c r="AS64" s="186"/>
      <c r="AT64" s="186"/>
      <c r="AU64" s="186"/>
      <c r="AV64" s="186"/>
      <c r="AW64" s="186"/>
      <c r="AX64" s="184"/>
      <c r="AY64" s="184"/>
      <c r="AZ64" s="184"/>
      <c r="BA64" s="174"/>
      <c r="BB64" s="175"/>
      <c r="BC64" s="175"/>
      <c r="BD64" s="175"/>
      <c r="BE64" s="175"/>
      <c r="BF64" s="176"/>
    </row>
    <row r="65" spans="1:19" ht="18" customHeight="1" thickTop="1" x14ac:dyDescent="0.25">
      <c r="A65" s="6">
        <v>14</v>
      </c>
      <c r="B65" s="180" t="s">
        <v>256</v>
      </c>
      <c r="C65" s="181"/>
      <c r="D65" s="181"/>
      <c r="E65" s="182" t="s">
        <v>660</v>
      </c>
      <c r="F65" s="182"/>
      <c r="G65" s="182"/>
      <c r="H65" s="182"/>
      <c r="I65" s="182"/>
      <c r="J65" s="182"/>
      <c r="K65" s="181" t="s">
        <v>256</v>
      </c>
      <c r="L65" s="181"/>
      <c r="M65" s="181"/>
      <c r="N65" s="171" t="s">
        <v>663</v>
      </c>
      <c r="O65" s="172"/>
      <c r="P65" s="172"/>
      <c r="Q65" s="172"/>
      <c r="R65" s="172"/>
      <c r="S65" s="173"/>
    </row>
    <row r="66" spans="1:19" ht="18" customHeight="1" thickBot="1" x14ac:dyDescent="0.3">
      <c r="A66" s="82">
        <v>15</v>
      </c>
      <c r="B66" s="183" t="s">
        <v>272</v>
      </c>
      <c r="C66" s="184"/>
      <c r="D66" s="184"/>
      <c r="E66" s="186" t="s">
        <v>661</v>
      </c>
      <c r="F66" s="186"/>
      <c r="G66" s="186"/>
      <c r="H66" s="186" t="s">
        <v>662</v>
      </c>
      <c r="I66" s="186"/>
      <c r="J66" s="186"/>
      <c r="K66" s="184" t="s">
        <v>272</v>
      </c>
      <c r="L66" s="184"/>
      <c r="M66" s="184"/>
      <c r="N66" s="174" t="s">
        <v>622</v>
      </c>
      <c r="O66" s="175"/>
      <c r="P66" s="175"/>
      <c r="Q66" s="175" t="s">
        <v>659</v>
      </c>
      <c r="R66" s="175"/>
      <c r="S66" s="176"/>
    </row>
    <row r="67" spans="1:19" ht="18.75" thickTop="1" x14ac:dyDescent="0.25">
      <c r="A67" s="6">
        <v>16</v>
      </c>
      <c r="B67" s="177" t="s">
        <v>254</v>
      </c>
      <c r="C67" s="178"/>
      <c r="D67" s="179"/>
      <c r="E67" s="164" t="s">
        <v>558</v>
      </c>
      <c r="F67" s="165"/>
      <c r="G67" s="170"/>
      <c r="H67" s="137" t="s">
        <v>757</v>
      </c>
      <c r="I67" s="392"/>
      <c r="J67" s="393"/>
      <c r="K67" s="185" t="s">
        <v>254</v>
      </c>
      <c r="L67" s="185"/>
      <c r="M67" s="185"/>
      <c r="N67" s="164" t="s">
        <v>559</v>
      </c>
      <c r="O67" s="165"/>
      <c r="P67" s="170"/>
      <c r="Q67" s="137" t="s">
        <v>757</v>
      </c>
      <c r="R67" s="390"/>
      <c r="S67" s="391"/>
    </row>
    <row r="68" spans="1:19" ht="18" customHeight="1" x14ac:dyDescent="0.25">
      <c r="A68" s="6">
        <v>17</v>
      </c>
      <c r="B68" s="180" t="s">
        <v>256</v>
      </c>
      <c r="C68" s="181"/>
      <c r="D68" s="181"/>
      <c r="E68" s="182" t="s">
        <v>664</v>
      </c>
      <c r="F68" s="182"/>
      <c r="G68" s="182"/>
      <c r="H68" s="182"/>
      <c r="I68" s="182"/>
      <c r="J68" s="182"/>
      <c r="K68" s="181" t="s">
        <v>256</v>
      </c>
      <c r="L68" s="181"/>
      <c r="M68" s="181"/>
      <c r="N68" s="171" t="s">
        <v>667</v>
      </c>
      <c r="O68" s="172"/>
      <c r="P68" s="172"/>
      <c r="Q68" s="172"/>
      <c r="R68" s="172"/>
      <c r="S68" s="173"/>
    </row>
    <row r="69" spans="1:19" ht="18" customHeight="1" thickBot="1" x14ac:dyDescent="0.3">
      <c r="A69" s="82">
        <v>18</v>
      </c>
      <c r="B69" s="183" t="s">
        <v>272</v>
      </c>
      <c r="C69" s="184"/>
      <c r="D69" s="184"/>
      <c r="E69" s="186" t="s">
        <v>665</v>
      </c>
      <c r="F69" s="186"/>
      <c r="G69" s="186"/>
      <c r="H69" s="186" t="s">
        <v>666</v>
      </c>
      <c r="I69" s="186"/>
      <c r="J69" s="186"/>
      <c r="K69" s="184" t="s">
        <v>272</v>
      </c>
      <c r="L69" s="184"/>
      <c r="M69" s="184"/>
      <c r="N69" s="174" t="s">
        <v>668</v>
      </c>
      <c r="O69" s="175"/>
      <c r="P69" s="175"/>
      <c r="Q69" s="175" t="s">
        <v>669</v>
      </c>
      <c r="R69" s="175"/>
      <c r="S69" s="176"/>
    </row>
    <row r="70" spans="1:19" ht="18" customHeight="1" thickTop="1" x14ac:dyDescent="0.25">
      <c r="A70" s="6">
        <v>19</v>
      </c>
      <c r="B70" s="177" t="s">
        <v>254</v>
      </c>
      <c r="C70" s="178"/>
      <c r="D70" s="179"/>
      <c r="E70" s="164" t="s">
        <v>560</v>
      </c>
      <c r="F70" s="165"/>
      <c r="G70" s="170"/>
      <c r="H70" s="137" t="s">
        <v>757</v>
      </c>
      <c r="I70" s="392"/>
      <c r="J70" s="393"/>
      <c r="K70" s="185" t="s">
        <v>254</v>
      </c>
      <c r="L70" s="185"/>
      <c r="M70" s="185"/>
      <c r="N70" s="164" t="s">
        <v>561</v>
      </c>
      <c r="O70" s="165"/>
      <c r="P70" s="170"/>
      <c r="Q70" s="137" t="s">
        <v>757</v>
      </c>
      <c r="R70" s="390"/>
      <c r="S70" s="391"/>
    </row>
    <row r="71" spans="1:19" ht="18" customHeight="1" x14ac:dyDescent="0.25">
      <c r="A71" s="6">
        <v>20</v>
      </c>
      <c r="B71" s="180" t="s">
        <v>256</v>
      </c>
      <c r="C71" s="181"/>
      <c r="D71" s="181"/>
      <c r="E71" s="182" t="s">
        <v>670</v>
      </c>
      <c r="F71" s="182"/>
      <c r="G71" s="182"/>
      <c r="H71" s="182"/>
      <c r="I71" s="182"/>
      <c r="J71" s="182"/>
      <c r="K71" s="181" t="s">
        <v>256</v>
      </c>
      <c r="L71" s="181"/>
      <c r="M71" s="181"/>
      <c r="N71" s="171" t="s">
        <v>673</v>
      </c>
      <c r="O71" s="172"/>
      <c r="P71" s="172"/>
      <c r="Q71" s="172"/>
      <c r="R71" s="172"/>
      <c r="S71" s="173"/>
    </row>
    <row r="72" spans="1:19" ht="18" customHeight="1" thickBot="1" x14ac:dyDescent="0.3">
      <c r="A72" s="82">
        <v>21</v>
      </c>
      <c r="B72" s="183" t="s">
        <v>272</v>
      </c>
      <c r="C72" s="184"/>
      <c r="D72" s="184"/>
      <c r="E72" s="186" t="s">
        <v>671</v>
      </c>
      <c r="F72" s="186"/>
      <c r="G72" s="186"/>
      <c r="H72" s="186" t="s">
        <v>672</v>
      </c>
      <c r="I72" s="186"/>
      <c r="J72" s="186"/>
      <c r="K72" s="184" t="s">
        <v>272</v>
      </c>
      <c r="L72" s="184"/>
      <c r="M72" s="184"/>
      <c r="N72" s="174" t="s">
        <v>674</v>
      </c>
      <c r="O72" s="175"/>
      <c r="P72" s="175"/>
      <c r="Q72" s="175" t="s">
        <v>675</v>
      </c>
      <c r="R72" s="175"/>
      <c r="S72" s="176"/>
    </row>
    <row r="73" spans="1:19" ht="18" customHeight="1" thickTop="1" x14ac:dyDescent="0.25">
      <c r="A73" s="6">
        <v>22</v>
      </c>
      <c r="B73" s="177" t="s">
        <v>254</v>
      </c>
      <c r="C73" s="178"/>
      <c r="D73" s="179"/>
      <c r="E73" s="164" t="s">
        <v>562</v>
      </c>
      <c r="F73" s="165"/>
      <c r="G73" s="170"/>
      <c r="H73" s="137" t="s">
        <v>757</v>
      </c>
      <c r="I73" s="392"/>
      <c r="J73" s="393"/>
      <c r="K73" s="185" t="s">
        <v>254</v>
      </c>
      <c r="L73" s="185"/>
      <c r="M73" s="185"/>
      <c r="N73" s="164" t="s">
        <v>563</v>
      </c>
      <c r="O73" s="165"/>
      <c r="P73" s="170"/>
      <c r="Q73" s="137" t="s">
        <v>757</v>
      </c>
      <c r="R73" s="390"/>
      <c r="S73" s="391"/>
    </row>
    <row r="74" spans="1:19" ht="18" customHeight="1" x14ac:dyDescent="0.25">
      <c r="A74" s="6">
        <v>23</v>
      </c>
      <c r="B74" s="180" t="s">
        <v>256</v>
      </c>
      <c r="C74" s="181"/>
      <c r="D74" s="181"/>
      <c r="E74" s="182" t="s">
        <v>676</v>
      </c>
      <c r="F74" s="182"/>
      <c r="G74" s="182"/>
      <c r="H74" s="182"/>
      <c r="I74" s="182"/>
      <c r="J74" s="182"/>
      <c r="K74" s="181" t="s">
        <v>256</v>
      </c>
      <c r="L74" s="181"/>
      <c r="M74" s="181"/>
      <c r="N74" s="171" t="s">
        <v>679</v>
      </c>
      <c r="O74" s="172"/>
      <c r="P74" s="172"/>
      <c r="Q74" s="172"/>
      <c r="R74" s="172"/>
      <c r="S74" s="173"/>
    </row>
    <row r="75" spans="1:19" ht="18.75" thickBot="1" x14ac:dyDescent="0.3">
      <c r="A75" s="82">
        <v>24</v>
      </c>
      <c r="B75" s="183" t="s">
        <v>272</v>
      </c>
      <c r="C75" s="184"/>
      <c r="D75" s="184"/>
      <c r="E75" s="186" t="s">
        <v>677</v>
      </c>
      <c r="F75" s="186"/>
      <c r="G75" s="186"/>
      <c r="H75" s="186" t="s">
        <v>678</v>
      </c>
      <c r="I75" s="186"/>
      <c r="J75" s="186"/>
      <c r="K75" s="184" t="s">
        <v>272</v>
      </c>
      <c r="L75" s="184"/>
      <c r="M75" s="184"/>
      <c r="N75" s="174" t="s">
        <v>680</v>
      </c>
      <c r="O75" s="175"/>
      <c r="P75" s="175"/>
      <c r="Q75" s="175" t="s">
        <v>681</v>
      </c>
      <c r="R75" s="175"/>
      <c r="S75" s="176"/>
    </row>
    <row r="76" spans="1:19" ht="18" customHeight="1" thickTop="1" x14ac:dyDescent="0.25">
      <c r="A76" s="6">
        <v>25</v>
      </c>
      <c r="B76" s="177" t="s">
        <v>254</v>
      </c>
      <c r="C76" s="178"/>
      <c r="D76" s="179"/>
      <c r="E76" s="164" t="s">
        <v>564</v>
      </c>
      <c r="F76" s="165"/>
      <c r="G76" s="170"/>
      <c r="H76" s="137" t="s">
        <v>757</v>
      </c>
      <c r="I76" s="392"/>
      <c r="J76" s="393"/>
      <c r="K76" s="185" t="s">
        <v>254</v>
      </c>
      <c r="L76" s="185"/>
      <c r="M76" s="185"/>
      <c r="N76" s="164" t="s">
        <v>565</v>
      </c>
      <c r="O76" s="165"/>
      <c r="P76" s="170"/>
      <c r="Q76" s="137" t="s">
        <v>757</v>
      </c>
      <c r="R76" s="390"/>
      <c r="S76" s="391"/>
    </row>
    <row r="77" spans="1:19" ht="18" customHeight="1" x14ac:dyDescent="0.25">
      <c r="A77" s="6">
        <v>26</v>
      </c>
      <c r="B77" s="180" t="s">
        <v>256</v>
      </c>
      <c r="C77" s="181"/>
      <c r="D77" s="181"/>
      <c r="E77" s="182" t="s">
        <v>682</v>
      </c>
      <c r="F77" s="182"/>
      <c r="G77" s="182"/>
      <c r="H77" s="182"/>
      <c r="I77" s="182"/>
      <c r="J77" s="182"/>
      <c r="K77" s="181" t="s">
        <v>256</v>
      </c>
      <c r="L77" s="181"/>
      <c r="M77" s="181"/>
      <c r="N77" s="171" t="s">
        <v>685</v>
      </c>
      <c r="O77" s="172"/>
      <c r="P77" s="172"/>
      <c r="Q77" s="172"/>
      <c r="R77" s="172"/>
      <c r="S77" s="173"/>
    </row>
    <row r="78" spans="1:19" ht="18.75" thickBot="1" x14ac:dyDescent="0.3">
      <c r="A78" s="82">
        <v>27</v>
      </c>
      <c r="B78" s="183" t="s">
        <v>272</v>
      </c>
      <c r="C78" s="184"/>
      <c r="D78" s="184"/>
      <c r="E78" s="186" t="s">
        <v>683</v>
      </c>
      <c r="F78" s="186"/>
      <c r="G78" s="186"/>
      <c r="H78" s="186" t="s">
        <v>684</v>
      </c>
      <c r="I78" s="186"/>
      <c r="J78" s="186"/>
      <c r="K78" s="184" t="s">
        <v>272</v>
      </c>
      <c r="L78" s="184"/>
      <c r="M78" s="184"/>
      <c r="N78" s="174" t="s">
        <v>686</v>
      </c>
      <c r="O78" s="175"/>
      <c r="P78" s="175"/>
      <c r="Q78" s="175" t="s">
        <v>687</v>
      </c>
      <c r="R78" s="175"/>
      <c r="S78" s="176"/>
    </row>
    <row r="79" spans="1:19" ht="18" customHeight="1" thickTop="1" x14ac:dyDescent="0.25">
      <c r="A79" s="6">
        <v>28</v>
      </c>
      <c r="B79" s="177" t="s">
        <v>254</v>
      </c>
      <c r="C79" s="178"/>
      <c r="D79" s="179"/>
      <c r="E79" s="164" t="s">
        <v>566</v>
      </c>
      <c r="F79" s="165"/>
      <c r="G79" s="170"/>
      <c r="H79" s="137" t="s">
        <v>757</v>
      </c>
      <c r="I79" s="392"/>
      <c r="J79" s="393"/>
      <c r="K79" s="185"/>
      <c r="L79" s="185"/>
      <c r="M79" s="185"/>
      <c r="N79" s="164"/>
      <c r="O79" s="165"/>
      <c r="P79" s="165"/>
      <c r="Q79" s="165"/>
      <c r="R79" s="165"/>
      <c r="S79" s="166"/>
    </row>
    <row r="80" spans="1:19" ht="18" customHeight="1" x14ac:dyDescent="0.25">
      <c r="A80" s="6">
        <v>29</v>
      </c>
      <c r="B80" s="180" t="s">
        <v>256</v>
      </c>
      <c r="C80" s="181"/>
      <c r="D80" s="181"/>
      <c r="E80" s="182" t="s">
        <v>688</v>
      </c>
      <c r="F80" s="182"/>
      <c r="G80" s="182"/>
      <c r="H80" s="182"/>
      <c r="I80" s="182"/>
      <c r="J80" s="182"/>
      <c r="K80" s="181"/>
      <c r="L80" s="181"/>
      <c r="M80" s="181"/>
      <c r="N80" s="171"/>
      <c r="O80" s="172"/>
      <c r="P80" s="172"/>
      <c r="Q80" s="172"/>
      <c r="R80" s="172"/>
      <c r="S80" s="173"/>
    </row>
    <row r="81" spans="1:19" ht="18.75" thickBot="1" x14ac:dyDescent="0.3">
      <c r="A81" s="82">
        <v>30</v>
      </c>
      <c r="B81" s="183" t="s">
        <v>272</v>
      </c>
      <c r="C81" s="184"/>
      <c r="D81" s="184"/>
      <c r="E81" s="186" t="s">
        <v>689</v>
      </c>
      <c r="F81" s="186"/>
      <c r="G81" s="186"/>
      <c r="H81" s="186" t="s">
        <v>690</v>
      </c>
      <c r="I81" s="186"/>
      <c r="J81" s="186"/>
      <c r="K81" s="184"/>
      <c r="L81" s="184"/>
      <c r="M81" s="184"/>
      <c r="N81" s="174"/>
      <c r="O81" s="175"/>
      <c r="P81" s="175"/>
      <c r="Q81" s="175"/>
      <c r="R81" s="175"/>
      <c r="S81" s="176"/>
    </row>
    <row r="82" spans="1:19" ht="18" customHeight="1" thickTop="1" x14ac:dyDescent="0.25">
      <c r="A82" s="6">
        <v>31</v>
      </c>
      <c r="B82" s="349" t="s">
        <v>252</v>
      </c>
      <c r="C82" s="350"/>
      <c r="D82" s="350"/>
      <c r="E82" s="350"/>
      <c r="F82" s="350"/>
      <c r="G82" s="350"/>
      <c r="H82" s="350"/>
      <c r="I82" s="350"/>
      <c r="J82" s="350"/>
      <c r="K82" s="350"/>
      <c r="L82" s="350"/>
      <c r="M82" s="350"/>
      <c r="N82" s="350"/>
      <c r="O82" s="350"/>
      <c r="P82" s="350"/>
      <c r="Q82" s="350"/>
      <c r="R82" s="350"/>
      <c r="S82" s="351"/>
    </row>
    <row r="83" spans="1:19" ht="18" customHeight="1" thickBot="1" x14ac:dyDescent="0.3">
      <c r="A83" s="6">
        <v>32</v>
      </c>
      <c r="B83" s="187" t="s">
        <v>262</v>
      </c>
      <c r="C83" s="187"/>
      <c r="D83" s="187"/>
      <c r="E83" s="188" t="s">
        <v>260</v>
      </c>
      <c r="F83" s="188"/>
      <c r="G83" s="188"/>
      <c r="H83" s="187" t="s">
        <v>232</v>
      </c>
      <c r="I83" s="187"/>
      <c r="J83" s="188" t="s">
        <v>259</v>
      </c>
      <c r="K83" s="188"/>
      <c r="L83" s="187" t="s">
        <v>281</v>
      </c>
      <c r="M83" s="187"/>
      <c r="N83" s="188" t="s">
        <v>283</v>
      </c>
      <c r="O83" s="188"/>
      <c r="P83" s="187" t="s">
        <v>282</v>
      </c>
      <c r="Q83" s="187"/>
      <c r="R83" s="188" t="s">
        <v>284</v>
      </c>
      <c r="S83" s="188"/>
    </row>
    <row r="84" spans="1:19" ht="18" customHeight="1" thickTop="1" x14ac:dyDescent="0.25">
      <c r="A84" s="82">
        <v>33</v>
      </c>
      <c r="B84" s="177" t="s">
        <v>254</v>
      </c>
      <c r="C84" s="178"/>
      <c r="D84" s="179"/>
      <c r="E84" s="164" t="s">
        <v>285</v>
      </c>
      <c r="F84" s="165"/>
      <c r="G84" s="170"/>
      <c r="H84" s="137" t="s">
        <v>757</v>
      </c>
      <c r="I84" s="392"/>
      <c r="J84" s="393"/>
      <c r="K84" s="185" t="s">
        <v>254</v>
      </c>
      <c r="L84" s="185"/>
      <c r="M84" s="185"/>
      <c r="N84" s="164" t="s">
        <v>567</v>
      </c>
      <c r="O84" s="165"/>
      <c r="P84" s="170"/>
      <c r="Q84" s="137" t="s">
        <v>757</v>
      </c>
      <c r="R84" s="390"/>
      <c r="S84" s="391"/>
    </row>
    <row r="85" spans="1:19" ht="18" customHeight="1" x14ac:dyDescent="0.25">
      <c r="A85" s="6">
        <v>34</v>
      </c>
      <c r="B85" s="180" t="s">
        <v>256</v>
      </c>
      <c r="C85" s="181"/>
      <c r="D85" s="181"/>
      <c r="E85" s="182" t="s">
        <v>290</v>
      </c>
      <c r="F85" s="182"/>
      <c r="G85" s="182"/>
      <c r="H85" s="182"/>
      <c r="I85" s="182"/>
      <c r="J85" s="182"/>
      <c r="K85" s="181" t="s">
        <v>256</v>
      </c>
      <c r="L85" s="181"/>
      <c r="M85" s="181"/>
      <c r="N85" s="171" t="s">
        <v>691</v>
      </c>
      <c r="O85" s="172"/>
      <c r="P85" s="172"/>
      <c r="Q85" s="172"/>
      <c r="R85" s="172"/>
      <c r="S85" s="173"/>
    </row>
    <row r="86" spans="1:19" ht="18" customHeight="1" thickBot="1" x14ac:dyDescent="0.3">
      <c r="A86" s="6">
        <v>35</v>
      </c>
      <c r="B86" s="183" t="s">
        <v>272</v>
      </c>
      <c r="C86" s="184"/>
      <c r="D86" s="184"/>
      <c r="E86" s="186" t="s">
        <v>337</v>
      </c>
      <c r="F86" s="186"/>
      <c r="G86" s="186"/>
      <c r="H86" s="186" t="s">
        <v>341</v>
      </c>
      <c r="I86" s="186"/>
      <c r="J86" s="186"/>
      <c r="K86" s="184" t="s">
        <v>272</v>
      </c>
      <c r="L86" s="184"/>
      <c r="M86" s="184"/>
      <c r="N86" s="174" t="s">
        <v>692</v>
      </c>
      <c r="O86" s="175"/>
      <c r="P86" s="175"/>
      <c r="Q86" s="175" t="s">
        <v>693</v>
      </c>
      <c r="R86" s="175"/>
      <c r="S86" s="176"/>
    </row>
    <row r="87" spans="1:19" ht="18" customHeight="1" thickTop="1" x14ac:dyDescent="0.25">
      <c r="A87" s="82">
        <v>36</v>
      </c>
      <c r="B87" s="177" t="s">
        <v>254</v>
      </c>
      <c r="C87" s="178"/>
      <c r="D87" s="179"/>
      <c r="E87" s="164" t="s">
        <v>568</v>
      </c>
      <c r="F87" s="165"/>
      <c r="G87" s="170"/>
      <c r="H87" s="137" t="s">
        <v>757</v>
      </c>
      <c r="I87" s="392"/>
      <c r="J87" s="393"/>
      <c r="K87" s="185" t="s">
        <v>254</v>
      </c>
      <c r="L87" s="185"/>
      <c r="M87" s="185"/>
      <c r="N87" s="164" t="s">
        <v>569</v>
      </c>
      <c r="O87" s="165"/>
      <c r="P87" s="170"/>
      <c r="Q87" s="137" t="s">
        <v>757</v>
      </c>
      <c r="R87" s="390"/>
      <c r="S87" s="391"/>
    </row>
    <row r="88" spans="1:19" ht="18" customHeight="1" x14ac:dyDescent="0.25">
      <c r="A88" s="6">
        <v>37</v>
      </c>
      <c r="B88" s="180" t="s">
        <v>256</v>
      </c>
      <c r="C88" s="181"/>
      <c r="D88" s="181"/>
      <c r="E88" s="182" t="s">
        <v>694</v>
      </c>
      <c r="F88" s="182"/>
      <c r="G88" s="182"/>
      <c r="H88" s="182"/>
      <c r="I88" s="182"/>
      <c r="J88" s="182"/>
      <c r="K88" s="181" t="s">
        <v>256</v>
      </c>
      <c r="L88" s="181"/>
      <c r="M88" s="181"/>
      <c r="N88" s="171" t="s">
        <v>697</v>
      </c>
      <c r="O88" s="172"/>
      <c r="P88" s="172"/>
      <c r="Q88" s="172"/>
      <c r="R88" s="172"/>
      <c r="S88" s="173"/>
    </row>
    <row r="89" spans="1:19" ht="18.75" thickBot="1" x14ac:dyDescent="0.3">
      <c r="A89" s="6">
        <v>38</v>
      </c>
      <c r="B89" s="183" t="s">
        <v>272</v>
      </c>
      <c r="C89" s="184"/>
      <c r="D89" s="184"/>
      <c r="E89" s="186" t="s">
        <v>695</v>
      </c>
      <c r="F89" s="186"/>
      <c r="G89" s="186"/>
      <c r="H89" s="186" t="s">
        <v>696</v>
      </c>
      <c r="I89" s="186"/>
      <c r="J89" s="186"/>
      <c r="K89" s="184" t="s">
        <v>272</v>
      </c>
      <c r="L89" s="184"/>
      <c r="M89" s="184"/>
      <c r="N89" s="174" t="s">
        <v>698</v>
      </c>
      <c r="O89" s="175"/>
      <c r="P89" s="175"/>
      <c r="Q89" s="175" t="s">
        <v>699</v>
      </c>
      <c r="R89" s="175"/>
      <c r="S89" s="176"/>
    </row>
    <row r="90" spans="1:19" ht="18" customHeight="1" thickTop="1" x14ac:dyDescent="0.25">
      <c r="A90" s="82">
        <v>39</v>
      </c>
      <c r="B90" s="177" t="s">
        <v>254</v>
      </c>
      <c r="C90" s="178"/>
      <c r="D90" s="179"/>
      <c r="E90" s="164" t="s">
        <v>286</v>
      </c>
      <c r="F90" s="165"/>
      <c r="G90" s="170"/>
      <c r="H90" s="137" t="s">
        <v>757</v>
      </c>
      <c r="I90" s="392"/>
      <c r="J90" s="393"/>
      <c r="K90" s="185" t="s">
        <v>254</v>
      </c>
      <c r="L90" s="185"/>
      <c r="M90" s="185"/>
      <c r="N90" s="164" t="s">
        <v>287</v>
      </c>
      <c r="O90" s="165"/>
      <c r="P90" s="170"/>
      <c r="Q90" s="137" t="s">
        <v>757</v>
      </c>
      <c r="R90" s="390"/>
      <c r="S90" s="391"/>
    </row>
    <row r="91" spans="1:19" ht="18" customHeight="1" x14ac:dyDescent="0.25">
      <c r="A91" s="6">
        <v>40</v>
      </c>
      <c r="B91" s="180" t="s">
        <v>256</v>
      </c>
      <c r="C91" s="181"/>
      <c r="D91" s="181"/>
      <c r="E91" s="182" t="s">
        <v>289</v>
      </c>
      <c r="F91" s="182"/>
      <c r="G91" s="182"/>
      <c r="H91" s="182"/>
      <c r="I91" s="182"/>
      <c r="J91" s="182"/>
      <c r="K91" s="181" t="s">
        <v>256</v>
      </c>
      <c r="L91" s="181"/>
      <c r="M91" s="181"/>
      <c r="N91" s="171" t="s">
        <v>291</v>
      </c>
      <c r="O91" s="172"/>
      <c r="P91" s="172"/>
      <c r="Q91" s="172"/>
      <c r="R91" s="172"/>
      <c r="S91" s="173"/>
    </row>
    <row r="92" spans="1:19" ht="18" customHeight="1" thickBot="1" x14ac:dyDescent="0.3">
      <c r="A92" s="6">
        <v>41</v>
      </c>
      <c r="B92" s="183" t="s">
        <v>272</v>
      </c>
      <c r="C92" s="184"/>
      <c r="D92" s="184"/>
      <c r="E92" s="186" t="s">
        <v>338</v>
      </c>
      <c r="F92" s="186"/>
      <c r="G92" s="186"/>
      <c r="H92" s="186" t="s">
        <v>342</v>
      </c>
      <c r="I92" s="186"/>
      <c r="J92" s="186"/>
      <c r="K92" s="184" t="s">
        <v>272</v>
      </c>
      <c r="L92" s="184"/>
      <c r="M92" s="184"/>
      <c r="N92" s="174" t="s">
        <v>339</v>
      </c>
      <c r="O92" s="175"/>
      <c r="P92" s="175"/>
      <c r="Q92" s="175" t="s">
        <v>343</v>
      </c>
      <c r="R92" s="175"/>
      <c r="S92" s="176"/>
    </row>
    <row r="93" spans="1:19" ht="18" customHeight="1" thickTop="1" x14ac:dyDescent="0.25">
      <c r="A93" s="82">
        <v>42</v>
      </c>
      <c r="B93" s="177" t="s">
        <v>254</v>
      </c>
      <c r="C93" s="178"/>
      <c r="D93" s="179"/>
      <c r="E93" s="164" t="s">
        <v>288</v>
      </c>
      <c r="F93" s="165"/>
      <c r="G93" s="170"/>
      <c r="H93" s="137" t="s">
        <v>757</v>
      </c>
      <c r="I93" s="392"/>
      <c r="J93" s="393"/>
      <c r="K93" s="185" t="s">
        <v>254</v>
      </c>
      <c r="L93" s="185"/>
      <c r="M93" s="185"/>
      <c r="N93" s="164" t="s">
        <v>570</v>
      </c>
      <c r="O93" s="165"/>
      <c r="P93" s="170"/>
      <c r="Q93" s="137" t="s">
        <v>757</v>
      </c>
      <c r="R93" s="390"/>
      <c r="S93" s="391"/>
    </row>
    <row r="94" spans="1:19" ht="18" customHeight="1" x14ac:dyDescent="0.25">
      <c r="A94" s="6">
        <v>43</v>
      </c>
      <c r="B94" s="180" t="s">
        <v>256</v>
      </c>
      <c r="C94" s="181"/>
      <c r="D94" s="181"/>
      <c r="E94" s="182" t="s">
        <v>700</v>
      </c>
      <c r="F94" s="182"/>
      <c r="G94" s="182"/>
      <c r="H94" s="182"/>
      <c r="I94" s="182"/>
      <c r="J94" s="182"/>
      <c r="K94" s="181" t="s">
        <v>256</v>
      </c>
      <c r="L94" s="181"/>
      <c r="M94" s="181"/>
      <c r="N94" s="171" t="s">
        <v>691</v>
      </c>
      <c r="O94" s="172"/>
      <c r="P94" s="172"/>
      <c r="Q94" s="172"/>
      <c r="R94" s="172"/>
      <c r="S94" s="173"/>
    </row>
    <row r="95" spans="1:19" ht="18" customHeight="1" thickBot="1" x14ac:dyDescent="0.3">
      <c r="A95" s="6">
        <v>44</v>
      </c>
      <c r="B95" s="183" t="s">
        <v>272</v>
      </c>
      <c r="C95" s="184"/>
      <c r="D95" s="184"/>
      <c r="E95" s="186" t="s">
        <v>340</v>
      </c>
      <c r="F95" s="186"/>
      <c r="G95" s="186"/>
      <c r="H95" s="186" t="s">
        <v>344</v>
      </c>
      <c r="I95" s="186"/>
      <c r="J95" s="186"/>
      <c r="K95" s="184" t="s">
        <v>272</v>
      </c>
      <c r="L95" s="184"/>
      <c r="M95" s="184"/>
      <c r="N95" s="174" t="s">
        <v>701</v>
      </c>
      <c r="O95" s="175"/>
      <c r="P95" s="175"/>
      <c r="Q95" s="175" t="s">
        <v>702</v>
      </c>
      <c r="R95" s="175"/>
      <c r="S95" s="176"/>
    </row>
    <row r="96" spans="1:19" ht="18" customHeight="1" thickTop="1" x14ac:dyDescent="0.25">
      <c r="A96" s="82">
        <v>45</v>
      </c>
      <c r="B96" s="349" t="s">
        <v>248</v>
      </c>
      <c r="C96" s="350"/>
      <c r="D96" s="350"/>
      <c r="E96" s="350"/>
      <c r="F96" s="350"/>
      <c r="G96" s="350"/>
      <c r="H96" s="350"/>
      <c r="I96" s="350"/>
      <c r="J96" s="350"/>
      <c r="K96" s="350"/>
      <c r="L96" s="350"/>
      <c r="M96" s="350"/>
      <c r="N96" s="350"/>
      <c r="O96" s="350"/>
      <c r="P96" s="350"/>
      <c r="Q96" s="350"/>
      <c r="R96" s="350"/>
      <c r="S96" s="351"/>
    </row>
    <row r="97" spans="1:19" ht="18.75" thickBot="1" x14ac:dyDescent="0.3">
      <c r="A97" s="6">
        <v>46</v>
      </c>
      <c r="B97" s="352" t="s">
        <v>262</v>
      </c>
      <c r="C97" s="352"/>
      <c r="D97" s="352"/>
      <c r="E97" s="353" t="s">
        <v>260</v>
      </c>
      <c r="F97" s="353"/>
      <c r="G97" s="353"/>
      <c r="H97" s="352" t="s">
        <v>232</v>
      </c>
      <c r="I97" s="352"/>
      <c r="J97" s="353" t="s">
        <v>265</v>
      </c>
      <c r="K97" s="353"/>
      <c r="L97" s="352" t="s">
        <v>281</v>
      </c>
      <c r="M97" s="352"/>
      <c r="N97" s="353" t="s">
        <v>261</v>
      </c>
      <c r="O97" s="353"/>
      <c r="P97" s="352" t="s">
        <v>282</v>
      </c>
      <c r="Q97" s="352"/>
      <c r="R97" s="353" t="s">
        <v>280</v>
      </c>
      <c r="S97" s="353"/>
    </row>
    <row r="98" spans="1:19" ht="18" customHeight="1" thickTop="1" x14ac:dyDescent="0.25">
      <c r="A98" s="6">
        <v>47</v>
      </c>
      <c r="B98" s="177" t="s">
        <v>254</v>
      </c>
      <c r="C98" s="178"/>
      <c r="D98" s="179"/>
      <c r="E98" s="164" t="s">
        <v>268</v>
      </c>
      <c r="F98" s="165"/>
      <c r="G98" s="170"/>
      <c r="H98" s="137" t="s">
        <v>757</v>
      </c>
      <c r="I98" s="392"/>
      <c r="J98" s="393"/>
      <c r="K98" s="185" t="s">
        <v>254</v>
      </c>
      <c r="L98" s="185"/>
      <c r="M98" s="185"/>
      <c r="N98" s="164" t="s">
        <v>269</v>
      </c>
      <c r="O98" s="165"/>
      <c r="P98" s="170"/>
      <c r="Q98" s="137" t="s">
        <v>757</v>
      </c>
      <c r="R98" s="390"/>
      <c r="S98" s="391"/>
    </row>
    <row r="99" spans="1:19" ht="18" customHeight="1" x14ac:dyDescent="0.25">
      <c r="A99" s="82">
        <v>48</v>
      </c>
      <c r="B99" s="180" t="s">
        <v>256</v>
      </c>
      <c r="C99" s="181"/>
      <c r="D99" s="181"/>
      <c r="E99" s="182" t="s">
        <v>270</v>
      </c>
      <c r="F99" s="182"/>
      <c r="G99" s="182"/>
      <c r="H99" s="182"/>
      <c r="I99" s="182"/>
      <c r="J99" s="182"/>
      <c r="K99" s="181" t="s">
        <v>256</v>
      </c>
      <c r="L99" s="181"/>
      <c r="M99" s="181"/>
      <c r="N99" s="171" t="s">
        <v>271</v>
      </c>
      <c r="O99" s="172"/>
      <c r="P99" s="172"/>
      <c r="Q99" s="172"/>
      <c r="R99" s="172"/>
      <c r="S99" s="173"/>
    </row>
    <row r="100" spans="1:19" ht="18.75" thickBot="1" x14ac:dyDescent="0.3">
      <c r="A100" s="6">
        <v>49</v>
      </c>
      <c r="B100" s="183" t="s">
        <v>272</v>
      </c>
      <c r="C100" s="184"/>
      <c r="D100" s="184"/>
      <c r="E100" s="186" t="s">
        <v>345</v>
      </c>
      <c r="F100" s="186"/>
      <c r="G100" s="186"/>
      <c r="H100" s="186" t="s">
        <v>348</v>
      </c>
      <c r="I100" s="186"/>
      <c r="J100" s="186"/>
      <c r="K100" s="184" t="s">
        <v>272</v>
      </c>
      <c r="L100" s="184"/>
      <c r="M100" s="184"/>
      <c r="N100" s="174" t="s">
        <v>346</v>
      </c>
      <c r="O100" s="175"/>
      <c r="P100" s="175"/>
      <c r="Q100" s="175" t="s">
        <v>349</v>
      </c>
      <c r="R100" s="175"/>
      <c r="S100" s="176"/>
    </row>
    <row r="101" spans="1:19" ht="18" customHeight="1" thickTop="1" x14ac:dyDescent="0.25">
      <c r="A101" s="6">
        <v>50</v>
      </c>
      <c r="B101" s="177" t="s">
        <v>254</v>
      </c>
      <c r="C101" s="178"/>
      <c r="D101" s="179"/>
      <c r="E101" s="164" t="s">
        <v>266</v>
      </c>
      <c r="F101" s="165"/>
      <c r="G101" s="170"/>
      <c r="H101" s="137" t="s">
        <v>757</v>
      </c>
      <c r="I101" s="392"/>
      <c r="J101" s="393"/>
      <c r="K101" s="185" t="s">
        <v>254</v>
      </c>
      <c r="L101" s="185"/>
      <c r="M101" s="185"/>
      <c r="N101" s="164"/>
      <c r="O101" s="165"/>
      <c r="P101" s="165"/>
      <c r="Q101" s="165"/>
      <c r="R101" s="165"/>
      <c r="S101" s="166"/>
    </row>
    <row r="102" spans="1:19" ht="18" customHeight="1" x14ac:dyDescent="0.25">
      <c r="A102" s="82">
        <v>51</v>
      </c>
      <c r="B102" s="180" t="s">
        <v>256</v>
      </c>
      <c r="C102" s="181"/>
      <c r="D102" s="181"/>
      <c r="E102" s="182" t="s">
        <v>267</v>
      </c>
      <c r="F102" s="182"/>
      <c r="G102" s="182"/>
      <c r="H102" s="182"/>
      <c r="I102" s="182"/>
      <c r="J102" s="182"/>
      <c r="K102" s="181" t="s">
        <v>256</v>
      </c>
      <c r="L102" s="181"/>
      <c r="M102" s="181"/>
      <c r="N102" s="171"/>
      <c r="O102" s="172"/>
      <c r="P102" s="172"/>
      <c r="Q102" s="172"/>
      <c r="R102" s="172"/>
      <c r="S102" s="173"/>
    </row>
    <row r="103" spans="1:19" ht="18" customHeight="1" thickBot="1" x14ac:dyDescent="0.3">
      <c r="A103" s="6">
        <v>52</v>
      </c>
      <c r="B103" s="183" t="s">
        <v>272</v>
      </c>
      <c r="C103" s="184"/>
      <c r="D103" s="184"/>
      <c r="E103" s="186" t="s">
        <v>347</v>
      </c>
      <c r="F103" s="186"/>
      <c r="G103" s="186"/>
      <c r="H103" s="186" t="s">
        <v>350</v>
      </c>
      <c r="I103" s="186"/>
      <c r="J103" s="186"/>
      <c r="K103" s="184" t="s">
        <v>272</v>
      </c>
      <c r="L103" s="184"/>
      <c r="M103" s="184"/>
      <c r="N103" s="174"/>
      <c r="O103" s="175"/>
      <c r="P103" s="175"/>
      <c r="Q103" s="175"/>
      <c r="R103" s="175"/>
      <c r="S103" s="176"/>
    </row>
    <row r="104" spans="1:19" ht="15.75" thickTop="1" x14ac:dyDescent="0.25"/>
    <row r="105" spans="1:19" ht="18" x14ac:dyDescent="0.25">
      <c r="A105" s="6">
        <v>3</v>
      </c>
      <c r="B105" s="349" t="s">
        <v>249</v>
      </c>
      <c r="C105" s="350"/>
      <c r="D105" s="350"/>
      <c r="E105" s="350"/>
      <c r="F105" s="350"/>
      <c r="G105" s="350"/>
      <c r="H105" s="350"/>
      <c r="I105" s="350"/>
      <c r="J105" s="350"/>
      <c r="K105" s="350"/>
      <c r="L105" s="350"/>
      <c r="M105" s="350"/>
      <c r="N105" s="350"/>
      <c r="O105" s="350"/>
      <c r="P105" s="350"/>
      <c r="Q105" s="350"/>
      <c r="R105" s="350"/>
      <c r="S105" s="351"/>
    </row>
    <row r="106" spans="1:19" ht="18" customHeight="1" thickBot="1" x14ac:dyDescent="0.3">
      <c r="A106" s="6">
        <v>4</v>
      </c>
      <c r="B106" s="187" t="s">
        <v>262</v>
      </c>
      <c r="C106" s="187"/>
      <c r="D106" s="187"/>
      <c r="E106" s="188" t="s">
        <v>260</v>
      </c>
      <c r="F106" s="188"/>
      <c r="G106" s="188"/>
      <c r="H106" s="187" t="s">
        <v>232</v>
      </c>
      <c r="I106" s="187"/>
      <c r="J106" s="188" t="s">
        <v>265</v>
      </c>
      <c r="K106" s="188"/>
      <c r="L106" s="187" t="s">
        <v>281</v>
      </c>
      <c r="M106" s="187"/>
      <c r="N106" s="188" t="s">
        <v>261</v>
      </c>
      <c r="O106" s="188"/>
      <c r="P106" s="187" t="s">
        <v>282</v>
      </c>
      <c r="Q106" s="187"/>
      <c r="R106" s="188" t="s">
        <v>280</v>
      </c>
      <c r="S106" s="188"/>
    </row>
    <row r="107" spans="1:19" ht="18" customHeight="1" thickTop="1" x14ac:dyDescent="0.25">
      <c r="A107" s="6">
        <v>5</v>
      </c>
      <c r="B107" s="177" t="s">
        <v>254</v>
      </c>
      <c r="C107" s="178"/>
      <c r="D107" s="179"/>
      <c r="E107" s="164" t="s">
        <v>273</v>
      </c>
      <c r="F107" s="165"/>
      <c r="G107" s="170"/>
      <c r="H107" s="137" t="s">
        <v>757</v>
      </c>
      <c r="I107" s="392"/>
      <c r="J107" s="393"/>
      <c r="K107" s="185" t="s">
        <v>254</v>
      </c>
      <c r="L107" s="185"/>
      <c r="M107" s="185"/>
      <c r="N107" s="164" t="s">
        <v>274</v>
      </c>
      <c r="O107" s="165"/>
      <c r="P107" s="170"/>
      <c r="Q107" s="137" t="s">
        <v>757</v>
      </c>
      <c r="R107" s="390"/>
      <c r="S107" s="391"/>
    </row>
    <row r="108" spans="1:19" ht="18" customHeight="1" x14ac:dyDescent="0.25">
      <c r="A108" s="6">
        <v>6</v>
      </c>
      <c r="B108" s="180" t="s">
        <v>256</v>
      </c>
      <c r="C108" s="181"/>
      <c r="D108" s="181"/>
      <c r="E108" s="182" t="s">
        <v>703</v>
      </c>
      <c r="F108" s="182"/>
      <c r="G108" s="182"/>
      <c r="H108" s="182"/>
      <c r="I108" s="182"/>
      <c r="J108" s="182"/>
      <c r="K108" s="181" t="s">
        <v>256</v>
      </c>
      <c r="L108" s="181"/>
      <c r="M108" s="181"/>
      <c r="N108" s="171" t="s">
        <v>706</v>
      </c>
      <c r="O108" s="172"/>
      <c r="P108" s="172"/>
      <c r="Q108" s="172"/>
      <c r="R108" s="172"/>
      <c r="S108" s="173"/>
    </row>
    <row r="109" spans="1:19" ht="18" customHeight="1" thickBot="1" x14ac:dyDescent="0.3">
      <c r="A109" s="6">
        <v>7</v>
      </c>
      <c r="B109" s="183" t="s">
        <v>272</v>
      </c>
      <c r="C109" s="184"/>
      <c r="D109" s="184"/>
      <c r="E109" s="186" t="s">
        <v>704</v>
      </c>
      <c r="F109" s="186"/>
      <c r="G109" s="186"/>
      <c r="H109" s="186" t="s">
        <v>705</v>
      </c>
      <c r="I109" s="186"/>
      <c r="J109" s="186"/>
      <c r="K109" s="184" t="s">
        <v>272</v>
      </c>
      <c r="L109" s="184"/>
      <c r="M109" s="184"/>
      <c r="N109" s="174" t="s">
        <v>707</v>
      </c>
      <c r="O109" s="175"/>
      <c r="P109" s="175"/>
      <c r="Q109" s="175" t="s">
        <v>708</v>
      </c>
      <c r="R109" s="175"/>
      <c r="S109" s="176"/>
    </row>
    <row r="110" spans="1:19" ht="18" customHeight="1" thickTop="1" x14ac:dyDescent="0.25">
      <c r="A110" s="6">
        <v>8</v>
      </c>
      <c r="B110" s="177" t="s">
        <v>254</v>
      </c>
      <c r="C110" s="178"/>
      <c r="D110" s="179"/>
      <c r="E110" s="164" t="s">
        <v>275</v>
      </c>
      <c r="F110" s="165"/>
      <c r="G110" s="170"/>
      <c r="H110" s="137" t="s">
        <v>757</v>
      </c>
      <c r="I110" s="392"/>
      <c r="J110" s="393"/>
      <c r="K110" s="185" t="s">
        <v>254</v>
      </c>
      <c r="L110" s="185"/>
      <c r="M110" s="185"/>
      <c r="N110" s="164" t="s">
        <v>276</v>
      </c>
      <c r="O110" s="165"/>
      <c r="P110" s="170"/>
      <c r="Q110" s="137" t="s">
        <v>757</v>
      </c>
      <c r="R110" s="390"/>
      <c r="S110" s="391"/>
    </row>
    <row r="111" spans="1:19" ht="18" customHeight="1" x14ac:dyDescent="0.25">
      <c r="A111" s="6">
        <v>9</v>
      </c>
      <c r="B111" s="180" t="s">
        <v>256</v>
      </c>
      <c r="C111" s="181"/>
      <c r="D111" s="181"/>
      <c r="E111" s="182" t="s">
        <v>709</v>
      </c>
      <c r="F111" s="182"/>
      <c r="G111" s="182"/>
      <c r="H111" s="182"/>
      <c r="I111" s="182"/>
      <c r="J111" s="182"/>
      <c r="K111" s="181" t="s">
        <v>256</v>
      </c>
      <c r="L111" s="181"/>
      <c r="M111" s="181"/>
      <c r="N111" s="171" t="s">
        <v>712</v>
      </c>
      <c r="O111" s="172"/>
      <c r="P111" s="172"/>
      <c r="Q111" s="172"/>
      <c r="R111" s="172"/>
      <c r="S111" s="173"/>
    </row>
    <row r="112" spans="1:19" ht="18" customHeight="1" thickBot="1" x14ac:dyDescent="0.3">
      <c r="A112" s="6">
        <v>10</v>
      </c>
      <c r="B112" s="183" t="s">
        <v>272</v>
      </c>
      <c r="C112" s="184"/>
      <c r="D112" s="184"/>
      <c r="E112" s="186" t="s">
        <v>710</v>
      </c>
      <c r="F112" s="186"/>
      <c r="G112" s="186"/>
      <c r="H112" s="186" t="s">
        <v>711</v>
      </c>
      <c r="I112" s="186"/>
      <c r="J112" s="186"/>
      <c r="K112" s="184" t="s">
        <v>272</v>
      </c>
      <c r="L112" s="184"/>
      <c r="M112" s="184"/>
      <c r="N112" s="174" t="s">
        <v>713</v>
      </c>
      <c r="O112" s="175"/>
      <c r="P112" s="175"/>
      <c r="Q112" s="175" t="s">
        <v>714</v>
      </c>
      <c r="R112" s="175"/>
      <c r="S112" s="176"/>
    </row>
    <row r="113" spans="1:19" ht="18" customHeight="1" thickTop="1" x14ac:dyDescent="0.25">
      <c r="A113" s="6">
        <v>11</v>
      </c>
      <c r="B113" s="177" t="s">
        <v>254</v>
      </c>
      <c r="C113" s="178"/>
      <c r="D113" s="179"/>
      <c r="E113" s="164" t="s">
        <v>277</v>
      </c>
      <c r="F113" s="165"/>
      <c r="G113" s="170"/>
      <c r="H113" s="137" t="s">
        <v>757</v>
      </c>
      <c r="I113" s="392"/>
      <c r="J113" s="393"/>
      <c r="K113" s="185"/>
      <c r="L113" s="185"/>
      <c r="M113" s="185"/>
      <c r="N113" s="164"/>
      <c r="O113" s="165"/>
      <c r="P113" s="170"/>
      <c r="Q113" s="137" t="s">
        <v>757</v>
      </c>
      <c r="R113" s="390"/>
      <c r="S113" s="391"/>
    </row>
    <row r="114" spans="1:19" ht="18" customHeight="1" x14ac:dyDescent="0.25">
      <c r="A114" s="6">
        <v>12</v>
      </c>
      <c r="B114" s="180" t="s">
        <v>256</v>
      </c>
      <c r="C114" s="181"/>
      <c r="D114" s="181"/>
      <c r="E114" s="182" t="s">
        <v>709</v>
      </c>
      <c r="F114" s="182"/>
      <c r="G114" s="182"/>
      <c r="H114" s="182"/>
      <c r="I114" s="182"/>
      <c r="J114" s="182"/>
      <c r="K114" s="181"/>
      <c r="L114" s="181"/>
      <c r="M114" s="181"/>
      <c r="N114" s="171"/>
      <c r="O114" s="172"/>
      <c r="P114" s="172"/>
      <c r="Q114" s="172"/>
      <c r="R114" s="172"/>
      <c r="S114" s="173"/>
    </row>
    <row r="115" spans="1:19" ht="18" customHeight="1" thickBot="1" x14ac:dyDescent="0.3">
      <c r="A115" s="6">
        <v>13</v>
      </c>
      <c r="B115" s="183" t="s">
        <v>272</v>
      </c>
      <c r="C115" s="184"/>
      <c r="D115" s="184"/>
      <c r="E115" s="186" t="s">
        <v>715</v>
      </c>
      <c r="F115" s="186"/>
      <c r="G115" s="186"/>
      <c r="H115" s="186" t="s">
        <v>716</v>
      </c>
      <c r="I115" s="186"/>
      <c r="J115" s="186"/>
      <c r="K115" s="184"/>
      <c r="L115" s="184"/>
      <c r="M115" s="184"/>
      <c r="N115" s="174"/>
      <c r="O115" s="175"/>
      <c r="P115" s="175"/>
      <c r="Q115" s="175"/>
      <c r="R115" s="175"/>
      <c r="S115" s="176"/>
    </row>
    <row r="116" spans="1:19" ht="18" customHeight="1" thickTop="1" x14ac:dyDescent="0.25">
      <c r="A116" s="6">
        <v>14</v>
      </c>
      <c r="B116" s="349" t="s">
        <v>251</v>
      </c>
      <c r="C116" s="350"/>
      <c r="D116" s="350"/>
      <c r="E116" s="350"/>
      <c r="F116" s="350"/>
      <c r="G116" s="350"/>
      <c r="H116" s="350"/>
      <c r="I116" s="350"/>
      <c r="J116" s="350"/>
      <c r="K116" s="350"/>
      <c r="L116" s="350"/>
      <c r="M116" s="350"/>
      <c r="N116" s="350"/>
      <c r="O116" s="350"/>
      <c r="P116" s="350"/>
      <c r="Q116" s="350"/>
      <c r="R116" s="350"/>
      <c r="S116" s="351"/>
    </row>
    <row r="117" spans="1:19" ht="18" customHeight="1" thickBot="1" x14ac:dyDescent="0.3">
      <c r="A117" s="6">
        <v>15</v>
      </c>
      <c r="B117" s="187" t="s">
        <v>262</v>
      </c>
      <c r="C117" s="187"/>
      <c r="D117" s="187"/>
      <c r="E117" s="188" t="s">
        <v>260</v>
      </c>
      <c r="F117" s="188"/>
      <c r="G117" s="188"/>
      <c r="H117" s="187" t="s">
        <v>232</v>
      </c>
      <c r="I117" s="187"/>
      <c r="J117" s="188" t="s">
        <v>265</v>
      </c>
      <c r="K117" s="188"/>
      <c r="L117" s="187" t="s">
        <v>281</v>
      </c>
      <c r="M117" s="187"/>
      <c r="N117" s="188" t="s">
        <v>261</v>
      </c>
      <c r="O117" s="188"/>
      <c r="P117" s="187" t="s">
        <v>282</v>
      </c>
      <c r="Q117" s="187"/>
      <c r="R117" s="188" t="s">
        <v>280</v>
      </c>
      <c r="S117" s="188"/>
    </row>
    <row r="118" spans="1:19" ht="18" customHeight="1" thickTop="1" x14ac:dyDescent="0.25">
      <c r="A118" s="6">
        <v>16</v>
      </c>
      <c r="B118" s="177" t="s">
        <v>254</v>
      </c>
      <c r="C118" s="178"/>
      <c r="D118" s="179"/>
      <c r="E118" s="164" t="s">
        <v>253</v>
      </c>
      <c r="F118" s="165"/>
      <c r="G118" s="170"/>
      <c r="H118" s="137" t="s">
        <v>757</v>
      </c>
      <c r="I118" s="392"/>
      <c r="J118" s="393"/>
      <c r="K118" s="185" t="s">
        <v>254</v>
      </c>
      <c r="L118" s="185"/>
      <c r="M118" s="185"/>
      <c r="N118" s="164" t="s">
        <v>571</v>
      </c>
      <c r="O118" s="165"/>
      <c r="P118" s="170"/>
      <c r="Q118" s="137" t="s">
        <v>757</v>
      </c>
      <c r="R118" s="390"/>
      <c r="S118" s="391"/>
    </row>
    <row r="119" spans="1:19" ht="18" x14ac:dyDescent="0.25">
      <c r="A119" s="6">
        <v>17</v>
      </c>
      <c r="B119" s="180" t="s">
        <v>256</v>
      </c>
      <c r="C119" s="181"/>
      <c r="D119" s="181"/>
      <c r="E119" s="182" t="s">
        <v>290</v>
      </c>
      <c r="F119" s="182"/>
      <c r="G119" s="182"/>
      <c r="H119" s="182"/>
      <c r="I119" s="182"/>
      <c r="J119" s="182"/>
      <c r="K119" s="181" t="s">
        <v>256</v>
      </c>
      <c r="L119" s="181"/>
      <c r="M119" s="181"/>
      <c r="N119" s="171" t="s">
        <v>717</v>
      </c>
      <c r="O119" s="172"/>
      <c r="P119" s="172"/>
      <c r="Q119" s="172"/>
      <c r="R119" s="172"/>
      <c r="S119" s="173"/>
    </row>
    <row r="120" spans="1:19" ht="18" customHeight="1" thickBot="1" x14ac:dyDescent="0.3">
      <c r="A120" s="6">
        <v>18</v>
      </c>
      <c r="B120" s="183" t="s">
        <v>272</v>
      </c>
      <c r="C120" s="184"/>
      <c r="D120" s="184"/>
      <c r="E120" s="186" t="s">
        <v>351</v>
      </c>
      <c r="F120" s="186"/>
      <c r="G120" s="186"/>
      <c r="H120" s="186" t="s">
        <v>352</v>
      </c>
      <c r="I120" s="186"/>
      <c r="J120" s="186"/>
      <c r="K120" s="184" t="s">
        <v>272</v>
      </c>
      <c r="L120" s="184"/>
      <c r="M120" s="184"/>
      <c r="N120" s="174" t="s">
        <v>718</v>
      </c>
      <c r="O120" s="175"/>
      <c r="P120" s="175"/>
      <c r="Q120" s="175" t="s">
        <v>719</v>
      </c>
      <c r="R120" s="175"/>
      <c r="S120" s="176"/>
    </row>
    <row r="121" spans="1:19" ht="18" customHeight="1" thickTop="1" x14ac:dyDescent="0.25">
      <c r="A121" s="6">
        <v>19</v>
      </c>
      <c r="B121" s="177" t="s">
        <v>254</v>
      </c>
      <c r="C121" s="178"/>
      <c r="D121" s="179"/>
      <c r="E121" s="164" t="s">
        <v>572</v>
      </c>
      <c r="F121" s="165"/>
      <c r="G121" s="170"/>
      <c r="H121" s="137" t="s">
        <v>757</v>
      </c>
      <c r="I121" s="392"/>
      <c r="J121" s="393"/>
      <c r="K121" s="185" t="s">
        <v>254</v>
      </c>
      <c r="L121" s="185"/>
      <c r="M121" s="185"/>
      <c r="N121" s="164" t="s">
        <v>573</v>
      </c>
      <c r="O121" s="165"/>
      <c r="P121" s="170"/>
      <c r="Q121" s="137" t="s">
        <v>757</v>
      </c>
      <c r="R121" s="390"/>
      <c r="S121" s="391"/>
    </row>
    <row r="122" spans="1:19" ht="18" x14ac:dyDescent="0.25">
      <c r="A122" s="6">
        <v>20</v>
      </c>
      <c r="B122" s="180" t="s">
        <v>256</v>
      </c>
      <c r="C122" s="181"/>
      <c r="D122" s="181"/>
      <c r="E122" s="182" t="s">
        <v>720</v>
      </c>
      <c r="F122" s="182"/>
      <c r="G122" s="182"/>
      <c r="H122" s="182"/>
      <c r="I122" s="182"/>
      <c r="J122" s="182"/>
      <c r="K122" s="181" t="s">
        <v>256</v>
      </c>
      <c r="L122" s="181"/>
      <c r="M122" s="181"/>
      <c r="N122" s="171" t="s">
        <v>723</v>
      </c>
      <c r="O122" s="172"/>
      <c r="P122" s="172"/>
      <c r="Q122" s="172"/>
      <c r="R122" s="172"/>
      <c r="S122" s="173"/>
    </row>
    <row r="123" spans="1:19" ht="18" customHeight="1" thickBot="1" x14ac:dyDescent="0.3">
      <c r="A123" s="6">
        <v>21</v>
      </c>
      <c r="B123" s="183" t="s">
        <v>272</v>
      </c>
      <c r="C123" s="184"/>
      <c r="D123" s="184"/>
      <c r="E123" s="186" t="s">
        <v>721</v>
      </c>
      <c r="F123" s="186"/>
      <c r="G123" s="186"/>
      <c r="H123" s="186" t="s">
        <v>722</v>
      </c>
      <c r="I123" s="186"/>
      <c r="J123" s="186"/>
      <c r="K123" s="184" t="s">
        <v>272</v>
      </c>
      <c r="L123" s="184"/>
      <c r="M123" s="184"/>
      <c r="N123" s="174" t="s">
        <v>724</v>
      </c>
      <c r="O123" s="175"/>
      <c r="P123" s="175"/>
      <c r="Q123" s="175" t="s">
        <v>725</v>
      </c>
      <c r="R123" s="175"/>
      <c r="S123" s="176"/>
    </row>
    <row r="124" spans="1:19" ht="18" customHeight="1" thickTop="1" x14ac:dyDescent="0.25">
      <c r="A124" s="6">
        <v>22</v>
      </c>
      <c r="B124" s="349" t="s">
        <v>530</v>
      </c>
      <c r="C124" s="350"/>
      <c r="D124" s="350"/>
      <c r="E124" s="350"/>
      <c r="F124" s="350"/>
      <c r="G124" s="350"/>
      <c r="H124" s="350"/>
      <c r="I124" s="350"/>
      <c r="J124" s="350"/>
      <c r="K124" s="350"/>
      <c r="L124" s="350"/>
      <c r="M124" s="350"/>
      <c r="N124" s="350"/>
      <c r="O124" s="350"/>
      <c r="P124" s="350"/>
      <c r="Q124" s="350"/>
      <c r="R124" s="350"/>
      <c r="S124" s="351"/>
    </row>
    <row r="125" spans="1:19" ht="18.75" thickBot="1" x14ac:dyDescent="0.3">
      <c r="A125" s="6">
        <v>23</v>
      </c>
      <c r="B125" s="187" t="s">
        <v>262</v>
      </c>
      <c r="C125" s="187"/>
      <c r="D125" s="187"/>
      <c r="E125" s="188" t="s">
        <v>260</v>
      </c>
      <c r="F125" s="188"/>
      <c r="G125" s="188"/>
      <c r="H125" s="187" t="s">
        <v>232</v>
      </c>
      <c r="I125" s="187"/>
      <c r="J125" s="188" t="s">
        <v>259</v>
      </c>
      <c r="K125" s="188"/>
      <c r="L125" s="187" t="s">
        <v>281</v>
      </c>
      <c r="M125" s="187"/>
      <c r="N125" s="188" t="s">
        <v>531</v>
      </c>
      <c r="O125" s="188"/>
      <c r="P125" s="187" t="s">
        <v>282</v>
      </c>
      <c r="Q125" s="187"/>
      <c r="R125" s="188"/>
      <c r="S125" s="188"/>
    </row>
    <row r="126" spans="1:19" ht="18" customHeight="1" thickTop="1" x14ac:dyDescent="0.25">
      <c r="A126" s="6">
        <v>24</v>
      </c>
      <c r="B126" s="177" t="s">
        <v>254</v>
      </c>
      <c r="C126" s="178"/>
      <c r="D126" s="179"/>
      <c r="E126" s="164" t="s">
        <v>532</v>
      </c>
      <c r="F126" s="165"/>
      <c r="G126" s="170"/>
      <c r="H126" s="137" t="s">
        <v>757</v>
      </c>
      <c r="I126" s="392"/>
      <c r="J126" s="393"/>
      <c r="K126" s="185" t="s">
        <v>254</v>
      </c>
      <c r="L126" s="185"/>
      <c r="M126" s="185"/>
      <c r="N126" s="164" t="s">
        <v>533</v>
      </c>
      <c r="O126" s="165"/>
      <c r="P126" s="170"/>
      <c r="Q126" s="137" t="s">
        <v>757</v>
      </c>
      <c r="R126" s="390"/>
      <c r="S126" s="391"/>
    </row>
    <row r="127" spans="1:19" ht="18" customHeight="1" x14ac:dyDescent="0.25">
      <c r="A127" s="6">
        <v>25</v>
      </c>
      <c r="B127" s="180" t="s">
        <v>256</v>
      </c>
      <c r="C127" s="181"/>
      <c r="D127" s="181"/>
      <c r="E127" s="182" t="s">
        <v>726</v>
      </c>
      <c r="F127" s="182"/>
      <c r="G127" s="182"/>
      <c r="H127" s="182"/>
      <c r="I127" s="182"/>
      <c r="J127" s="182"/>
      <c r="K127" s="181" t="s">
        <v>256</v>
      </c>
      <c r="L127" s="181"/>
      <c r="M127" s="181"/>
      <c r="N127" s="171" t="s">
        <v>729</v>
      </c>
      <c r="O127" s="172"/>
      <c r="P127" s="172"/>
      <c r="Q127" s="172"/>
      <c r="R127" s="172"/>
      <c r="S127" s="173"/>
    </row>
    <row r="128" spans="1:19" ht="18" customHeight="1" thickBot="1" x14ac:dyDescent="0.3">
      <c r="A128" s="6">
        <v>26</v>
      </c>
      <c r="B128" s="183" t="s">
        <v>272</v>
      </c>
      <c r="C128" s="184"/>
      <c r="D128" s="184"/>
      <c r="E128" s="186" t="s">
        <v>727</v>
      </c>
      <c r="F128" s="186"/>
      <c r="G128" s="186"/>
      <c r="H128" s="186" t="s">
        <v>728</v>
      </c>
      <c r="I128" s="186"/>
      <c r="J128" s="186"/>
      <c r="K128" s="184" t="s">
        <v>272</v>
      </c>
      <c r="L128" s="184"/>
      <c r="M128" s="184"/>
      <c r="N128" s="174" t="s">
        <v>739</v>
      </c>
      <c r="O128" s="175"/>
      <c r="P128" s="175"/>
      <c r="Q128" s="175" t="s">
        <v>740</v>
      </c>
      <c r="R128" s="175"/>
      <c r="S128" s="176"/>
    </row>
    <row r="129" spans="1:19" ht="18" customHeight="1" thickTop="1" x14ac:dyDescent="0.25">
      <c r="A129" s="6">
        <v>27</v>
      </c>
      <c r="B129" s="177" t="s">
        <v>254</v>
      </c>
      <c r="C129" s="178"/>
      <c r="D129" s="179"/>
      <c r="E129" s="164" t="s">
        <v>574</v>
      </c>
      <c r="F129" s="165"/>
      <c r="G129" s="170"/>
      <c r="H129" s="137" t="s">
        <v>757</v>
      </c>
      <c r="I129" s="392"/>
      <c r="J129" s="393"/>
      <c r="K129" s="185" t="s">
        <v>254</v>
      </c>
      <c r="L129" s="185"/>
      <c r="M129" s="185"/>
      <c r="N129" s="164" t="s">
        <v>575</v>
      </c>
      <c r="O129" s="165"/>
      <c r="P129" s="170"/>
      <c r="Q129" s="137" t="s">
        <v>757</v>
      </c>
      <c r="R129" s="390"/>
      <c r="S129" s="391"/>
    </row>
    <row r="130" spans="1:19" ht="18" customHeight="1" x14ac:dyDescent="0.25">
      <c r="A130" s="6">
        <v>28</v>
      </c>
      <c r="B130" s="180" t="s">
        <v>256</v>
      </c>
      <c r="C130" s="181"/>
      <c r="D130" s="181"/>
      <c r="E130" s="182" t="s">
        <v>730</v>
      </c>
      <c r="F130" s="182"/>
      <c r="G130" s="182"/>
      <c r="H130" s="182"/>
      <c r="I130" s="182"/>
      <c r="J130" s="182"/>
      <c r="K130" s="181" t="s">
        <v>256</v>
      </c>
      <c r="L130" s="181"/>
      <c r="M130" s="181"/>
      <c r="N130" s="171" t="s">
        <v>731</v>
      </c>
      <c r="O130" s="172"/>
      <c r="P130" s="172"/>
      <c r="Q130" s="172"/>
      <c r="R130" s="172"/>
      <c r="S130" s="173"/>
    </row>
    <row r="131" spans="1:19" ht="18" customHeight="1" thickBot="1" x14ac:dyDescent="0.3">
      <c r="A131" s="6">
        <v>29</v>
      </c>
      <c r="B131" s="183" t="s">
        <v>272</v>
      </c>
      <c r="C131" s="184"/>
      <c r="D131" s="184"/>
      <c r="E131" s="186" t="s">
        <v>741</v>
      </c>
      <c r="F131" s="186"/>
      <c r="G131" s="186"/>
      <c r="H131" s="186" t="s">
        <v>742</v>
      </c>
      <c r="I131" s="186"/>
      <c r="J131" s="186"/>
      <c r="K131" s="184" t="s">
        <v>272</v>
      </c>
      <c r="L131" s="184"/>
      <c r="M131" s="184"/>
      <c r="N131" s="174" t="s">
        <v>743</v>
      </c>
      <c r="O131" s="175"/>
      <c r="P131" s="175"/>
      <c r="Q131" s="175" t="s">
        <v>744</v>
      </c>
      <c r="R131" s="175"/>
      <c r="S131" s="176"/>
    </row>
    <row r="132" spans="1:19" ht="18" customHeight="1" thickTop="1" x14ac:dyDescent="0.25">
      <c r="A132" s="6">
        <v>30</v>
      </c>
      <c r="B132" s="177" t="s">
        <v>254</v>
      </c>
      <c r="C132" s="178"/>
      <c r="D132" s="179"/>
      <c r="E132" s="164" t="s">
        <v>576</v>
      </c>
      <c r="F132" s="165"/>
      <c r="G132" s="170"/>
      <c r="H132" s="137" t="s">
        <v>757</v>
      </c>
      <c r="I132" s="392"/>
      <c r="J132" s="393"/>
      <c r="K132" s="185" t="s">
        <v>254</v>
      </c>
      <c r="L132" s="185"/>
      <c r="M132" s="185"/>
      <c r="N132" s="164" t="s">
        <v>577</v>
      </c>
      <c r="O132" s="165"/>
      <c r="P132" s="170"/>
      <c r="Q132" s="137" t="s">
        <v>757</v>
      </c>
      <c r="R132" s="390"/>
      <c r="S132" s="391"/>
    </row>
    <row r="133" spans="1:19" ht="18" customHeight="1" x14ac:dyDescent="0.25">
      <c r="A133" s="6">
        <v>31</v>
      </c>
      <c r="B133" s="180" t="s">
        <v>256</v>
      </c>
      <c r="C133" s="181"/>
      <c r="D133" s="181"/>
      <c r="E133" s="182" t="s">
        <v>732</v>
      </c>
      <c r="F133" s="182"/>
      <c r="G133" s="182"/>
      <c r="H133" s="182"/>
      <c r="I133" s="182"/>
      <c r="J133" s="182"/>
      <c r="K133" s="181" t="s">
        <v>256</v>
      </c>
      <c r="L133" s="181"/>
      <c r="M133" s="181"/>
      <c r="N133" s="171" t="s">
        <v>733</v>
      </c>
      <c r="O133" s="172"/>
      <c r="P133" s="172"/>
      <c r="Q133" s="172"/>
      <c r="R133" s="172"/>
      <c r="S133" s="173"/>
    </row>
    <row r="134" spans="1:19" ht="18.75" thickBot="1" x14ac:dyDescent="0.3">
      <c r="A134" s="6">
        <v>32</v>
      </c>
      <c r="B134" s="183" t="s">
        <v>272</v>
      </c>
      <c r="C134" s="184"/>
      <c r="D134" s="184"/>
      <c r="E134" s="186" t="s">
        <v>745</v>
      </c>
      <c r="F134" s="186"/>
      <c r="G134" s="186"/>
      <c r="H134" s="186" t="s">
        <v>746</v>
      </c>
      <c r="I134" s="186"/>
      <c r="J134" s="186"/>
      <c r="K134" s="184" t="s">
        <v>272</v>
      </c>
      <c r="L134" s="184"/>
      <c r="M134" s="184"/>
      <c r="N134" s="174" t="s">
        <v>747</v>
      </c>
      <c r="O134" s="175"/>
      <c r="P134" s="175"/>
      <c r="Q134" s="175" t="s">
        <v>748</v>
      </c>
      <c r="R134" s="175"/>
      <c r="S134" s="176"/>
    </row>
    <row r="135" spans="1:19" ht="18.75" thickTop="1" x14ac:dyDescent="0.25">
      <c r="A135" s="6">
        <v>33</v>
      </c>
      <c r="B135" s="177" t="s">
        <v>254</v>
      </c>
      <c r="C135" s="178"/>
      <c r="D135" s="179"/>
      <c r="E135" s="164" t="s">
        <v>578</v>
      </c>
      <c r="F135" s="165"/>
      <c r="G135" s="170"/>
      <c r="H135" s="137" t="s">
        <v>757</v>
      </c>
      <c r="I135" s="392"/>
      <c r="J135" s="393"/>
      <c r="K135" s="185" t="s">
        <v>254</v>
      </c>
      <c r="L135" s="185"/>
      <c r="M135" s="185"/>
      <c r="N135" s="164" t="s">
        <v>579</v>
      </c>
      <c r="O135" s="165"/>
      <c r="P135" s="170"/>
      <c r="Q135" s="137" t="s">
        <v>757</v>
      </c>
      <c r="R135" s="390"/>
      <c r="S135" s="391"/>
    </row>
    <row r="136" spans="1:19" ht="18" x14ac:dyDescent="0.25">
      <c r="A136" s="6">
        <v>34</v>
      </c>
      <c r="B136" s="180" t="s">
        <v>256</v>
      </c>
      <c r="C136" s="181"/>
      <c r="D136" s="181"/>
      <c r="E136" s="182" t="s">
        <v>734</v>
      </c>
      <c r="F136" s="182"/>
      <c r="G136" s="182"/>
      <c r="H136" s="182"/>
      <c r="I136" s="182"/>
      <c r="J136" s="182"/>
      <c r="K136" s="181" t="s">
        <v>256</v>
      </c>
      <c r="L136" s="181"/>
      <c r="M136" s="181"/>
      <c r="N136" s="171" t="s">
        <v>735</v>
      </c>
      <c r="O136" s="172"/>
      <c r="P136" s="172"/>
      <c r="Q136" s="172"/>
      <c r="R136" s="172"/>
      <c r="S136" s="173"/>
    </row>
    <row r="137" spans="1:19" ht="18" customHeight="1" thickBot="1" x14ac:dyDescent="0.3">
      <c r="A137" s="6">
        <v>35</v>
      </c>
      <c r="B137" s="183" t="s">
        <v>272</v>
      </c>
      <c r="C137" s="184"/>
      <c r="D137" s="184"/>
      <c r="E137" s="186" t="s">
        <v>749</v>
      </c>
      <c r="F137" s="186"/>
      <c r="G137" s="186"/>
      <c r="H137" s="186" t="s">
        <v>750</v>
      </c>
      <c r="I137" s="186"/>
      <c r="J137" s="186"/>
      <c r="K137" s="184" t="s">
        <v>272</v>
      </c>
      <c r="L137" s="184"/>
      <c r="M137" s="184"/>
      <c r="N137" s="174" t="s">
        <v>751</v>
      </c>
      <c r="O137" s="175"/>
      <c r="P137" s="175"/>
      <c r="Q137" s="175" t="s">
        <v>752</v>
      </c>
      <c r="R137" s="175"/>
      <c r="S137" s="176"/>
    </row>
    <row r="138" spans="1:19" ht="18" customHeight="1" thickTop="1" x14ac:dyDescent="0.25">
      <c r="A138" s="6">
        <v>36</v>
      </c>
      <c r="B138" s="177" t="s">
        <v>254</v>
      </c>
      <c r="C138" s="178"/>
      <c r="D138" s="179"/>
      <c r="E138" s="164" t="s">
        <v>580</v>
      </c>
      <c r="F138" s="165"/>
      <c r="G138" s="170"/>
      <c r="H138" s="137" t="s">
        <v>757</v>
      </c>
      <c r="I138" s="392"/>
      <c r="J138" s="393"/>
      <c r="K138" s="185"/>
      <c r="L138" s="185"/>
      <c r="M138" s="185"/>
      <c r="N138" s="164"/>
      <c r="O138" s="165"/>
      <c r="P138" s="170"/>
      <c r="Q138" s="137"/>
      <c r="R138" s="390"/>
      <c r="S138" s="391"/>
    </row>
    <row r="139" spans="1:19" ht="18" x14ac:dyDescent="0.25">
      <c r="A139" s="6">
        <v>37</v>
      </c>
      <c r="B139" s="180" t="s">
        <v>256</v>
      </c>
      <c r="C139" s="181"/>
      <c r="D139" s="181"/>
      <c r="E139" s="182" t="s">
        <v>736</v>
      </c>
      <c r="F139" s="182"/>
      <c r="G139" s="182"/>
      <c r="H139" s="182"/>
      <c r="I139" s="182"/>
      <c r="J139" s="182"/>
      <c r="K139" s="181"/>
      <c r="L139" s="181"/>
      <c r="M139" s="181"/>
      <c r="N139" s="171"/>
      <c r="O139" s="172"/>
      <c r="P139" s="172"/>
      <c r="Q139" s="172"/>
      <c r="R139" s="172"/>
      <c r="S139" s="173"/>
    </row>
    <row r="140" spans="1:19" ht="18.75" thickBot="1" x14ac:dyDescent="0.3">
      <c r="A140" s="6">
        <v>38</v>
      </c>
      <c r="B140" s="183" t="s">
        <v>272</v>
      </c>
      <c r="C140" s="184"/>
      <c r="D140" s="184"/>
      <c r="E140" s="186" t="s">
        <v>753</v>
      </c>
      <c r="F140" s="186"/>
      <c r="G140" s="186"/>
      <c r="H140" s="186" t="s">
        <v>754</v>
      </c>
      <c r="I140" s="186"/>
      <c r="J140" s="186"/>
      <c r="K140" s="184"/>
      <c r="L140" s="184"/>
      <c r="M140" s="184"/>
      <c r="N140" s="174"/>
      <c r="O140" s="175"/>
      <c r="P140" s="175"/>
      <c r="Q140" s="175"/>
      <c r="R140" s="175"/>
      <c r="S140" s="176"/>
    </row>
    <row r="141" spans="1:19" ht="18.75" thickTop="1" x14ac:dyDescent="0.25">
      <c r="A141" s="6">
        <v>39</v>
      </c>
      <c r="B141" s="349" t="s">
        <v>581</v>
      </c>
      <c r="C141" s="35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0"/>
      <c r="N141" s="350"/>
      <c r="O141" s="350"/>
      <c r="P141" s="350"/>
      <c r="Q141" s="350"/>
      <c r="R141" s="350"/>
      <c r="S141" s="351"/>
    </row>
    <row r="142" spans="1:19" ht="18.75" thickBot="1" x14ac:dyDescent="0.3">
      <c r="A142" s="6">
        <v>40</v>
      </c>
      <c r="B142" s="187" t="s">
        <v>262</v>
      </c>
      <c r="C142" s="187"/>
      <c r="D142" s="187"/>
      <c r="E142" s="188" t="s">
        <v>260</v>
      </c>
      <c r="F142" s="188"/>
      <c r="G142" s="188"/>
      <c r="H142" s="187" t="s">
        <v>232</v>
      </c>
      <c r="I142" s="187"/>
      <c r="J142" s="188" t="s">
        <v>259</v>
      </c>
      <c r="K142" s="188"/>
      <c r="L142" s="187" t="s">
        <v>281</v>
      </c>
      <c r="M142" s="187"/>
      <c r="N142" s="188" t="s">
        <v>531</v>
      </c>
      <c r="O142" s="188"/>
      <c r="P142" s="187" t="s">
        <v>282</v>
      </c>
      <c r="Q142" s="187"/>
      <c r="R142" s="188"/>
      <c r="S142" s="188"/>
    </row>
    <row r="143" spans="1:19" ht="18.75" thickTop="1" x14ac:dyDescent="0.25">
      <c r="A143" s="6">
        <v>41</v>
      </c>
      <c r="B143" s="177" t="s">
        <v>254</v>
      </c>
      <c r="C143" s="178"/>
      <c r="D143" s="179"/>
      <c r="E143" s="164" t="s">
        <v>737</v>
      </c>
      <c r="F143" s="165"/>
      <c r="G143" s="170"/>
      <c r="H143" s="137" t="s">
        <v>757</v>
      </c>
      <c r="I143" s="392"/>
      <c r="J143" s="393"/>
      <c r="K143" s="185"/>
      <c r="L143" s="185"/>
      <c r="M143" s="185"/>
      <c r="N143" s="164"/>
      <c r="O143" s="165"/>
      <c r="P143" s="170"/>
      <c r="Q143" s="137"/>
      <c r="R143" s="390"/>
      <c r="S143" s="391"/>
    </row>
    <row r="144" spans="1:19" ht="18" x14ac:dyDescent="0.25">
      <c r="A144" s="6">
        <v>42</v>
      </c>
      <c r="B144" s="180" t="s">
        <v>256</v>
      </c>
      <c r="C144" s="181"/>
      <c r="D144" s="181"/>
      <c r="E144" s="182" t="s">
        <v>738</v>
      </c>
      <c r="F144" s="182"/>
      <c r="G144" s="182"/>
      <c r="H144" s="182"/>
      <c r="I144" s="182"/>
      <c r="J144" s="182"/>
      <c r="K144" s="181"/>
      <c r="L144" s="181"/>
      <c r="M144" s="181"/>
      <c r="N144" s="171"/>
      <c r="O144" s="172"/>
      <c r="P144" s="172"/>
      <c r="Q144" s="172"/>
      <c r="R144" s="172"/>
      <c r="S144" s="173"/>
    </row>
    <row r="145" spans="1:19" ht="18.75" thickBot="1" x14ac:dyDescent="0.3">
      <c r="A145" s="6">
        <v>43</v>
      </c>
      <c r="B145" s="183" t="s">
        <v>272</v>
      </c>
      <c r="C145" s="184"/>
      <c r="D145" s="184"/>
      <c r="E145" s="186" t="s">
        <v>755</v>
      </c>
      <c r="F145" s="186"/>
      <c r="G145" s="186"/>
      <c r="H145" s="186" t="s">
        <v>756</v>
      </c>
      <c r="I145" s="186"/>
      <c r="J145" s="186"/>
      <c r="K145" s="184"/>
      <c r="L145" s="184"/>
      <c r="M145" s="184"/>
      <c r="N145" s="174"/>
      <c r="O145" s="175"/>
      <c r="P145" s="175"/>
      <c r="Q145" s="175"/>
      <c r="R145" s="175"/>
      <c r="S145" s="176"/>
    </row>
    <row r="146" spans="1:19" ht="15.75" thickTop="1" x14ac:dyDescent="0.25">
      <c r="A146" s="6">
        <v>44</v>
      </c>
    </row>
    <row r="147" spans="1:19" x14ac:dyDescent="0.25">
      <c r="A147" s="6">
        <v>45</v>
      </c>
    </row>
    <row r="148" spans="1:19" x14ac:dyDescent="0.25">
      <c r="A148" s="6">
        <v>46</v>
      </c>
    </row>
    <row r="149" spans="1:19" x14ac:dyDescent="0.25">
      <c r="A149" s="6">
        <v>47</v>
      </c>
    </row>
    <row r="150" spans="1:19" x14ac:dyDescent="0.25">
      <c r="A150" s="6">
        <v>48</v>
      </c>
    </row>
    <row r="151" spans="1:19" x14ac:dyDescent="0.25">
      <c r="A151" s="6">
        <v>49</v>
      </c>
    </row>
    <row r="152" spans="1:19" x14ac:dyDescent="0.25">
      <c r="A152" s="6">
        <v>50</v>
      </c>
    </row>
    <row r="153" spans="1:19" x14ac:dyDescent="0.25">
      <c r="A153" s="6">
        <v>51</v>
      </c>
    </row>
    <row r="154" spans="1:19" x14ac:dyDescent="0.25">
      <c r="A154" s="6">
        <v>52</v>
      </c>
    </row>
  </sheetData>
  <mergeCells count="1490">
    <mergeCell ref="E140:G140"/>
    <mergeCell ref="H140:J140"/>
    <mergeCell ref="B5:D5"/>
    <mergeCell ref="K5:M5"/>
    <mergeCell ref="B6:D6"/>
    <mergeCell ref="E6:J6"/>
    <mergeCell ref="K6:M6"/>
    <mergeCell ref="N6:S6"/>
    <mergeCell ref="E132:G132"/>
    <mergeCell ref="I132:J132"/>
    <mergeCell ref="E135:G135"/>
    <mergeCell ref="I135:J135"/>
    <mergeCell ref="E138:G138"/>
    <mergeCell ref="I138:J138"/>
    <mergeCell ref="E143:G143"/>
    <mergeCell ref="I143:J143"/>
    <mergeCell ref="E87:G87"/>
    <mergeCell ref="I87:J87"/>
    <mergeCell ref="E90:G90"/>
    <mergeCell ref="I90:J90"/>
    <mergeCell ref="E93:G93"/>
    <mergeCell ref="I93:J93"/>
    <mergeCell ref="E98:G98"/>
    <mergeCell ref="I98:J98"/>
    <mergeCell ref="E101:G101"/>
    <mergeCell ref="I101:J101"/>
    <mergeCell ref="E107:G107"/>
    <mergeCell ref="I107:J107"/>
    <mergeCell ref="E110:G110"/>
    <mergeCell ref="I110:J110"/>
    <mergeCell ref="E113:G113"/>
    <mergeCell ref="I113:J113"/>
    <mergeCell ref="U5:W5"/>
    <mergeCell ref="X5:AC5"/>
    <mergeCell ref="R138:S138"/>
    <mergeCell ref="E24:G24"/>
    <mergeCell ref="I24:J24"/>
    <mergeCell ref="E27:G27"/>
    <mergeCell ref="I27:J27"/>
    <mergeCell ref="E30:G30"/>
    <mergeCell ref="I30:J30"/>
    <mergeCell ref="E33:G33"/>
    <mergeCell ref="I33:J33"/>
    <mergeCell ref="E36:G36"/>
    <mergeCell ref="I36:J36"/>
    <mergeCell ref="E39:G39"/>
    <mergeCell ref="I39:J39"/>
    <mergeCell ref="E42:G42"/>
    <mergeCell ref="I42:J42"/>
    <mergeCell ref="U6:W6"/>
    <mergeCell ref="X6:AC6"/>
    <mergeCell ref="B16:S16"/>
    <mergeCell ref="E17:G17"/>
    <mergeCell ref="H17:I17"/>
    <mergeCell ref="J17:K17"/>
    <mergeCell ref="L17:M17"/>
    <mergeCell ref="N17:O17"/>
    <mergeCell ref="P17:Q17"/>
    <mergeCell ref="B23:D23"/>
    <mergeCell ref="E23:G23"/>
    <mergeCell ref="H23:J23"/>
    <mergeCell ref="K23:M23"/>
    <mergeCell ref="N23:P23"/>
    <mergeCell ref="E10:G10"/>
    <mergeCell ref="N126:P126"/>
    <mergeCell ref="R126:S126"/>
    <mergeCell ref="Q131:S131"/>
    <mergeCell ref="N135:P135"/>
    <mergeCell ref="R135:S135"/>
    <mergeCell ref="N138:P138"/>
    <mergeCell ref="E5:G5"/>
    <mergeCell ref="I5:J5"/>
    <mergeCell ref="N5:P5"/>
    <mergeCell ref="R5:S5"/>
    <mergeCell ref="N10:P10"/>
    <mergeCell ref="R10:S10"/>
    <mergeCell ref="N18:P18"/>
    <mergeCell ref="R18:S18"/>
    <mergeCell ref="N21:P21"/>
    <mergeCell ref="R21:S21"/>
    <mergeCell ref="N24:P24"/>
    <mergeCell ref="R24:S24"/>
    <mergeCell ref="I10:J10"/>
    <mergeCell ref="E13:G13"/>
    <mergeCell ref="I13:J13"/>
    <mergeCell ref="E18:G18"/>
    <mergeCell ref="I18:J18"/>
    <mergeCell ref="E21:G21"/>
    <mergeCell ref="I21:J21"/>
    <mergeCell ref="N133:S133"/>
    <mergeCell ref="K134:M134"/>
    <mergeCell ref="N134:P134"/>
    <mergeCell ref="Q134:S134"/>
    <mergeCell ref="H35:J35"/>
    <mergeCell ref="N27:P27"/>
    <mergeCell ref="R27:S27"/>
    <mergeCell ref="N30:P30"/>
    <mergeCell ref="R30:S30"/>
    <mergeCell ref="N33:P33"/>
    <mergeCell ref="R33:S33"/>
    <mergeCell ref="N36:P36"/>
    <mergeCell ref="R36:S36"/>
    <mergeCell ref="N39:P39"/>
    <mergeCell ref="R39:S39"/>
    <mergeCell ref="R90:S90"/>
    <mergeCell ref="N93:P93"/>
    <mergeCell ref="R93:S93"/>
    <mergeCell ref="N98:P98"/>
    <mergeCell ref="R98:S98"/>
    <mergeCell ref="N107:P107"/>
    <mergeCell ref="N132:P132"/>
    <mergeCell ref="R132:S132"/>
    <mergeCell ref="R125:S125"/>
    <mergeCell ref="N55:P55"/>
    <mergeCell ref="R55:S55"/>
    <mergeCell ref="N58:P58"/>
    <mergeCell ref="R58:S58"/>
    <mergeCell ref="N61:P61"/>
    <mergeCell ref="R61:S61"/>
    <mergeCell ref="N64:P64"/>
    <mergeCell ref="R64:S64"/>
    <mergeCell ref="N143:P143"/>
    <mergeCell ref="R143:S143"/>
    <mergeCell ref="K140:M140"/>
    <mergeCell ref="N140:P140"/>
    <mergeCell ref="Q140:S140"/>
    <mergeCell ref="K145:M145"/>
    <mergeCell ref="N145:P145"/>
    <mergeCell ref="Q145:S145"/>
    <mergeCell ref="B8:S8"/>
    <mergeCell ref="B9:D9"/>
    <mergeCell ref="E9:G9"/>
    <mergeCell ref="H9:I9"/>
    <mergeCell ref="J9:K9"/>
    <mergeCell ref="L9:M9"/>
    <mergeCell ref="N9:O9"/>
    <mergeCell ref="P9:Q9"/>
    <mergeCell ref="R9:S9"/>
    <mergeCell ref="B10:D10"/>
    <mergeCell ref="K10:M10"/>
    <mergeCell ref="B11:D11"/>
    <mergeCell ref="E11:J11"/>
    <mergeCell ref="K11:M11"/>
    <mergeCell ref="N11:S11"/>
    <mergeCell ref="K79:M79"/>
    <mergeCell ref="N79:S79"/>
    <mergeCell ref="K80:M80"/>
    <mergeCell ref="N80:S80"/>
    <mergeCell ref="N81:P81"/>
    <mergeCell ref="B145:D145"/>
    <mergeCell ref="E145:G145"/>
    <mergeCell ref="H145:J145"/>
    <mergeCell ref="B14:D14"/>
    <mergeCell ref="B135:D135"/>
    <mergeCell ref="K135:M135"/>
    <mergeCell ref="B133:D133"/>
    <mergeCell ref="E133:J133"/>
    <mergeCell ref="B134:D134"/>
    <mergeCell ref="E134:G134"/>
    <mergeCell ref="H134:J134"/>
    <mergeCell ref="B136:D136"/>
    <mergeCell ref="E136:J136"/>
    <mergeCell ref="K136:M136"/>
    <mergeCell ref="N136:S136"/>
    <mergeCell ref="B143:D143"/>
    <mergeCell ref="B144:D144"/>
    <mergeCell ref="E144:J144"/>
    <mergeCell ref="B141:S141"/>
    <mergeCell ref="B142:D142"/>
    <mergeCell ref="E142:G142"/>
    <mergeCell ref="H142:I142"/>
    <mergeCell ref="J142:K142"/>
    <mergeCell ref="L142:M142"/>
    <mergeCell ref="N142:O142"/>
    <mergeCell ref="P142:Q142"/>
    <mergeCell ref="R142:S142"/>
    <mergeCell ref="E137:G137"/>
    <mergeCell ref="H137:J137"/>
    <mergeCell ref="K137:M137"/>
    <mergeCell ref="N137:P137"/>
    <mergeCell ref="Q137:S137"/>
    <mergeCell ref="E139:J139"/>
    <mergeCell ref="K144:M144"/>
    <mergeCell ref="N144:S144"/>
    <mergeCell ref="K143:M143"/>
    <mergeCell ref="B130:D130"/>
    <mergeCell ref="N129:P129"/>
    <mergeCell ref="R129:S129"/>
    <mergeCell ref="B137:D137"/>
    <mergeCell ref="B138:D138"/>
    <mergeCell ref="B139:D139"/>
    <mergeCell ref="K131:M131"/>
    <mergeCell ref="N131:P131"/>
    <mergeCell ref="B140:D140"/>
    <mergeCell ref="N94:S94"/>
    <mergeCell ref="E95:G95"/>
    <mergeCell ref="H95:J95"/>
    <mergeCell ref="B132:D132"/>
    <mergeCell ref="K139:M139"/>
    <mergeCell ref="N139:S139"/>
    <mergeCell ref="E130:J130"/>
    <mergeCell ref="K130:M130"/>
    <mergeCell ref="N130:S130"/>
    <mergeCell ref="B131:D131"/>
    <mergeCell ref="E131:G131"/>
    <mergeCell ref="H131:J131"/>
    <mergeCell ref="K138:M138"/>
    <mergeCell ref="R107:S107"/>
    <mergeCell ref="N110:P110"/>
    <mergeCell ref="R110:S110"/>
    <mergeCell ref="N113:P113"/>
    <mergeCell ref="R113:S113"/>
    <mergeCell ref="N118:P118"/>
    <mergeCell ref="R118:S118"/>
    <mergeCell ref="N121:P121"/>
    <mergeCell ref="K132:M132"/>
    <mergeCell ref="K133:M133"/>
    <mergeCell ref="B126:D126"/>
    <mergeCell ref="K126:M126"/>
    <mergeCell ref="B127:D127"/>
    <mergeCell ref="E127:J127"/>
    <mergeCell ref="K127:M127"/>
    <mergeCell ref="N127:S127"/>
    <mergeCell ref="B128:D128"/>
    <mergeCell ref="E128:G128"/>
    <mergeCell ref="H128:J128"/>
    <mergeCell ref="K128:M128"/>
    <mergeCell ref="N128:P128"/>
    <mergeCell ref="Q128:S128"/>
    <mergeCell ref="E126:G126"/>
    <mergeCell ref="I126:J126"/>
    <mergeCell ref="E129:G129"/>
    <mergeCell ref="I129:J129"/>
    <mergeCell ref="B123:D123"/>
    <mergeCell ref="K123:M123"/>
    <mergeCell ref="B125:D125"/>
    <mergeCell ref="E125:G125"/>
    <mergeCell ref="E123:G123"/>
    <mergeCell ref="H123:J123"/>
    <mergeCell ref="N123:P123"/>
    <mergeCell ref="Q123:S123"/>
    <mergeCell ref="B124:S124"/>
    <mergeCell ref="H125:I125"/>
    <mergeCell ref="J125:K125"/>
    <mergeCell ref="L125:M125"/>
    <mergeCell ref="N125:O125"/>
    <mergeCell ref="P125:Q125"/>
    <mergeCell ref="B129:D129"/>
    <mergeCell ref="K129:M129"/>
    <mergeCell ref="B120:D120"/>
    <mergeCell ref="K120:M120"/>
    <mergeCell ref="B121:D121"/>
    <mergeCell ref="K121:M121"/>
    <mergeCell ref="B122:D122"/>
    <mergeCell ref="K122:M122"/>
    <mergeCell ref="E120:G120"/>
    <mergeCell ref="H120:J120"/>
    <mergeCell ref="N120:P120"/>
    <mergeCell ref="Q120:S120"/>
    <mergeCell ref="E122:J122"/>
    <mergeCell ref="N122:S122"/>
    <mergeCell ref="E121:G121"/>
    <mergeCell ref="I121:J121"/>
    <mergeCell ref="B119:D119"/>
    <mergeCell ref="B118:D118"/>
    <mergeCell ref="K118:M118"/>
    <mergeCell ref="E119:J119"/>
    <mergeCell ref="K119:M119"/>
    <mergeCell ref="N119:S119"/>
    <mergeCell ref="R121:S121"/>
    <mergeCell ref="E118:G118"/>
    <mergeCell ref="I118:J118"/>
    <mergeCell ref="B115:D115"/>
    <mergeCell ref="K115:M115"/>
    <mergeCell ref="B117:D117"/>
    <mergeCell ref="E117:G117"/>
    <mergeCell ref="B116:S116"/>
    <mergeCell ref="H117:I117"/>
    <mergeCell ref="J117:K117"/>
    <mergeCell ref="L117:M117"/>
    <mergeCell ref="N117:O117"/>
    <mergeCell ref="P117:Q117"/>
    <mergeCell ref="R117:S117"/>
    <mergeCell ref="N115:P115"/>
    <mergeCell ref="Q115:S115"/>
    <mergeCell ref="E115:G115"/>
    <mergeCell ref="H115:J115"/>
    <mergeCell ref="B110:D110"/>
    <mergeCell ref="B111:D111"/>
    <mergeCell ref="E111:J111"/>
    <mergeCell ref="B112:D112"/>
    <mergeCell ref="E112:G112"/>
    <mergeCell ref="H112:J112"/>
    <mergeCell ref="B114:D114"/>
    <mergeCell ref="E114:J114"/>
    <mergeCell ref="B113:D113"/>
    <mergeCell ref="K113:M113"/>
    <mergeCell ref="K114:M114"/>
    <mergeCell ref="N114:S114"/>
    <mergeCell ref="B107:D107"/>
    <mergeCell ref="K107:M107"/>
    <mergeCell ref="B108:D108"/>
    <mergeCell ref="E108:J108"/>
    <mergeCell ref="K108:M108"/>
    <mergeCell ref="N108:S108"/>
    <mergeCell ref="B109:D109"/>
    <mergeCell ref="E109:G109"/>
    <mergeCell ref="H109:J109"/>
    <mergeCell ref="K109:M109"/>
    <mergeCell ref="N109:P109"/>
    <mergeCell ref="Q109:S109"/>
    <mergeCell ref="K110:M110"/>
    <mergeCell ref="K111:M111"/>
    <mergeCell ref="N111:S111"/>
    <mergeCell ref="K112:M112"/>
    <mergeCell ref="N112:P112"/>
    <mergeCell ref="Q112:S112"/>
    <mergeCell ref="B103:D103"/>
    <mergeCell ref="K103:M103"/>
    <mergeCell ref="B106:D106"/>
    <mergeCell ref="E106:G106"/>
    <mergeCell ref="E103:G103"/>
    <mergeCell ref="H103:J103"/>
    <mergeCell ref="N103:P103"/>
    <mergeCell ref="Q103:S103"/>
    <mergeCell ref="B105:S105"/>
    <mergeCell ref="H106:I106"/>
    <mergeCell ref="J106:K106"/>
    <mergeCell ref="L106:M106"/>
    <mergeCell ref="N106:O106"/>
    <mergeCell ref="P106:Q106"/>
    <mergeCell ref="B102:D102"/>
    <mergeCell ref="B101:D101"/>
    <mergeCell ref="K101:M101"/>
    <mergeCell ref="N101:S101"/>
    <mergeCell ref="E102:J102"/>
    <mergeCell ref="K102:M102"/>
    <mergeCell ref="N102:S102"/>
    <mergeCell ref="R106:S106"/>
    <mergeCell ref="B98:D98"/>
    <mergeCell ref="K98:M98"/>
    <mergeCell ref="B99:D99"/>
    <mergeCell ref="E99:J99"/>
    <mergeCell ref="K99:M99"/>
    <mergeCell ref="N99:S99"/>
    <mergeCell ref="B100:D100"/>
    <mergeCell ref="E100:G100"/>
    <mergeCell ref="H100:J100"/>
    <mergeCell ref="K100:M100"/>
    <mergeCell ref="N100:P100"/>
    <mergeCell ref="Q100:S100"/>
    <mergeCell ref="B95:D95"/>
    <mergeCell ref="K95:M95"/>
    <mergeCell ref="B97:D97"/>
    <mergeCell ref="E97:G97"/>
    <mergeCell ref="N95:P95"/>
    <mergeCell ref="Q95:S95"/>
    <mergeCell ref="B96:S96"/>
    <mergeCell ref="H97:I97"/>
    <mergeCell ref="J97:K97"/>
    <mergeCell ref="L97:M97"/>
    <mergeCell ref="N97:O97"/>
    <mergeCell ref="P97:Q97"/>
    <mergeCell ref="R97:S97"/>
    <mergeCell ref="B94:D94"/>
    <mergeCell ref="B90:D90"/>
    <mergeCell ref="K90:M90"/>
    <mergeCell ref="B91:D91"/>
    <mergeCell ref="E91:J91"/>
    <mergeCell ref="K91:M91"/>
    <mergeCell ref="N91:S91"/>
    <mergeCell ref="B92:D92"/>
    <mergeCell ref="E92:G92"/>
    <mergeCell ref="H92:J92"/>
    <mergeCell ref="K92:M92"/>
    <mergeCell ref="N92:P92"/>
    <mergeCell ref="Q92:S92"/>
    <mergeCell ref="B87:D87"/>
    <mergeCell ref="K87:M87"/>
    <mergeCell ref="B88:D88"/>
    <mergeCell ref="E88:J88"/>
    <mergeCell ref="K88:M88"/>
    <mergeCell ref="N88:S88"/>
    <mergeCell ref="B89:D89"/>
    <mergeCell ref="E89:G89"/>
    <mergeCell ref="H89:J89"/>
    <mergeCell ref="K89:M89"/>
    <mergeCell ref="N89:P89"/>
    <mergeCell ref="Q89:S89"/>
    <mergeCell ref="N87:P87"/>
    <mergeCell ref="R87:S87"/>
    <mergeCell ref="N90:P90"/>
    <mergeCell ref="B93:D93"/>
    <mergeCell ref="K93:M93"/>
    <mergeCell ref="E94:J94"/>
    <mergeCell ref="K94:M94"/>
    <mergeCell ref="B84:D84"/>
    <mergeCell ref="K84:M84"/>
    <mergeCell ref="B85:D85"/>
    <mergeCell ref="E85:J85"/>
    <mergeCell ref="K85:M85"/>
    <mergeCell ref="N85:S85"/>
    <mergeCell ref="B86:D86"/>
    <mergeCell ref="E86:G86"/>
    <mergeCell ref="H86:J86"/>
    <mergeCell ref="K86:M86"/>
    <mergeCell ref="N86:P86"/>
    <mergeCell ref="Q86:S86"/>
    <mergeCell ref="B81:D81"/>
    <mergeCell ref="K81:M81"/>
    <mergeCell ref="B83:D83"/>
    <mergeCell ref="E83:G83"/>
    <mergeCell ref="N84:P84"/>
    <mergeCell ref="R84:S84"/>
    <mergeCell ref="E84:G84"/>
    <mergeCell ref="I84:J84"/>
    <mergeCell ref="B82:S82"/>
    <mergeCell ref="H83:I83"/>
    <mergeCell ref="J83:K83"/>
    <mergeCell ref="L83:M83"/>
    <mergeCell ref="N83:O83"/>
    <mergeCell ref="P83:Q83"/>
    <mergeCell ref="R83:S83"/>
    <mergeCell ref="Q81:S81"/>
    <mergeCell ref="B79:D79"/>
    <mergeCell ref="B80:D80"/>
    <mergeCell ref="E80:J80"/>
    <mergeCell ref="E81:G81"/>
    <mergeCell ref="H81:J81"/>
    <mergeCell ref="B76:D76"/>
    <mergeCell ref="K76:M76"/>
    <mergeCell ref="B77:D77"/>
    <mergeCell ref="E77:J77"/>
    <mergeCell ref="K77:M77"/>
    <mergeCell ref="N77:S77"/>
    <mergeCell ref="B78:D78"/>
    <mergeCell ref="E78:G78"/>
    <mergeCell ref="H78:J78"/>
    <mergeCell ref="K78:M78"/>
    <mergeCell ref="N78:P78"/>
    <mergeCell ref="Q78:S78"/>
    <mergeCell ref="N76:P76"/>
    <mergeCell ref="R76:S76"/>
    <mergeCell ref="E76:G76"/>
    <mergeCell ref="I76:J76"/>
    <mergeCell ref="E79:G79"/>
    <mergeCell ref="I79:J79"/>
    <mergeCell ref="B73:D73"/>
    <mergeCell ref="K73:M73"/>
    <mergeCell ref="B74:D74"/>
    <mergeCell ref="E74:J74"/>
    <mergeCell ref="K74:M74"/>
    <mergeCell ref="N74:S74"/>
    <mergeCell ref="B75:D75"/>
    <mergeCell ref="E75:G75"/>
    <mergeCell ref="H75:J75"/>
    <mergeCell ref="K75:M75"/>
    <mergeCell ref="N75:P75"/>
    <mergeCell ref="Q75:S75"/>
    <mergeCell ref="B70:D70"/>
    <mergeCell ref="K70:M70"/>
    <mergeCell ref="B71:D71"/>
    <mergeCell ref="E71:J71"/>
    <mergeCell ref="K71:M71"/>
    <mergeCell ref="N71:S71"/>
    <mergeCell ref="B72:D72"/>
    <mergeCell ref="E72:G72"/>
    <mergeCell ref="H72:J72"/>
    <mergeCell ref="K72:M72"/>
    <mergeCell ref="N72:P72"/>
    <mergeCell ref="Q72:S72"/>
    <mergeCell ref="N70:P70"/>
    <mergeCell ref="R70:S70"/>
    <mergeCell ref="N73:P73"/>
    <mergeCell ref="R73:S73"/>
    <mergeCell ref="E70:G70"/>
    <mergeCell ref="I70:J70"/>
    <mergeCell ref="E73:G73"/>
    <mergeCell ref="I73:J73"/>
    <mergeCell ref="B67:D67"/>
    <mergeCell ref="K67:M67"/>
    <mergeCell ref="B68:D68"/>
    <mergeCell ref="E68:J68"/>
    <mergeCell ref="K68:M68"/>
    <mergeCell ref="N68:S68"/>
    <mergeCell ref="B69:D69"/>
    <mergeCell ref="E69:G69"/>
    <mergeCell ref="H69:J69"/>
    <mergeCell ref="K69:M69"/>
    <mergeCell ref="N69:P69"/>
    <mergeCell ref="Q69:S69"/>
    <mergeCell ref="B64:D64"/>
    <mergeCell ref="K64:M64"/>
    <mergeCell ref="B65:D65"/>
    <mergeCell ref="E65:J65"/>
    <mergeCell ref="K65:M65"/>
    <mergeCell ref="N65:S65"/>
    <mergeCell ref="B66:D66"/>
    <mergeCell ref="E66:G66"/>
    <mergeCell ref="H66:J66"/>
    <mergeCell ref="K66:M66"/>
    <mergeCell ref="N66:P66"/>
    <mergeCell ref="Q66:S66"/>
    <mergeCell ref="N67:P67"/>
    <mergeCell ref="R67:S67"/>
    <mergeCell ref="E64:G64"/>
    <mergeCell ref="I64:J64"/>
    <mergeCell ref="E67:G67"/>
    <mergeCell ref="I67:J67"/>
    <mergeCell ref="B61:D61"/>
    <mergeCell ref="K61:M61"/>
    <mergeCell ref="B62:D62"/>
    <mergeCell ref="E62:J62"/>
    <mergeCell ref="K62:M62"/>
    <mergeCell ref="N62:S62"/>
    <mergeCell ref="B63:D63"/>
    <mergeCell ref="E63:G63"/>
    <mergeCell ref="H63:J63"/>
    <mergeCell ref="K63:M63"/>
    <mergeCell ref="N63:P63"/>
    <mergeCell ref="Q63:S63"/>
    <mergeCell ref="B58:D58"/>
    <mergeCell ref="K58:M58"/>
    <mergeCell ref="B59:D59"/>
    <mergeCell ref="E59:J59"/>
    <mergeCell ref="K59:M59"/>
    <mergeCell ref="N59:S59"/>
    <mergeCell ref="B60:D60"/>
    <mergeCell ref="E60:G60"/>
    <mergeCell ref="H60:J60"/>
    <mergeCell ref="K60:M60"/>
    <mergeCell ref="N60:P60"/>
    <mergeCell ref="Q60:S60"/>
    <mergeCell ref="E58:G58"/>
    <mergeCell ref="I58:J58"/>
    <mergeCell ref="E61:G61"/>
    <mergeCell ref="I61:J61"/>
    <mergeCell ref="B55:D55"/>
    <mergeCell ref="K55:M55"/>
    <mergeCell ref="B56:D56"/>
    <mergeCell ref="E56:J56"/>
    <mergeCell ref="K56:M56"/>
    <mergeCell ref="N56:S56"/>
    <mergeCell ref="B57:D57"/>
    <mergeCell ref="E57:G57"/>
    <mergeCell ref="H57:J57"/>
    <mergeCell ref="K57:M57"/>
    <mergeCell ref="N57:P57"/>
    <mergeCell ref="Q57:S57"/>
    <mergeCell ref="B48:D48"/>
    <mergeCell ref="K48:M48"/>
    <mergeCell ref="B49:D49"/>
    <mergeCell ref="E49:J49"/>
    <mergeCell ref="K49:M49"/>
    <mergeCell ref="N49:S49"/>
    <mergeCell ref="B50:D50"/>
    <mergeCell ref="E50:G50"/>
    <mergeCell ref="H50:J50"/>
    <mergeCell ref="K50:M50"/>
    <mergeCell ref="N50:P50"/>
    <mergeCell ref="Q50:S50"/>
    <mergeCell ref="N48:P48"/>
    <mergeCell ref="R48:S48"/>
    <mergeCell ref="E48:G48"/>
    <mergeCell ref="I48:J48"/>
    <mergeCell ref="B54:S54"/>
    <mergeCell ref="E55:G55"/>
    <mergeCell ref="I55:J55"/>
    <mergeCell ref="B45:D45"/>
    <mergeCell ref="K45:M45"/>
    <mergeCell ref="B46:D46"/>
    <mergeCell ref="E46:J46"/>
    <mergeCell ref="K46:M46"/>
    <mergeCell ref="N46:S46"/>
    <mergeCell ref="B47:D47"/>
    <mergeCell ref="E47:G47"/>
    <mergeCell ref="H47:J47"/>
    <mergeCell ref="K47:M47"/>
    <mergeCell ref="N47:P47"/>
    <mergeCell ref="Q47:S47"/>
    <mergeCell ref="B42:D42"/>
    <mergeCell ref="K42:M42"/>
    <mergeCell ref="B43:D43"/>
    <mergeCell ref="E43:J43"/>
    <mergeCell ref="K43:M43"/>
    <mergeCell ref="N43:S43"/>
    <mergeCell ref="B44:D44"/>
    <mergeCell ref="E44:G44"/>
    <mergeCell ref="H44:J44"/>
    <mergeCell ref="K44:M44"/>
    <mergeCell ref="N44:P44"/>
    <mergeCell ref="Q44:S44"/>
    <mergeCell ref="N42:P42"/>
    <mergeCell ref="R42:S42"/>
    <mergeCell ref="N45:P45"/>
    <mergeCell ref="R45:S45"/>
    <mergeCell ref="E45:G45"/>
    <mergeCell ref="I45:J45"/>
    <mergeCell ref="B40:D40"/>
    <mergeCell ref="E40:J40"/>
    <mergeCell ref="K40:M40"/>
    <mergeCell ref="N40:S40"/>
    <mergeCell ref="B41:D41"/>
    <mergeCell ref="E41:G41"/>
    <mergeCell ref="H41:J41"/>
    <mergeCell ref="K41:M41"/>
    <mergeCell ref="N41:P41"/>
    <mergeCell ref="Q41:S41"/>
    <mergeCell ref="B36:D36"/>
    <mergeCell ref="K36:M36"/>
    <mergeCell ref="B37:D37"/>
    <mergeCell ref="E37:J37"/>
    <mergeCell ref="K37:M37"/>
    <mergeCell ref="N37:S37"/>
    <mergeCell ref="B38:D38"/>
    <mergeCell ref="E38:G38"/>
    <mergeCell ref="H38:J38"/>
    <mergeCell ref="K38:M38"/>
    <mergeCell ref="N38:P38"/>
    <mergeCell ref="Q38:S38"/>
    <mergeCell ref="K35:M35"/>
    <mergeCell ref="N35:P35"/>
    <mergeCell ref="Q35:S35"/>
    <mergeCell ref="B30:D30"/>
    <mergeCell ref="K30:M30"/>
    <mergeCell ref="B31:D31"/>
    <mergeCell ref="E31:J31"/>
    <mergeCell ref="K31:M31"/>
    <mergeCell ref="N31:S31"/>
    <mergeCell ref="B32:D32"/>
    <mergeCell ref="E32:G32"/>
    <mergeCell ref="H32:J32"/>
    <mergeCell ref="K32:M32"/>
    <mergeCell ref="N32:P32"/>
    <mergeCell ref="Q32:S32"/>
    <mergeCell ref="B39:D39"/>
    <mergeCell ref="K39:M39"/>
    <mergeCell ref="K29:M29"/>
    <mergeCell ref="N29:P29"/>
    <mergeCell ref="Q29:S29"/>
    <mergeCell ref="B25:D25"/>
    <mergeCell ref="E25:J25"/>
    <mergeCell ref="K25:M25"/>
    <mergeCell ref="N25:S25"/>
    <mergeCell ref="B26:D26"/>
    <mergeCell ref="E26:G26"/>
    <mergeCell ref="H26:J26"/>
    <mergeCell ref="K26:M26"/>
    <mergeCell ref="N26:P26"/>
    <mergeCell ref="Q26:S26"/>
    <mergeCell ref="B33:D33"/>
    <mergeCell ref="K33:M33"/>
    <mergeCell ref="AR37:AT37"/>
    <mergeCell ref="AU37:AW37"/>
    <mergeCell ref="B28:D28"/>
    <mergeCell ref="E28:J28"/>
    <mergeCell ref="K28:M28"/>
    <mergeCell ref="N28:S28"/>
    <mergeCell ref="B29:D29"/>
    <mergeCell ref="E29:G29"/>
    <mergeCell ref="H29:J29"/>
    <mergeCell ref="AO30:AQ30"/>
    <mergeCell ref="AR30:AW30"/>
    <mergeCell ref="B34:D34"/>
    <mergeCell ref="E34:J34"/>
    <mergeCell ref="K34:M34"/>
    <mergeCell ref="N34:S34"/>
    <mergeCell ref="B35:D35"/>
    <mergeCell ref="E35:G35"/>
    <mergeCell ref="EV4:EW4"/>
    <mergeCell ref="EF5:EH5"/>
    <mergeCell ref="Q23:S23"/>
    <mergeCell ref="B24:D24"/>
    <mergeCell ref="K24:M24"/>
    <mergeCell ref="Q20:S20"/>
    <mergeCell ref="B21:D21"/>
    <mergeCell ref="K21:M21"/>
    <mergeCell ref="B22:D22"/>
    <mergeCell ref="E22:J22"/>
    <mergeCell ref="K22:M22"/>
    <mergeCell ref="N22:S22"/>
    <mergeCell ref="B27:D27"/>
    <mergeCell ref="K27:M27"/>
    <mergeCell ref="B19:D19"/>
    <mergeCell ref="E19:J19"/>
    <mergeCell ref="K19:M19"/>
    <mergeCell ref="N19:S19"/>
    <mergeCell ref="B20:D20"/>
    <mergeCell ref="E20:G20"/>
    <mergeCell ref="H20:J20"/>
    <mergeCell ref="K20:M20"/>
    <mergeCell ref="N20:P20"/>
    <mergeCell ref="AA4:AB4"/>
    <mergeCell ref="AC4:AD4"/>
    <mergeCell ref="AE4:AF4"/>
    <mergeCell ref="AG4:AH4"/>
    <mergeCell ref="AI4:AJ4"/>
    <mergeCell ref="AK4:AL4"/>
    <mergeCell ref="AJ7:AL7"/>
    <mergeCell ref="U8:W8"/>
    <mergeCell ref="X8:AC8"/>
    <mergeCell ref="DI13:DK13"/>
    <mergeCell ref="CT10:CV10"/>
    <mergeCell ref="EY3:FP3"/>
    <mergeCell ref="EY4:FA4"/>
    <mergeCell ref="FB4:FD4"/>
    <mergeCell ref="FE4:FF4"/>
    <mergeCell ref="FG4:FH4"/>
    <mergeCell ref="FI4:FJ4"/>
    <mergeCell ref="FK4:FL4"/>
    <mergeCell ref="FM4:FN4"/>
    <mergeCell ref="FO4:FP4"/>
    <mergeCell ref="FH5:FJ5"/>
    <mergeCell ref="FK5:FP5"/>
    <mergeCell ref="EF17:EH17"/>
    <mergeCell ref="EI17:EN17"/>
    <mergeCell ref="EI15:EN15"/>
    <mergeCell ref="ER10:ET10"/>
    <mergeCell ref="EU10:EW10"/>
    <mergeCell ref="EF11:EH11"/>
    <mergeCell ref="EI11:EN11"/>
    <mergeCell ref="EF12:EH12"/>
    <mergeCell ref="EI12:EN12"/>
    <mergeCell ref="EF13:EH13"/>
    <mergeCell ref="EO8:EQ8"/>
    <mergeCell ref="EF3:EW3"/>
    <mergeCell ref="EF4:EH4"/>
    <mergeCell ref="EI4:EK4"/>
    <mergeCell ref="EL4:EM4"/>
    <mergeCell ref="EN4:EO4"/>
    <mergeCell ref="EP4:EQ4"/>
    <mergeCell ref="ER4:ES4"/>
    <mergeCell ref="ET4:EU4"/>
    <mergeCell ref="EL13:EN13"/>
    <mergeCell ref="EO11:EQ11"/>
    <mergeCell ref="U3:AL3"/>
    <mergeCell ref="U4:W4"/>
    <mergeCell ref="FH6:FJ6"/>
    <mergeCell ref="FK6:FP6"/>
    <mergeCell ref="FH7:FJ7"/>
    <mergeCell ref="FK7:FM7"/>
    <mergeCell ref="FN7:FP7"/>
    <mergeCell ref="EY5:FA5"/>
    <mergeCell ref="FB5:FG5"/>
    <mergeCell ref="EO17:EQ17"/>
    <mergeCell ref="ER17:EW17"/>
    <mergeCell ref="EO18:EQ18"/>
    <mergeCell ref="ER18:EW18"/>
    <mergeCell ref="EY6:FA6"/>
    <mergeCell ref="FB6:FG6"/>
    <mergeCell ref="EY7:FA7"/>
    <mergeCell ref="FB7:FD7"/>
    <mergeCell ref="FE7:FG7"/>
    <mergeCell ref="ER8:EW8"/>
    <mergeCell ref="EO9:EQ9"/>
    <mergeCell ref="ER9:EW9"/>
    <mergeCell ref="EF8:EH8"/>
    <mergeCell ref="EO10:EQ10"/>
    <mergeCell ref="EF16:EH16"/>
    <mergeCell ref="DC11:DE11"/>
    <mergeCell ref="DF11:DK11"/>
    <mergeCell ref="DC12:DE12"/>
    <mergeCell ref="DF12:DK12"/>
    <mergeCell ref="DC13:DE13"/>
    <mergeCell ref="DF13:DH13"/>
    <mergeCell ref="EF14:EH14"/>
    <mergeCell ref="EF15:EH15"/>
    <mergeCell ref="DV9:DX9"/>
    <mergeCell ref="DY9:ED9"/>
    <mergeCell ref="DC10:DE10"/>
    <mergeCell ref="DF10:DH10"/>
    <mergeCell ref="EI8:EN8"/>
    <mergeCell ref="EF9:EH9"/>
    <mergeCell ref="EI9:EN9"/>
    <mergeCell ref="EF10:EH10"/>
    <mergeCell ref="CW11:DB11"/>
    <mergeCell ref="EL10:EN10"/>
    <mergeCell ref="EO19:EQ19"/>
    <mergeCell ref="ER19:ET19"/>
    <mergeCell ref="EU19:EW19"/>
    <mergeCell ref="EI16:EK16"/>
    <mergeCell ref="EL16:EN16"/>
    <mergeCell ref="EO14:EQ14"/>
    <mergeCell ref="ER14:EW14"/>
    <mergeCell ref="EO15:EQ15"/>
    <mergeCell ref="ER15:EW15"/>
    <mergeCell ref="EO16:EQ16"/>
    <mergeCell ref="ER16:ET16"/>
    <mergeCell ref="EU16:EW16"/>
    <mergeCell ref="ER11:EW11"/>
    <mergeCell ref="EO12:EQ12"/>
    <mergeCell ref="ER12:EW12"/>
    <mergeCell ref="EO13:EQ13"/>
    <mergeCell ref="ER13:ET13"/>
    <mergeCell ref="EU13:EW13"/>
    <mergeCell ref="EI14:EN14"/>
    <mergeCell ref="EI13:EK13"/>
    <mergeCell ref="AO62:AQ62"/>
    <mergeCell ref="AR62:AW62"/>
    <mergeCell ref="AO63:AQ63"/>
    <mergeCell ref="AR63:AW63"/>
    <mergeCell ref="AO64:AQ64"/>
    <mergeCell ref="AR64:AT64"/>
    <mergeCell ref="AU64:AW64"/>
    <mergeCell ref="AX62:AZ62"/>
    <mergeCell ref="BA62:BF62"/>
    <mergeCell ref="AX63:AZ63"/>
    <mergeCell ref="BA63:BF63"/>
    <mergeCell ref="AX64:AZ64"/>
    <mergeCell ref="BA64:BC64"/>
    <mergeCell ref="BD64:BF64"/>
    <mergeCell ref="EI10:EK10"/>
    <mergeCell ref="EF18:EH18"/>
    <mergeCell ref="EI18:EN18"/>
    <mergeCell ref="EF19:EH19"/>
    <mergeCell ref="EI19:EK19"/>
    <mergeCell ref="EL19:EN19"/>
    <mergeCell ref="BA42:BF42"/>
    <mergeCell ref="AX42:AZ42"/>
    <mergeCell ref="BA41:BF41"/>
    <mergeCell ref="AX41:AZ41"/>
    <mergeCell ref="AX37:AZ37"/>
    <mergeCell ref="BA37:BC37"/>
    <mergeCell ref="BD37:BF37"/>
    <mergeCell ref="AO36:AQ36"/>
    <mergeCell ref="AR36:AW36"/>
    <mergeCell ref="AO37:AQ37"/>
    <mergeCell ref="CW10:CY10"/>
    <mergeCell ref="CZ10:DB10"/>
    <mergeCell ref="AO60:AQ60"/>
    <mergeCell ref="AR60:AW60"/>
    <mergeCell ref="AO61:AQ61"/>
    <mergeCell ref="AR61:AT61"/>
    <mergeCell ref="AU61:AW61"/>
    <mergeCell ref="AX59:AZ59"/>
    <mergeCell ref="BA59:BF59"/>
    <mergeCell ref="AX60:AZ60"/>
    <mergeCell ref="BA60:BF60"/>
    <mergeCell ref="AX56:AZ56"/>
    <mergeCell ref="BA56:BF56"/>
    <mergeCell ref="AX57:AZ57"/>
    <mergeCell ref="BA57:BF57"/>
    <mergeCell ref="AX58:AZ58"/>
    <mergeCell ref="BA58:BC58"/>
    <mergeCell ref="BD58:BF58"/>
    <mergeCell ref="AO59:AQ59"/>
    <mergeCell ref="AR59:AW59"/>
    <mergeCell ref="AX61:AZ61"/>
    <mergeCell ref="BA61:BC61"/>
    <mergeCell ref="BD61:BF61"/>
    <mergeCell ref="AX55:AZ55"/>
    <mergeCell ref="BA55:BC55"/>
    <mergeCell ref="BD55:BF55"/>
    <mergeCell ref="AO56:AQ56"/>
    <mergeCell ref="AR56:AW56"/>
    <mergeCell ref="AO57:AQ57"/>
    <mergeCell ref="AR57:AW57"/>
    <mergeCell ref="AO58:AQ58"/>
    <mergeCell ref="AR58:AT58"/>
    <mergeCell ref="AU58:AW58"/>
    <mergeCell ref="AO54:AQ54"/>
    <mergeCell ref="AR54:AW54"/>
    <mergeCell ref="AO55:AQ55"/>
    <mergeCell ref="AR55:AT55"/>
    <mergeCell ref="AU55:AW55"/>
    <mergeCell ref="AX53:AZ53"/>
    <mergeCell ref="BA53:BF53"/>
    <mergeCell ref="AX54:AZ54"/>
    <mergeCell ref="BA54:BF54"/>
    <mergeCell ref="AX50:AZ50"/>
    <mergeCell ref="BA50:BF50"/>
    <mergeCell ref="AX51:AZ51"/>
    <mergeCell ref="BA51:BF51"/>
    <mergeCell ref="AX52:AZ52"/>
    <mergeCell ref="BA52:BC52"/>
    <mergeCell ref="BD52:BF52"/>
    <mergeCell ref="AO53:AQ53"/>
    <mergeCell ref="AR53:AW53"/>
    <mergeCell ref="AX49:AZ49"/>
    <mergeCell ref="BA49:BC49"/>
    <mergeCell ref="BD49:BF49"/>
    <mergeCell ref="AO50:AQ50"/>
    <mergeCell ref="AR50:AW50"/>
    <mergeCell ref="AO51:AQ51"/>
    <mergeCell ref="AR51:AW51"/>
    <mergeCell ref="AO52:AQ52"/>
    <mergeCell ref="AR52:AT52"/>
    <mergeCell ref="AU52:AW52"/>
    <mergeCell ref="AO48:AQ48"/>
    <mergeCell ref="AR48:AW48"/>
    <mergeCell ref="AO49:AQ49"/>
    <mergeCell ref="AR49:AT49"/>
    <mergeCell ref="AU49:AW49"/>
    <mergeCell ref="AX47:AZ47"/>
    <mergeCell ref="BA47:BF47"/>
    <mergeCell ref="AX48:AZ48"/>
    <mergeCell ref="BA48:BF48"/>
    <mergeCell ref="AX44:AZ44"/>
    <mergeCell ref="BA44:BF44"/>
    <mergeCell ref="AX45:AZ45"/>
    <mergeCell ref="BA45:BF45"/>
    <mergeCell ref="AX46:AZ46"/>
    <mergeCell ref="BA46:BC46"/>
    <mergeCell ref="BD46:BF46"/>
    <mergeCell ref="AO47:AQ47"/>
    <mergeCell ref="AR47:AW47"/>
    <mergeCell ref="AX43:AZ43"/>
    <mergeCell ref="BA43:BC43"/>
    <mergeCell ref="BD43:BF43"/>
    <mergeCell ref="AO44:AQ44"/>
    <mergeCell ref="AR44:AW44"/>
    <mergeCell ref="AO45:AQ45"/>
    <mergeCell ref="AR45:AW45"/>
    <mergeCell ref="AO46:AQ46"/>
    <mergeCell ref="AR46:AT46"/>
    <mergeCell ref="AU46:AW46"/>
    <mergeCell ref="AO42:AQ42"/>
    <mergeCell ref="AR42:AW42"/>
    <mergeCell ref="AO43:AQ43"/>
    <mergeCell ref="AR43:AT43"/>
    <mergeCell ref="AU43:AW43"/>
    <mergeCell ref="AX38:AZ38"/>
    <mergeCell ref="BA38:BF38"/>
    <mergeCell ref="AX39:AZ39"/>
    <mergeCell ref="BA39:BF39"/>
    <mergeCell ref="AX40:AZ40"/>
    <mergeCell ref="BA40:BC40"/>
    <mergeCell ref="BD40:BF40"/>
    <mergeCell ref="AO41:AQ41"/>
    <mergeCell ref="AR41:AW41"/>
    <mergeCell ref="AO38:AQ38"/>
    <mergeCell ref="AR38:AW38"/>
    <mergeCell ref="AO39:AQ39"/>
    <mergeCell ref="AR39:AW39"/>
    <mergeCell ref="AO40:AQ40"/>
    <mergeCell ref="AR40:AT40"/>
    <mergeCell ref="AU40:AW40"/>
    <mergeCell ref="AX35:AZ35"/>
    <mergeCell ref="BA35:BF35"/>
    <mergeCell ref="AX36:AZ36"/>
    <mergeCell ref="BA36:BF36"/>
    <mergeCell ref="AX32:AZ32"/>
    <mergeCell ref="BA32:BF32"/>
    <mergeCell ref="AX33:AZ33"/>
    <mergeCell ref="BA33:BF33"/>
    <mergeCell ref="AX34:AZ34"/>
    <mergeCell ref="BA34:BC34"/>
    <mergeCell ref="BD34:BF34"/>
    <mergeCell ref="AO35:AQ35"/>
    <mergeCell ref="AR35:AW35"/>
    <mergeCell ref="AX31:AZ31"/>
    <mergeCell ref="BA31:BC31"/>
    <mergeCell ref="BD31:BF31"/>
    <mergeCell ref="AO32:AQ32"/>
    <mergeCell ref="AR32:AW32"/>
    <mergeCell ref="AO33:AQ33"/>
    <mergeCell ref="AR33:AW33"/>
    <mergeCell ref="AO34:AQ34"/>
    <mergeCell ref="AR34:AT34"/>
    <mergeCell ref="AU34:AW34"/>
    <mergeCell ref="AO31:AQ31"/>
    <mergeCell ref="AR31:AT31"/>
    <mergeCell ref="AU31:AW31"/>
    <mergeCell ref="AX29:AZ29"/>
    <mergeCell ref="BA29:BF29"/>
    <mergeCell ref="AX30:AZ30"/>
    <mergeCell ref="BA30:BF30"/>
    <mergeCell ref="AX26:AZ26"/>
    <mergeCell ref="BA26:BF26"/>
    <mergeCell ref="AX27:AZ27"/>
    <mergeCell ref="BA27:BF27"/>
    <mergeCell ref="AX28:AZ28"/>
    <mergeCell ref="BA28:BC28"/>
    <mergeCell ref="BD28:BF28"/>
    <mergeCell ref="AO29:AQ29"/>
    <mergeCell ref="AR29:AW29"/>
    <mergeCell ref="AX25:AZ25"/>
    <mergeCell ref="BA25:BC25"/>
    <mergeCell ref="BD25:BF25"/>
    <mergeCell ref="AO26:AQ26"/>
    <mergeCell ref="AR26:AW26"/>
    <mergeCell ref="AO27:AQ27"/>
    <mergeCell ref="AR27:AW27"/>
    <mergeCell ref="AO28:AQ28"/>
    <mergeCell ref="AR28:AT28"/>
    <mergeCell ref="AU28:AW28"/>
    <mergeCell ref="AO21:AQ21"/>
    <mergeCell ref="AR21:AW21"/>
    <mergeCell ref="AO22:AQ22"/>
    <mergeCell ref="AR22:AT22"/>
    <mergeCell ref="AU22:AW22"/>
    <mergeCell ref="AR17:AW17"/>
    <mergeCell ref="AO24:AQ24"/>
    <mergeCell ref="AR24:AW24"/>
    <mergeCell ref="AO25:AQ25"/>
    <mergeCell ref="AR25:AT25"/>
    <mergeCell ref="AU25:AW25"/>
    <mergeCell ref="AX23:AZ23"/>
    <mergeCell ref="BA23:BF23"/>
    <mergeCell ref="AX24:AZ24"/>
    <mergeCell ref="BA24:BF24"/>
    <mergeCell ref="AX20:AZ20"/>
    <mergeCell ref="BA20:BF20"/>
    <mergeCell ref="AX21:AZ21"/>
    <mergeCell ref="BA21:BF21"/>
    <mergeCell ref="AX22:AZ22"/>
    <mergeCell ref="BA22:BC22"/>
    <mergeCell ref="BD22:BF22"/>
    <mergeCell ref="AO23:AQ23"/>
    <mergeCell ref="AR23:AW23"/>
    <mergeCell ref="AO19:AQ19"/>
    <mergeCell ref="AR19:AT19"/>
    <mergeCell ref="AX19:AZ19"/>
    <mergeCell ref="BA19:BC19"/>
    <mergeCell ref="BD19:BF19"/>
    <mergeCell ref="AO20:AQ20"/>
    <mergeCell ref="AR20:AW20"/>
    <mergeCell ref="AU19:AW19"/>
    <mergeCell ref="CJ10:CL10"/>
    <mergeCell ref="CM10:CO10"/>
    <mergeCell ref="CP10:CR10"/>
    <mergeCell ref="CA8:CC8"/>
    <mergeCell ref="CD8:CI8"/>
    <mergeCell ref="CJ8:CL8"/>
    <mergeCell ref="CM8:CR8"/>
    <mergeCell ref="CA9:CC9"/>
    <mergeCell ref="CD9:CI9"/>
    <mergeCell ref="BH16:BJ16"/>
    <mergeCell ref="BK16:BM16"/>
    <mergeCell ref="BN16:BP16"/>
    <mergeCell ref="BQ11:BS11"/>
    <mergeCell ref="CT13:CV13"/>
    <mergeCell ref="CW13:CY13"/>
    <mergeCell ref="CZ13:DB13"/>
    <mergeCell ref="CT8:CV8"/>
    <mergeCell ref="CW8:DB8"/>
    <mergeCell ref="CT11:CV11"/>
    <mergeCell ref="BQ14:BS14"/>
    <mergeCell ref="BT14:BY14"/>
    <mergeCell ref="BQ15:BS15"/>
    <mergeCell ref="BT15:BY15"/>
    <mergeCell ref="BQ16:BS16"/>
    <mergeCell ref="BT16:BV16"/>
    <mergeCell ref="BW16:BY16"/>
    <mergeCell ref="CT12:CV12"/>
    <mergeCell ref="CW12:DB12"/>
    <mergeCell ref="AO17:AQ17"/>
    <mergeCell ref="AO18:AQ18"/>
    <mergeCell ref="AR18:AW18"/>
    <mergeCell ref="AX18:AZ18"/>
    <mergeCell ref="BA18:BF18"/>
    <mergeCell ref="EI5:EN5"/>
    <mergeCell ref="EF6:EH6"/>
    <mergeCell ref="EI6:EN6"/>
    <mergeCell ref="EF7:EH7"/>
    <mergeCell ref="EI7:EK7"/>
    <mergeCell ref="EL7:EN7"/>
    <mergeCell ref="EO5:EQ5"/>
    <mergeCell ref="ER5:EW5"/>
    <mergeCell ref="EO6:EQ6"/>
    <mergeCell ref="ER6:EW6"/>
    <mergeCell ref="EO7:EQ7"/>
    <mergeCell ref="ER7:ET7"/>
    <mergeCell ref="EU7:EW7"/>
    <mergeCell ref="DV7:DX7"/>
    <mergeCell ref="DY7:EA7"/>
    <mergeCell ref="EB7:ED7"/>
    <mergeCell ref="DM10:DO10"/>
    <mergeCell ref="DP10:DR10"/>
    <mergeCell ref="DS10:DU10"/>
    <mergeCell ref="DV5:DX5"/>
    <mergeCell ref="DY5:ED5"/>
    <mergeCell ref="DM8:DO8"/>
    <mergeCell ref="DP8:DU8"/>
    <mergeCell ref="DV10:DX10"/>
    <mergeCell ref="DY10:EA10"/>
    <mergeCell ref="EB10:ED10"/>
    <mergeCell ref="DV8:DX8"/>
    <mergeCell ref="DY8:ED8"/>
    <mergeCell ref="DM3:ED3"/>
    <mergeCell ref="DM4:DO4"/>
    <mergeCell ref="DP4:DR4"/>
    <mergeCell ref="DS4:DT4"/>
    <mergeCell ref="DU4:DV4"/>
    <mergeCell ref="DW4:DX4"/>
    <mergeCell ref="DY4:DZ4"/>
    <mergeCell ref="EA4:EB4"/>
    <mergeCell ref="EC4:ED4"/>
    <mergeCell ref="DV6:DX6"/>
    <mergeCell ref="DY6:ED6"/>
    <mergeCell ref="DM9:DO9"/>
    <mergeCell ref="DP9:DU9"/>
    <mergeCell ref="DM7:DO7"/>
    <mergeCell ref="DP7:DR7"/>
    <mergeCell ref="DS7:DU7"/>
    <mergeCell ref="DM5:DO5"/>
    <mergeCell ref="DP5:DU5"/>
    <mergeCell ref="DM6:DO6"/>
    <mergeCell ref="DP6:DU6"/>
    <mergeCell ref="DF7:DH7"/>
    <mergeCell ref="DI7:DK7"/>
    <mergeCell ref="DC8:DE8"/>
    <mergeCell ref="DF8:DK8"/>
    <mergeCell ref="DC9:DE9"/>
    <mergeCell ref="DF9:DK9"/>
    <mergeCell ref="CT3:DK3"/>
    <mergeCell ref="CT4:CV4"/>
    <mergeCell ref="CW4:CY4"/>
    <mergeCell ref="CZ4:DA4"/>
    <mergeCell ref="DB4:DC4"/>
    <mergeCell ref="DD4:DE4"/>
    <mergeCell ref="DF4:DG4"/>
    <mergeCell ref="DH4:DI4"/>
    <mergeCell ref="DJ4:DK4"/>
    <mergeCell ref="CT5:CV5"/>
    <mergeCell ref="CW5:DB5"/>
    <mergeCell ref="DC5:DE5"/>
    <mergeCell ref="DF5:DK5"/>
    <mergeCell ref="CT6:CV6"/>
    <mergeCell ref="CW6:DB6"/>
    <mergeCell ref="DC6:DE6"/>
    <mergeCell ref="DF6:DK6"/>
    <mergeCell ref="DI10:DK10"/>
    <mergeCell ref="CT9:CV9"/>
    <mergeCell ref="CW9:DB9"/>
    <mergeCell ref="BH14:BJ14"/>
    <mergeCell ref="BK14:BP14"/>
    <mergeCell ref="BQ12:BS12"/>
    <mergeCell ref="BT12:BY12"/>
    <mergeCell ref="BH15:BJ15"/>
    <mergeCell ref="BK15:BP15"/>
    <mergeCell ref="BH7:BJ7"/>
    <mergeCell ref="BK7:BM7"/>
    <mergeCell ref="BN7:BP7"/>
    <mergeCell ref="BH13:BJ13"/>
    <mergeCell ref="BK13:BM13"/>
    <mergeCell ref="BN13:BP13"/>
    <mergeCell ref="BH8:BJ8"/>
    <mergeCell ref="BK8:BP8"/>
    <mergeCell ref="BQ7:BS7"/>
    <mergeCell ref="BT7:BV7"/>
    <mergeCell ref="BW7:BY7"/>
    <mergeCell ref="BT8:BY8"/>
    <mergeCell ref="BQ9:BS9"/>
    <mergeCell ref="BQ13:BS13"/>
    <mergeCell ref="BT13:BV13"/>
    <mergeCell ref="BW13:BY13"/>
    <mergeCell ref="BQ8:BS8"/>
    <mergeCell ref="BH12:BJ12"/>
    <mergeCell ref="BK12:BP12"/>
    <mergeCell ref="CT7:CV7"/>
    <mergeCell ref="CW7:CY7"/>
    <mergeCell ref="CZ7:DB7"/>
    <mergeCell ref="DC7:DE7"/>
    <mergeCell ref="BQ5:BS5"/>
    <mergeCell ref="BT5:BY5"/>
    <mergeCell ref="BQ6:BS6"/>
    <mergeCell ref="BT6:BY6"/>
    <mergeCell ref="BH3:BY3"/>
    <mergeCell ref="BH4:BJ4"/>
    <mergeCell ref="BK4:BM4"/>
    <mergeCell ref="BN4:BO4"/>
    <mergeCell ref="BP4:BQ4"/>
    <mergeCell ref="BR4:BS4"/>
    <mergeCell ref="BT4:BU4"/>
    <mergeCell ref="BV4:BW4"/>
    <mergeCell ref="BX4:BY4"/>
    <mergeCell ref="BH11:BJ11"/>
    <mergeCell ref="BK11:BP11"/>
    <mergeCell ref="BH6:BJ6"/>
    <mergeCell ref="BK6:BP6"/>
    <mergeCell ref="BT9:BY9"/>
    <mergeCell ref="BQ10:BS10"/>
    <mergeCell ref="BT10:BV10"/>
    <mergeCell ref="BW10:BY10"/>
    <mergeCell ref="BT11:BY11"/>
    <mergeCell ref="CA3:CR3"/>
    <mergeCell ref="CA4:CC4"/>
    <mergeCell ref="CD4:CF4"/>
    <mergeCell ref="CG4:CH4"/>
    <mergeCell ref="CI4:CJ4"/>
    <mergeCell ref="CK4:CL4"/>
    <mergeCell ref="CM4:CN4"/>
    <mergeCell ref="CO4:CP4"/>
    <mergeCell ref="CQ4:CR4"/>
    <mergeCell ref="CA5:CC5"/>
    <mergeCell ref="CD5:CI5"/>
    <mergeCell ref="CJ9:CL9"/>
    <mergeCell ref="CM9:CR9"/>
    <mergeCell ref="CA7:CC7"/>
    <mergeCell ref="CD7:CF7"/>
    <mergeCell ref="CG7:CI7"/>
    <mergeCell ref="CJ7:CL7"/>
    <mergeCell ref="CM7:CO7"/>
    <mergeCell ref="CP7:CR7"/>
    <mergeCell ref="CM5:CR5"/>
    <mergeCell ref="CA6:CC6"/>
    <mergeCell ref="CD6:CI6"/>
    <mergeCell ref="CM6:CR6"/>
    <mergeCell ref="B3:S3"/>
    <mergeCell ref="B4:D4"/>
    <mergeCell ref="E4:G4"/>
    <mergeCell ref="H4:I4"/>
    <mergeCell ref="J4:K4"/>
    <mergeCell ref="L4:M4"/>
    <mergeCell ref="N4:O4"/>
    <mergeCell ref="P4:Q4"/>
    <mergeCell ref="R4:S4"/>
    <mergeCell ref="CJ5:CL5"/>
    <mergeCell ref="CA10:CC10"/>
    <mergeCell ref="CD10:CF10"/>
    <mergeCell ref="CG10:CI10"/>
    <mergeCell ref="BH9:BJ9"/>
    <mergeCell ref="BK9:BP9"/>
    <mergeCell ref="BH10:BJ10"/>
    <mergeCell ref="BK10:BM10"/>
    <mergeCell ref="BN10:BP10"/>
    <mergeCell ref="BH5:BJ5"/>
    <mergeCell ref="BK5:BP5"/>
    <mergeCell ref="CJ6:CL6"/>
    <mergeCell ref="AD8:AF8"/>
    <mergeCell ref="AG8:AL8"/>
    <mergeCell ref="U9:W9"/>
    <mergeCell ref="X9:AC9"/>
    <mergeCell ref="AD9:AF9"/>
    <mergeCell ref="AO3:BF3"/>
    <mergeCell ref="AO4:AQ4"/>
    <mergeCell ref="AR4:AT4"/>
    <mergeCell ref="AO9:AQ9"/>
    <mergeCell ref="AR9:AW9"/>
    <mergeCell ref="AO10:AQ10"/>
    <mergeCell ref="AO5:AQ5"/>
    <mergeCell ref="AR5:AW5"/>
    <mergeCell ref="AO6:AQ6"/>
    <mergeCell ref="AR6:AW6"/>
    <mergeCell ref="X4:Z4"/>
    <mergeCell ref="AU4:AV4"/>
    <mergeCell ref="AW4:AX4"/>
    <mergeCell ref="AY4:AZ4"/>
    <mergeCell ref="BA4:BB4"/>
    <mergeCell ref="BC4:BD4"/>
    <mergeCell ref="BE4:BF4"/>
    <mergeCell ref="AO7:AQ7"/>
    <mergeCell ref="AR7:AT7"/>
    <mergeCell ref="AU7:AW7"/>
    <mergeCell ref="BA6:BF6"/>
    <mergeCell ref="AX7:AZ7"/>
    <mergeCell ref="BA7:BC7"/>
    <mergeCell ref="BD7:BF7"/>
    <mergeCell ref="AX5:AZ5"/>
    <mergeCell ref="BA5:BF5"/>
    <mergeCell ref="AX6:AZ6"/>
    <mergeCell ref="AD5:AF5"/>
    <mergeCell ref="AG5:AL5"/>
    <mergeCell ref="AD6:AF6"/>
    <mergeCell ref="AG6:AL6"/>
    <mergeCell ref="AX16:AZ16"/>
    <mergeCell ref="BA16:BC16"/>
    <mergeCell ref="BD16:BF16"/>
    <mergeCell ref="AX17:AZ17"/>
    <mergeCell ref="BA17:BF17"/>
    <mergeCell ref="AO14:AQ14"/>
    <mergeCell ref="AR14:AW14"/>
    <mergeCell ref="AO15:AQ15"/>
    <mergeCell ref="AR15:AW15"/>
    <mergeCell ref="AO16:AQ16"/>
    <mergeCell ref="AR16:AT16"/>
    <mergeCell ref="AU16:AW16"/>
    <mergeCell ref="AO8:AQ8"/>
    <mergeCell ref="AR8:AW8"/>
    <mergeCell ref="R17:S17"/>
    <mergeCell ref="K18:M18"/>
    <mergeCell ref="K14:M14"/>
    <mergeCell ref="N14:S14"/>
    <mergeCell ref="AU10:AW10"/>
    <mergeCell ref="AO12:AQ12"/>
    <mergeCell ref="AR12:AW12"/>
    <mergeCell ref="AO11:AQ11"/>
    <mergeCell ref="AR11:AW11"/>
    <mergeCell ref="AX12:AZ12"/>
    <mergeCell ref="BA12:BF12"/>
    <mergeCell ref="U10:W10"/>
    <mergeCell ref="AD10:AF10"/>
    <mergeCell ref="AG10:AI10"/>
    <mergeCell ref="AJ10:AL10"/>
    <mergeCell ref="AR10:AT10"/>
    <mergeCell ref="BA8:BF8"/>
    <mergeCell ref="AG9:AL9"/>
    <mergeCell ref="B15:D15"/>
    <mergeCell ref="B7:D7"/>
    <mergeCell ref="E7:G7"/>
    <mergeCell ref="H7:J7"/>
    <mergeCell ref="K7:M7"/>
    <mergeCell ref="N7:P7"/>
    <mergeCell ref="Q7:S7"/>
    <mergeCell ref="AO13:AQ13"/>
    <mergeCell ref="AR13:AT13"/>
    <mergeCell ref="AU13:AW13"/>
    <mergeCell ref="AX11:AZ11"/>
    <mergeCell ref="BA11:BF11"/>
    <mergeCell ref="AX9:AZ9"/>
    <mergeCell ref="BA9:BF9"/>
    <mergeCell ref="AX10:AZ10"/>
    <mergeCell ref="BA10:BC10"/>
    <mergeCell ref="BD10:BF10"/>
    <mergeCell ref="AX8:AZ8"/>
    <mergeCell ref="H15:J15"/>
    <mergeCell ref="K15:M15"/>
    <mergeCell ref="N15:P15"/>
    <mergeCell ref="Q15:S15"/>
    <mergeCell ref="U7:W7"/>
    <mergeCell ref="X7:Z7"/>
    <mergeCell ref="AA7:AC7"/>
    <mergeCell ref="AD7:AF7"/>
    <mergeCell ref="AG7:AI7"/>
    <mergeCell ref="BA15:BF15"/>
    <mergeCell ref="E15:G15"/>
    <mergeCell ref="X10:Z10"/>
    <mergeCell ref="AA10:AC10"/>
    <mergeCell ref="E14:J14"/>
    <mergeCell ref="FR3:GI3"/>
    <mergeCell ref="FR4:FT4"/>
    <mergeCell ref="FU4:FW4"/>
    <mergeCell ref="FX4:FY4"/>
    <mergeCell ref="FZ4:GA4"/>
    <mergeCell ref="GB4:GC4"/>
    <mergeCell ref="GD4:GE4"/>
    <mergeCell ref="GF4:GG4"/>
    <mergeCell ref="GH4:GI4"/>
    <mergeCell ref="FR5:FT5"/>
    <mergeCell ref="GA5:GC5"/>
    <mergeCell ref="FR6:FT6"/>
    <mergeCell ref="FU6:FZ6"/>
    <mergeCell ref="GA6:GC6"/>
    <mergeCell ref="GD6:GI6"/>
    <mergeCell ref="B18:D18"/>
    <mergeCell ref="B17:D17"/>
    <mergeCell ref="B12:D12"/>
    <mergeCell ref="E12:G12"/>
    <mergeCell ref="H12:J12"/>
    <mergeCell ref="K12:M12"/>
    <mergeCell ref="N12:P12"/>
    <mergeCell ref="Q12:S12"/>
    <mergeCell ref="B13:D13"/>
    <mergeCell ref="K13:M13"/>
    <mergeCell ref="N13:S13"/>
    <mergeCell ref="AX14:AZ14"/>
    <mergeCell ref="BA14:BF14"/>
    <mergeCell ref="AX15:AZ15"/>
    <mergeCell ref="AX13:AZ13"/>
    <mergeCell ref="BA13:BC13"/>
    <mergeCell ref="BD13:BF13"/>
    <mergeCell ref="FR7:FT7"/>
    <mergeCell ref="FU7:FW7"/>
    <mergeCell ref="FX7:FZ7"/>
    <mergeCell ref="GA7:GC7"/>
    <mergeCell ref="GD7:GF7"/>
    <mergeCell ref="GG7:GI7"/>
    <mergeCell ref="FR8:FT8"/>
    <mergeCell ref="GA8:GC8"/>
    <mergeCell ref="FR9:FT9"/>
    <mergeCell ref="FU9:FZ9"/>
    <mergeCell ref="GA9:GC9"/>
    <mergeCell ref="GD9:GI9"/>
    <mergeCell ref="FR10:FT10"/>
    <mergeCell ref="FU10:FW10"/>
    <mergeCell ref="FX10:FZ10"/>
    <mergeCell ref="GA10:GC10"/>
    <mergeCell ref="GD10:GF10"/>
    <mergeCell ref="GG10:GI10"/>
    <mergeCell ref="FR15:FT15"/>
    <mergeCell ref="FU15:FZ15"/>
    <mergeCell ref="GA15:GC15"/>
    <mergeCell ref="GD15:GI15"/>
    <mergeCell ref="FR16:FT16"/>
    <mergeCell ref="FU16:FW16"/>
    <mergeCell ref="FX16:FZ16"/>
    <mergeCell ref="GA16:GC16"/>
    <mergeCell ref="GD16:GF16"/>
    <mergeCell ref="GG16:GI16"/>
    <mergeCell ref="FR17:FT17"/>
    <mergeCell ref="GA17:GC17"/>
    <mergeCell ref="FR18:FT18"/>
    <mergeCell ref="FU18:FZ18"/>
    <mergeCell ref="GA18:GC18"/>
    <mergeCell ref="GD18:GI18"/>
    <mergeCell ref="FR11:FT11"/>
    <mergeCell ref="GA11:GC11"/>
    <mergeCell ref="FR12:FT12"/>
    <mergeCell ref="FU12:FZ12"/>
    <mergeCell ref="GA12:GC12"/>
    <mergeCell ref="GD12:GI12"/>
    <mergeCell ref="FR13:FT13"/>
    <mergeCell ref="FU13:FW13"/>
    <mergeCell ref="FX13:FZ13"/>
    <mergeCell ref="GA13:GC13"/>
    <mergeCell ref="GD13:GF13"/>
    <mergeCell ref="GG13:GI13"/>
    <mergeCell ref="FR14:FT14"/>
    <mergeCell ref="GA14:GC14"/>
    <mergeCell ref="FR19:FT19"/>
    <mergeCell ref="FU19:FW19"/>
    <mergeCell ref="FX19:FZ19"/>
    <mergeCell ref="GA19:GC19"/>
    <mergeCell ref="GD19:GF19"/>
    <mergeCell ref="GG19:GI19"/>
    <mergeCell ref="FR20:FT20"/>
    <mergeCell ref="GA20:GC20"/>
    <mergeCell ref="FR21:FT21"/>
    <mergeCell ref="FU21:FZ21"/>
    <mergeCell ref="GA21:GC21"/>
    <mergeCell ref="GD21:GI21"/>
    <mergeCell ref="FR22:FT22"/>
    <mergeCell ref="FU22:FW22"/>
    <mergeCell ref="FX22:FZ22"/>
    <mergeCell ref="GA22:GC22"/>
    <mergeCell ref="GD22:GF22"/>
    <mergeCell ref="GG22:GI22"/>
    <mergeCell ref="FR23:FT23"/>
    <mergeCell ref="GA23:GC23"/>
    <mergeCell ref="FR24:FT24"/>
    <mergeCell ref="FU24:FZ24"/>
    <mergeCell ref="GA24:GC24"/>
    <mergeCell ref="GD24:GI24"/>
    <mergeCell ref="FR25:FT25"/>
    <mergeCell ref="FU25:FW25"/>
    <mergeCell ref="FX25:FZ25"/>
    <mergeCell ref="GA25:GC25"/>
    <mergeCell ref="GD25:GF25"/>
    <mergeCell ref="GG25:GI25"/>
    <mergeCell ref="FR26:FT26"/>
    <mergeCell ref="GA26:GC26"/>
    <mergeCell ref="GD23:GF23"/>
    <mergeCell ref="GH23:GI23"/>
    <mergeCell ref="FU26:FW26"/>
    <mergeCell ref="FY26:FZ26"/>
    <mergeCell ref="GD26:GF26"/>
    <mergeCell ref="GH26:GI26"/>
    <mergeCell ref="FR27:FT27"/>
    <mergeCell ref="FU27:FZ27"/>
    <mergeCell ref="GA27:GC27"/>
    <mergeCell ref="GD27:GI27"/>
    <mergeCell ref="FR28:FT28"/>
    <mergeCell ref="FU28:FW28"/>
    <mergeCell ref="FX28:FZ28"/>
    <mergeCell ref="GA28:GC28"/>
    <mergeCell ref="GD28:GF28"/>
    <mergeCell ref="GG28:GI28"/>
    <mergeCell ref="FR29:FT29"/>
    <mergeCell ref="GA29:GC29"/>
    <mergeCell ref="FR30:FT30"/>
    <mergeCell ref="FU30:FZ30"/>
    <mergeCell ref="GA30:GC30"/>
    <mergeCell ref="GD30:GI30"/>
    <mergeCell ref="FU29:FW29"/>
    <mergeCell ref="FY29:FZ29"/>
    <mergeCell ref="GD29:GF29"/>
    <mergeCell ref="GH29:GI29"/>
    <mergeCell ref="FR31:FT31"/>
    <mergeCell ref="FU31:FW31"/>
    <mergeCell ref="FX31:FZ31"/>
    <mergeCell ref="GA31:GC31"/>
    <mergeCell ref="GD31:GF31"/>
    <mergeCell ref="GG31:GI31"/>
    <mergeCell ref="FU5:FW5"/>
    <mergeCell ref="FY5:FZ5"/>
    <mergeCell ref="GD5:GF5"/>
    <mergeCell ref="GH5:GI5"/>
    <mergeCell ref="FU8:FW8"/>
    <mergeCell ref="FY8:FZ8"/>
    <mergeCell ref="GD8:GF8"/>
    <mergeCell ref="GH8:GI8"/>
    <mergeCell ref="FU11:FW11"/>
    <mergeCell ref="FY11:FZ11"/>
    <mergeCell ref="GD11:GF11"/>
    <mergeCell ref="GH11:GI11"/>
    <mergeCell ref="FU14:FW14"/>
    <mergeCell ref="FY14:FZ14"/>
    <mergeCell ref="GD14:GF14"/>
    <mergeCell ref="GH14:GI14"/>
    <mergeCell ref="FU17:FW17"/>
    <mergeCell ref="FY17:FZ17"/>
    <mergeCell ref="GD17:GF17"/>
    <mergeCell ref="GH17:GI17"/>
    <mergeCell ref="FU20:FW20"/>
    <mergeCell ref="FY20:FZ20"/>
    <mergeCell ref="GD20:GF20"/>
    <mergeCell ref="GH20:GI20"/>
    <mergeCell ref="FU23:FW23"/>
    <mergeCell ref="FY23:FZ23"/>
  </mergeCells>
  <hyperlinks>
    <hyperlink ref="B3:S3" r:id="rId1" display="RANGE 61B"/>
    <hyperlink ref="B8:S8" r:id="rId2" display="RANGE 62A"/>
    <hyperlink ref="B16:S16" r:id="rId3" display="RANGE 62B"/>
    <hyperlink ref="B82:S82" r:id="rId4" display="RANGE 63B"/>
    <hyperlink ref="B96:S96" r:id="rId5" display="RANGE 64A"/>
    <hyperlink ref="B105:S105" r:id="rId6" display="RANGE 64B"/>
    <hyperlink ref="B116:S116" r:id="rId7" display="RANGE 64C"/>
    <hyperlink ref="B124:S124" r:id="rId8" display="RANGE 65C"/>
    <hyperlink ref="B141:S141" r:id="rId9" display="RANGE 65D"/>
  </hyperlinks>
  <pageMargins left="0.7" right="0.7" top="0.75" bottom="0.75" header="0.3" footer="0.3"/>
  <pageSetup paperSize="9" orientation="portrait" horizontalDpi="300" verticalDpi="0" copies="0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Normal="100" workbookViewId="0">
      <selection activeCell="A22" sqref="A22"/>
    </sheetView>
  </sheetViews>
  <sheetFormatPr defaultColWidth="9.140625" defaultRowHeight="18" x14ac:dyDescent="0.25"/>
  <cols>
    <col min="1" max="1" width="4.85546875" style="60" bestFit="1" customWidth="1"/>
    <col min="2" max="2" width="13.140625" style="60" customWidth="1"/>
    <col min="3" max="4" width="14.7109375" style="60" customWidth="1"/>
    <col min="5" max="5" width="9.85546875" style="60" bestFit="1" customWidth="1"/>
    <col min="6" max="6" width="10.7109375" style="60" customWidth="1"/>
    <col min="7" max="7" width="13" style="60" bestFit="1" customWidth="1"/>
    <col min="8" max="8" width="12.7109375" style="60" bestFit="1" customWidth="1"/>
    <col min="9" max="9" width="10.42578125" style="60" bestFit="1" customWidth="1"/>
    <col min="10" max="10" width="10.42578125" style="60" customWidth="1"/>
    <col min="11" max="11" width="9.28515625" style="60" customWidth="1"/>
    <col min="12" max="15" width="13.140625" style="60" customWidth="1"/>
    <col min="16" max="16" width="10.28515625" style="60" bestFit="1" customWidth="1"/>
    <col min="17" max="16384" width="9.140625" style="61"/>
  </cols>
  <sheetData>
    <row r="1" spans="1:17" x14ac:dyDescent="0.25">
      <c r="A1" s="59" t="s">
        <v>1</v>
      </c>
      <c r="B1" s="59" t="s">
        <v>17</v>
      </c>
      <c r="C1" s="59" t="s">
        <v>100</v>
      </c>
      <c r="D1" s="59" t="s">
        <v>101</v>
      </c>
      <c r="E1" s="59" t="s">
        <v>102</v>
      </c>
      <c r="F1" s="59" t="s">
        <v>18</v>
      </c>
      <c r="G1" s="59" t="s">
        <v>131</v>
      </c>
      <c r="H1" s="59" t="s">
        <v>132</v>
      </c>
      <c r="I1" s="59" t="s">
        <v>133</v>
      </c>
      <c r="J1" s="59" t="s">
        <v>222</v>
      </c>
      <c r="K1" s="59" t="s">
        <v>103</v>
      </c>
      <c r="L1" s="59" t="s">
        <v>210</v>
      </c>
      <c r="M1" s="59" t="s">
        <v>96</v>
      </c>
      <c r="N1" s="59" t="s">
        <v>202</v>
      </c>
      <c r="O1" s="59" t="s">
        <v>97</v>
      </c>
    </row>
    <row r="2" spans="1:17" x14ac:dyDescent="0.25">
      <c r="A2" s="62"/>
      <c r="B2" s="62"/>
      <c r="C2" s="62"/>
      <c r="D2" s="62"/>
      <c r="E2" s="62"/>
      <c r="F2" s="62"/>
      <c r="G2" s="62"/>
      <c r="H2" s="76" t="str">
        <f>IF(E2&lt;&gt;"",(E2/G2)/24,"")</f>
        <v/>
      </c>
      <c r="I2" s="76" t="str">
        <f t="shared" ref="I2:I9" si="0">IF(E2&lt;&gt;"",IF(J1="",H2+I1,H2),"")</f>
        <v/>
      </c>
      <c r="J2" s="95"/>
      <c r="K2" s="62"/>
      <c r="L2" s="64" t="str">
        <f>IF(E2&lt;&gt;"",ROUND(((((H2*24)*60))*K2)+'Fuel Planning'!G9+'Fuel Planning'!G10+'Fuel Planning'!C11,-1),"")</f>
        <v/>
      </c>
      <c r="M2" s="64" t="str">
        <f>IF(E2&lt;&gt;"",((L24-N22)-L2)+N2,"")</f>
        <v/>
      </c>
      <c r="N2" s="91"/>
      <c r="O2" s="64" t="str">
        <f>IF(E2&lt;&gt;"",'Fuel Planning'!C22-ROUTE!L2+N2,"")</f>
        <v/>
      </c>
      <c r="P2" s="73" t="s">
        <v>209</v>
      </c>
    </row>
    <row r="3" spans="1:17" x14ac:dyDescent="0.25">
      <c r="A3" s="65"/>
      <c r="B3" s="65"/>
      <c r="C3" s="65"/>
      <c r="D3" s="65"/>
      <c r="E3" s="65"/>
      <c r="F3" s="65"/>
      <c r="G3" s="65"/>
      <c r="H3" s="76" t="str">
        <f t="shared" ref="H3" si="1">IF(E3&lt;&gt;"",(E3/G3)/24,"")</f>
        <v/>
      </c>
      <c r="I3" s="76" t="str">
        <f t="shared" si="0"/>
        <v/>
      </c>
      <c r="J3" s="97"/>
      <c r="K3" s="65"/>
      <c r="L3" s="64" t="str">
        <f>IF(E3&lt;&gt;"",ROUND(((H3*24)*60)*K3,-1),"")</f>
        <v/>
      </c>
      <c r="M3" s="64" t="str">
        <f t="shared" ref="M3:M9" si="2">IF(E3&lt;&gt;"",((M2-L3))+N3,"")</f>
        <v/>
      </c>
      <c r="N3" s="65"/>
      <c r="O3" s="64" t="str">
        <f t="shared" ref="O3:O9" si="3">IF(E3&lt;&gt;"",O2-L3+N3,"")</f>
        <v/>
      </c>
    </row>
    <row r="4" spans="1:17" x14ac:dyDescent="0.25">
      <c r="A4" s="62"/>
      <c r="B4" s="62"/>
      <c r="C4" s="62"/>
      <c r="D4" s="62"/>
      <c r="E4" s="62"/>
      <c r="F4" s="62"/>
      <c r="G4" s="62"/>
      <c r="H4" s="76" t="str">
        <f>IF(E4&lt;&gt;"",(E4/G4)/24,"")</f>
        <v/>
      </c>
      <c r="I4" s="76" t="str">
        <f t="shared" si="0"/>
        <v/>
      </c>
      <c r="J4" s="95"/>
      <c r="K4" s="62"/>
      <c r="L4" s="64" t="str">
        <f>IF(E4&lt;&gt;"",ROUND(((((H4*24)*60))*K4)+'Fuel Planning'!G9+'Fuel Planning'!G10+'Fuel Planning'!C11,-1),"")</f>
        <v/>
      </c>
      <c r="M4" s="64" t="str">
        <f t="shared" si="2"/>
        <v/>
      </c>
      <c r="N4" s="91"/>
      <c r="O4" s="64" t="str">
        <f t="shared" si="3"/>
        <v/>
      </c>
    </row>
    <row r="5" spans="1:17" x14ac:dyDescent="0.25">
      <c r="A5" s="65"/>
      <c r="B5" s="65"/>
      <c r="C5" s="65"/>
      <c r="D5" s="65"/>
      <c r="E5" s="65"/>
      <c r="F5" s="65"/>
      <c r="G5" s="65"/>
      <c r="H5" s="76" t="str">
        <f t="shared" ref="H5:H19" si="4">IF(E5&lt;&gt;"",(E5/G5)/24,"")</f>
        <v/>
      </c>
      <c r="I5" s="76" t="str">
        <f t="shared" si="0"/>
        <v/>
      </c>
      <c r="J5" s="97"/>
      <c r="K5" s="65"/>
      <c r="L5" s="64" t="str">
        <f>IF(E5&lt;&gt;"",ROUND(((H5*24)*60)*K5,-1),"")</f>
        <v/>
      </c>
      <c r="M5" s="64" t="str">
        <f t="shared" si="2"/>
        <v/>
      </c>
      <c r="N5" s="65"/>
      <c r="O5" s="64" t="str">
        <f t="shared" si="3"/>
        <v/>
      </c>
    </row>
    <row r="6" spans="1:17" x14ac:dyDescent="0.25">
      <c r="A6" s="62"/>
      <c r="B6" s="62"/>
      <c r="C6" s="62"/>
      <c r="D6" s="62"/>
      <c r="E6" s="62"/>
      <c r="F6" s="62"/>
      <c r="G6" s="62"/>
      <c r="H6" s="76" t="str">
        <f t="shared" si="4"/>
        <v/>
      </c>
      <c r="I6" s="76" t="str">
        <f t="shared" si="0"/>
        <v/>
      </c>
      <c r="J6" s="95"/>
      <c r="K6" s="62"/>
      <c r="L6" s="64" t="str">
        <f>IF(E6&lt;&gt;"",ROUND(((H6*24)*60)*K6,-1),"")</f>
        <v/>
      </c>
      <c r="M6" s="64" t="str">
        <f t="shared" si="2"/>
        <v/>
      </c>
      <c r="N6" s="91"/>
      <c r="O6" s="64" t="str">
        <f t="shared" si="3"/>
        <v/>
      </c>
      <c r="Q6" s="94"/>
    </row>
    <row r="7" spans="1:17" x14ac:dyDescent="0.25">
      <c r="A7" s="65"/>
      <c r="B7" s="65"/>
      <c r="C7" s="65"/>
      <c r="D7" s="65"/>
      <c r="E7" s="65"/>
      <c r="F7" s="65"/>
      <c r="G7" s="65"/>
      <c r="H7" s="76" t="str">
        <f t="shared" si="4"/>
        <v/>
      </c>
      <c r="I7" s="76" t="str">
        <f t="shared" si="0"/>
        <v/>
      </c>
      <c r="J7" s="97"/>
      <c r="K7" s="65"/>
      <c r="L7" s="64" t="str">
        <f>IF(E7&lt;&gt;"",ROUND(((H7*24)*60)*K7,-1),"")</f>
        <v/>
      </c>
      <c r="M7" s="64" t="str">
        <f t="shared" si="2"/>
        <v/>
      </c>
      <c r="N7" s="65"/>
      <c r="O7" s="64" t="str">
        <f t="shared" si="3"/>
        <v/>
      </c>
    </row>
    <row r="8" spans="1:17" x14ac:dyDescent="0.25">
      <c r="A8" s="62"/>
      <c r="B8" s="62"/>
      <c r="C8" s="62"/>
      <c r="D8" s="62"/>
      <c r="E8" s="62"/>
      <c r="F8" s="62"/>
      <c r="G8" s="62"/>
      <c r="H8" s="76" t="str">
        <f t="shared" si="4"/>
        <v/>
      </c>
      <c r="I8" s="76" t="str">
        <f t="shared" si="0"/>
        <v/>
      </c>
      <c r="J8" s="95"/>
      <c r="K8" s="62"/>
      <c r="L8" s="64" t="str">
        <f>IF(E8&lt;&gt;"",ROUND(((H8*24)*60)*K8,-1),"")</f>
        <v/>
      </c>
      <c r="M8" s="64" t="str">
        <f t="shared" si="2"/>
        <v/>
      </c>
      <c r="N8" s="91"/>
      <c r="O8" s="64" t="str">
        <f t="shared" si="3"/>
        <v/>
      </c>
    </row>
    <row r="9" spans="1:17" x14ac:dyDescent="0.25">
      <c r="A9" s="66"/>
      <c r="B9" s="66"/>
      <c r="C9" s="66"/>
      <c r="D9" s="66"/>
      <c r="E9" s="66"/>
      <c r="F9" s="66"/>
      <c r="G9" s="66"/>
      <c r="H9" s="78" t="str">
        <f t="shared" si="4"/>
        <v/>
      </c>
      <c r="I9" s="77" t="str">
        <f t="shared" si="0"/>
        <v/>
      </c>
      <c r="J9" s="98"/>
      <c r="K9" s="66"/>
      <c r="L9" s="67" t="str">
        <f>IF(E9&lt;&gt;"",ROUND(((H9*24)*60)*K9,-1),"")</f>
        <v/>
      </c>
      <c r="M9" s="64" t="str">
        <f t="shared" si="2"/>
        <v/>
      </c>
      <c r="N9" s="66"/>
      <c r="O9" s="67" t="str">
        <f t="shared" si="3"/>
        <v/>
      </c>
    </row>
    <row r="10" spans="1:17" x14ac:dyDescent="0.25">
      <c r="A10" s="62"/>
      <c r="B10" s="62"/>
      <c r="C10" s="62"/>
      <c r="D10" s="62"/>
      <c r="E10" s="62"/>
      <c r="F10" s="62"/>
      <c r="G10" s="62"/>
      <c r="H10" s="76"/>
      <c r="I10" s="76" t="str">
        <f>IF(E10&lt;&gt;"",IF(J9="",I9+H10,I9-I9),"")</f>
        <v/>
      </c>
      <c r="J10" s="95"/>
      <c r="K10" s="62"/>
      <c r="L10" s="64"/>
      <c r="M10" s="64"/>
      <c r="N10" s="91"/>
      <c r="O10" s="64"/>
    </row>
    <row r="11" spans="1:17" x14ac:dyDescent="0.25">
      <c r="A11" s="65"/>
      <c r="B11" s="65"/>
      <c r="C11" s="65"/>
      <c r="D11" s="65"/>
      <c r="E11" s="65"/>
      <c r="F11" s="65"/>
      <c r="G11" s="65"/>
      <c r="H11" s="77"/>
      <c r="I11" s="76" t="str">
        <f>IF(E11&lt;&gt;"",IF(J10="",I10+H11,I10-I10),"")</f>
        <v/>
      </c>
      <c r="J11" s="98"/>
      <c r="K11" s="66"/>
      <c r="L11" s="67"/>
      <c r="M11" s="64"/>
      <c r="N11" s="66"/>
      <c r="O11" s="64"/>
    </row>
    <row r="12" spans="1:17" x14ac:dyDescent="0.25">
      <c r="A12" s="62"/>
      <c r="B12" s="62"/>
      <c r="C12" s="62"/>
      <c r="D12" s="62"/>
      <c r="E12" s="62"/>
      <c r="F12" s="62"/>
      <c r="G12" s="62"/>
      <c r="H12" s="76"/>
      <c r="I12" s="76" t="str">
        <f>IF(E12&lt;&gt;"",IF(J11="",I11+H12,I11-I11),"")</f>
        <v/>
      </c>
      <c r="J12" s="95"/>
      <c r="K12" s="62"/>
      <c r="L12" s="64"/>
      <c r="M12" s="64"/>
      <c r="N12" s="91"/>
      <c r="O12" s="64"/>
    </row>
    <row r="13" spans="1:17" x14ac:dyDescent="0.25">
      <c r="A13" s="65"/>
      <c r="B13" s="65"/>
      <c r="C13" s="65"/>
      <c r="D13" s="65"/>
      <c r="E13" s="65"/>
      <c r="F13" s="65"/>
      <c r="G13" s="65"/>
      <c r="H13" s="77"/>
      <c r="I13" s="76" t="str">
        <f>IF(E13&lt;&gt;"",IF(J12="",I12+H13,I12-I12),"")</f>
        <v/>
      </c>
      <c r="J13" s="98"/>
      <c r="K13" s="66"/>
      <c r="L13" s="67"/>
      <c r="M13" s="64"/>
      <c r="N13" s="66"/>
      <c r="O13" s="64"/>
    </row>
    <row r="14" spans="1:17" x14ac:dyDescent="0.25">
      <c r="A14" s="62"/>
      <c r="B14" s="62"/>
      <c r="C14" s="62"/>
      <c r="D14" s="62"/>
      <c r="E14" s="62"/>
      <c r="F14" s="62"/>
      <c r="G14" s="62"/>
      <c r="H14" s="76"/>
      <c r="I14" s="76" t="str">
        <f>IF(E14&lt;&gt;"",IF(J13="",I13+H14,I13-I13),"")</f>
        <v/>
      </c>
      <c r="J14" s="95"/>
      <c r="K14" s="62"/>
      <c r="L14" s="64"/>
      <c r="M14" s="64"/>
      <c r="N14" s="91"/>
      <c r="O14" s="64"/>
    </row>
    <row r="15" spans="1:17" x14ac:dyDescent="0.25">
      <c r="A15" s="66"/>
      <c r="B15" s="66"/>
      <c r="C15" s="66"/>
      <c r="D15" s="66"/>
      <c r="E15" s="66"/>
      <c r="F15" s="66"/>
      <c r="G15" s="66"/>
      <c r="H15" s="79" t="str">
        <f t="shared" si="4"/>
        <v/>
      </c>
      <c r="I15" s="77" t="str">
        <f>IF(E15&lt;&gt;"",IF(J14="",H15+I9,H15),"")</f>
        <v/>
      </c>
      <c r="J15" s="99"/>
      <c r="K15" s="66"/>
      <c r="L15" s="67" t="str">
        <f>IF(E15&lt;&gt;"",ROUND(((H15*24)*60)*K15,-1),"")</f>
        <v/>
      </c>
      <c r="M15" s="67" t="str">
        <f>IF(E15&lt;&gt;"",(M9-L15)+N15,"")</f>
        <v/>
      </c>
      <c r="N15" s="66"/>
      <c r="O15" s="67" t="str">
        <f>IF(E15&lt;&gt;"",O9-L15+N15,"")</f>
        <v/>
      </c>
    </row>
    <row r="16" spans="1:17" x14ac:dyDescent="0.25">
      <c r="A16" s="62"/>
      <c r="B16" s="62"/>
      <c r="C16" s="62"/>
      <c r="D16" s="62"/>
      <c r="E16" s="68"/>
      <c r="F16" s="68"/>
      <c r="G16" s="68"/>
      <c r="H16" s="77"/>
      <c r="I16" s="76" t="str">
        <f>IF(E16&lt;&gt;"",IF(J15="",I15+H16,I15-I15),"")</f>
        <v/>
      </c>
      <c r="J16" s="96"/>
      <c r="K16" s="68"/>
      <c r="L16" s="67"/>
      <c r="M16" s="64"/>
      <c r="N16" s="92"/>
      <c r="O16" s="64"/>
    </row>
    <row r="17" spans="1:16" x14ac:dyDescent="0.25">
      <c r="A17" s="65"/>
      <c r="B17" s="65"/>
      <c r="C17" s="65"/>
      <c r="D17" s="65"/>
      <c r="E17" s="65"/>
      <c r="F17" s="65"/>
      <c r="G17" s="65"/>
      <c r="H17" s="76" t="str">
        <f t="shared" si="4"/>
        <v/>
      </c>
      <c r="I17" s="76" t="str">
        <f>IF(E17&lt;&gt;"",IF(J16="",H17+I15,H17),"")</f>
        <v/>
      </c>
      <c r="J17" s="97"/>
      <c r="K17" s="65"/>
      <c r="L17" s="64" t="str">
        <f>IF(E17&lt;&gt;"",ROUND(((H17*24)*60)*K17,-1),"")</f>
        <v/>
      </c>
      <c r="M17" s="64" t="str">
        <f>IF(E17&lt;&gt;"",(M15-L17)+N17,"")</f>
        <v/>
      </c>
      <c r="N17" s="65"/>
      <c r="O17" s="64" t="str">
        <f>IF(E17&lt;&gt;"",O15-L17+N17,"")</f>
        <v/>
      </c>
    </row>
    <row r="18" spans="1:16" x14ac:dyDescent="0.25">
      <c r="A18" s="62"/>
      <c r="B18" s="62"/>
      <c r="C18" s="62"/>
      <c r="D18" s="62"/>
      <c r="E18" s="62"/>
      <c r="F18" s="62"/>
      <c r="G18" s="62"/>
      <c r="H18" s="76" t="str">
        <f t="shared" si="4"/>
        <v/>
      </c>
      <c r="I18" s="76" t="str">
        <f>IF(E18&lt;&gt;"",IF(J17="",H18+I17,H18),"")</f>
        <v/>
      </c>
      <c r="J18" s="95"/>
      <c r="K18" s="62"/>
      <c r="L18" s="64" t="str">
        <f>IF(E18&lt;&gt;"",ROUND(((H18*24)*60)*K18,-1),"")</f>
        <v/>
      </c>
      <c r="M18" s="64" t="str">
        <f>IF(E18&lt;&gt;"",(M17-L18)+N18,"")</f>
        <v/>
      </c>
      <c r="N18" s="91"/>
      <c r="O18" s="64" t="str">
        <f>IF(E18&lt;&gt;"",O17-L18+N18,"")</f>
        <v/>
      </c>
    </row>
    <row r="19" spans="1:16" x14ac:dyDescent="0.25">
      <c r="A19" s="65"/>
      <c r="B19" s="65"/>
      <c r="C19" s="65"/>
      <c r="D19" s="65"/>
      <c r="E19" s="65"/>
      <c r="F19" s="65"/>
      <c r="G19" s="65"/>
      <c r="H19" s="76" t="str">
        <f t="shared" si="4"/>
        <v/>
      </c>
      <c r="I19" s="76" t="str">
        <f>IF(E19&lt;&gt;"",IF(J18="",H19+I18,H19),"")</f>
        <v/>
      </c>
      <c r="J19" s="97"/>
      <c r="K19" s="65"/>
      <c r="L19" s="64" t="str">
        <f>IF(E19&lt;&gt;"",ROUND(((H19*24)*60)*K19,-1),"")</f>
        <v/>
      </c>
      <c r="M19" s="64" t="str">
        <f>IF(E19&lt;&gt;"",(M18-L19)+N19,"")</f>
        <v/>
      </c>
      <c r="N19" s="65"/>
      <c r="O19" s="64" t="str">
        <f>IF(E19&lt;&gt;"",O18-L19+N19,"")</f>
        <v/>
      </c>
    </row>
    <row r="20" spans="1:16" x14ac:dyDescent="0.25">
      <c r="A20" s="62"/>
      <c r="B20" s="62"/>
      <c r="C20" s="62"/>
      <c r="D20" s="62"/>
      <c r="E20" s="62"/>
      <c r="F20" s="62"/>
      <c r="G20" s="62"/>
      <c r="H20" s="76" t="str">
        <f>IF(E20&lt;&gt;"",(E20/G20)/24,"")</f>
        <v/>
      </c>
      <c r="I20" s="76" t="str">
        <f>IF(E20&lt;&gt;"",IF(J19="",H20+I18,H20),"")</f>
        <v/>
      </c>
      <c r="J20" s="95"/>
      <c r="K20" s="62"/>
      <c r="L20" s="64" t="str">
        <f>IF(E20&lt;&gt;"",ROUND(((H20*24)*60)*K20,-1),"")</f>
        <v/>
      </c>
      <c r="M20" s="64" t="str">
        <f>IF(E20&lt;&gt;"",(M19-L20)+N20,"")</f>
        <v/>
      </c>
      <c r="N20" s="91"/>
      <c r="O20" s="64" t="str">
        <f>IF(E20&lt;&gt;"",O19-L20+N20,"")</f>
        <v/>
      </c>
    </row>
    <row r="21" spans="1:16" x14ac:dyDescent="0.25">
      <c r="A21" s="65"/>
      <c r="B21" s="65"/>
      <c r="C21" s="65"/>
      <c r="D21" s="65"/>
      <c r="E21" s="65"/>
      <c r="F21" s="65"/>
      <c r="G21" s="65"/>
      <c r="H21" s="76" t="str">
        <f>IF(E21&lt;&gt;"",(E21/G21)/24,"")</f>
        <v/>
      </c>
      <c r="I21" s="76" t="str">
        <f>IF(E21&lt;&gt;"",IF(J20="",I20+H21,I20-I20),"")</f>
        <v/>
      </c>
      <c r="J21" s="97"/>
      <c r="K21" s="65"/>
      <c r="L21" s="64" t="str">
        <f>IF(E21&lt;&gt;"",ROUND(((H21*24)*60)*K21,-1),"")</f>
        <v/>
      </c>
      <c r="M21" s="64" t="str">
        <f>IF(E21&lt;&gt;"",(M20-L21)+N21,"")</f>
        <v/>
      </c>
      <c r="N21" s="65"/>
      <c r="O21" s="64" t="str">
        <f>IF(E21&lt;&gt;"",O20-L21+N21,"")</f>
        <v/>
      </c>
    </row>
    <row r="22" spans="1:16" x14ac:dyDescent="0.25">
      <c r="D22" s="69" t="s">
        <v>40</v>
      </c>
      <c r="E22" s="64">
        <f>SUM(E4:E20)</f>
        <v>0</v>
      </c>
      <c r="G22" s="69" t="s">
        <v>40</v>
      </c>
      <c r="H22" s="63">
        <f>SUM(H4:H20)</f>
        <v>0</v>
      </c>
      <c r="I22" s="70"/>
      <c r="J22" s="70"/>
      <c r="K22" s="69" t="s">
        <v>40</v>
      </c>
      <c r="L22" s="64">
        <f>SUM(L2:L21)</f>
        <v>0</v>
      </c>
      <c r="M22" s="69" t="s">
        <v>40</v>
      </c>
      <c r="N22" s="64">
        <f>SUM(N2:N20)</f>
        <v>0</v>
      </c>
      <c r="O22" s="85"/>
    </row>
    <row r="23" spans="1:16" x14ac:dyDescent="0.25">
      <c r="B23" s="73" t="s">
        <v>106</v>
      </c>
    </row>
    <row r="24" spans="1:16" x14ac:dyDescent="0.25">
      <c r="B24" s="73" t="s">
        <v>107</v>
      </c>
      <c r="K24" s="71" t="s">
        <v>221</v>
      </c>
      <c r="L24" s="64">
        <f>L22+'Fuel Planning'!C6</f>
        <v>900</v>
      </c>
      <c r="P24" s="72"/>
    </row>
    <row r="25" spans="1:16" x14ac:dyDescent="0.25">
      <c r="G25" s="69" t="s">
        <v>212</v>
      </c>
      <c r="H25" s="93">
        <f>SUM(H5:H15)</f>
        <v>0</v>
      </c>
    </row>
    <row r="29" spans="1:16" x14ac:dyDescent="0.25">
      <c r="L29" s="74"/>
    </row>
    <row r="32" spans="1:16" x14ac:dyDescent="0.25">
      <c r="L32" s="74"/>
    </row>
  </sheetData>
  <sheetProtection formatCells="0" formatColumns="0" formatRows="0" insertColumns="0" insertRows="0" insertHyperlinks="0" deleteColumns="0" deleteRows="0" sort="0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7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C9" sqref="C9"/>
    </sheetView>
  </sheetViews>
  <sheetFormatPr defaultRowHeight="15" x14ac:dyDescent="0.25"/>
  <cols>
    <col min="1" max="1" width="9.140625" style="2"/>
    <col min="2" max="2" width="9.7109375" customWidth="1"/>
    <col min="3" max="3" width="11.28515625" bestFit="1" customWidth="1"/>
    <col min="4" max="4" width="9.7109375" customWidth="1"/>
    <col min="5" max="5" width="9.140625" style="2"/>
    <col min="6" max="6" width="7.140625" style="6" customWidth="1"/>
    <col min="7" max="7" width="9.140625" style="4"/>
    <col min="8" max="8" width="11.5703125" bestFit="1" customWidth="1"/>
  </cols>
  <sheetData>
    <row r="1" spans="1:10" ht="15.75" thickBot="1" x14ac:dyDescent="0.3"/>
    <row r="2" spans="1:10" ht="16.5" thickTop="1" thickBot="1" x14ac:dyDescent="0.3">
      <c r="B2" s="395" t="s">
        <v>83</v>
      </c>
      <c r="C2" s="396"/>
      <c r="D2" s="397"/>
    </row>
    <row r="3" spans="1:10" ht="23.25" customHeight="1" thickTop="1" x14ac:dyDescent="0.25">
      <c r="B3" s="11"/>
    </row>
    <row r="4" spans="1:10" x14ac:dyDescent="0.25">
      <c r="A4"/>
      <c r="B4" s="2" t="s">
        <v>20</v>
      </c>
      <c r="C4" s="56">
        <v>60</v>
      </c>
      <c r="D4" s="4" t="s">
        <v>223</v>
      </c>
      <c r="E4"/>
      <c r="F4"/>
      <c r="G4"/>
    </row>
    <row r="5" spans="1:10" x14ac:dyDescent="0.25">
      <c r="A5"/>
      <c r="B5" s="2" t="s">
        <v>22</v>
      </c>
      <c r="C5" s="57">
        <v>100</v>
      </c>
      <c r="D5" s="5" t="s">
        <v>89</v>
      </c>
      <c r="E5" s="3"/>
      <c r="F5"/>
      <c r="G5"/>
    </row>
    <row r="6" spans="1:10" x14ac:dyDescent="0.25">
      <c r="A6"/>
      <c r="B6" s="2" t="s">
        <v>19</v>
      </c>
      <c r="C6" s="57">
        <v>900</v>
      </c>
      <c r="D6" s="5" t="s">
        <v>24</v>
      </c>
      <c r="E6"/>
      <c r="F6"/>
      <c r="G6"/>
    </row>
    <row r="7" spans="1:10" x14ac:dyDescent="0.25">
      <c r="A7"/>
      <c r="B7" s="7" t="s">
        <v>23</v>
      </c>
      <c r="C7" s="57">
        <v>500</v>
      </c>
      <c r="D7" s="5" t="s">
        <v>21</v>
      </c>
      <c r="E7"/>
      <c r="F7"/>
      <c r="G7"/>
    </row>
    <row r="8" spans="1:10" x14ac:dyDescent="0.25">
      <c r="A8"/>
      <c r="B8" s="7" t="s">
        <v>94</v>
      </c>
      <c r="C8" s="57">
        <v>10</v>
      </c>
      <c r="D8" s="5" t="s">
        <v>84</v>
      </c>
      <c r="E8" s="57">
        <v>150</v>
      </c>
      <c r="F8" t="s">
        <v>85</v>
      </c>
      <c r="G8"/>
    </row>
    <row r="9" spans="1:10" x14ac:dyDescent="0.25">
      <c r="A9"/>
      <c r="B9" s="7" t="s">
        <v>205</v>
      </c>
      <c r="C9" s="57">
        <v>5</v>
      </c>
      <c r="D9" s="5" t="s">
        <v>84</v>
      </c>
      <c r="E9" s="57">
        <v>170</v>
      </c>
      <c r="F9" t="s">
        <v>206</v>
      </c>
      <c r="G9" s="8">
        <f>E9*C9</f>
        <v>850</v>
      </c>
      <c r="H9" t="s">
        <v>21</v>
      </c>
    </row>
    <row r="10" spans="1:10" x14ac:dyDescent="0.25">
      <c r="A10"/>
      <c r="B10" s="7" t="s">
        <v>207</v>
      </c>
      <c r="C10" s="57">
        <v>0</v>
      </c>
      <c r="D10" s="83" t="s">
        <v>84</v>
      </c>
      <c r="E10" s="57">
        <v>120</v>
      </c>
      <c r="F10" t="s">
        <v>206</v>
      </c>
      <c r="G10" s="8">
        <f>E10*C10</f>
        <v>0</v>
      </c>
    </row>
    <row r="11" spans="1:10" x14ac:dyDescent="0.25">
      <c r="A11"/>
      <c r="B11" s="7" t="s">
        <v>208</v>
      </c>
      <c r="C11" s="57">
        <v>300</v>
      </c>
      <c r="D11" s="5"/>
      <c r="E11" s="84"/>
      <c r="F11"/>
      <c r="G11"/>
    </row>
    <row r="12" spans="1:10" ht="15.75" thickBot="1" x14ac:dyDescent="0.3"/>
    <row r="13" spans="1:10" ht="16.5" thickTop="1" thickBot="1" x14ac:dyDescent="0.3">
      <c r="B13" s="395" t="s">
        <v>25</v>
      </c>
      <c r="C13" s="396"/>
      <c r="D13" s="397"/>
    </row>
    <row r="14" spans="1:10" ht="23.25" customHeight="1" thickTop="1" x14ac:dyDescent="0.25">
      <c r="J14" s="45"/>
    </row>
    <row r="15" spans="1:10" x14ac:dyDescent="0.25">
      <c r="B15" s="54" t="s">
        <v>4</v>
      </c>
      <c r="C15" s="8">
        <f>((C4*(C5/10))+C6)</f>
        <v>1500</v>
      </c>
      <c r="D15" t="s">
        <v>21</v>
      </c>
    </row>
    <row r="16" spans="1:10" x14ac:dyDescent="0.25">
      <c r="B16" s="54" t="s">
        <v>3</v>
      </c>
      <c r="C16" s="9">
        <f>C15+C7</f>
        <v>2000</v>
      </c>
      <c r="D16" t="s">
        <v>21</v>
      </c>
    </row>
    <row r="17" spans="2:10" x14ac:dyDescent="0.25">
      <c r="B17" s="54" t="s">
        <v>2</v>
      </c>
      <c r="C17" s="10">
        <f>C16+(C8*E8)</f>
        <v>3500</v>
      </c>
      <c r="D17" t="s">
        <v>21</v>
      </c>
    </row>
    <row r="18" spans="2:10" x14ac:dyDescent="0.25">
      <c r="B18" s="54" t="s">
        <v>96</v>
      </c>
      <c r="C18" s="10">
        <f>ROUTE!L22+'Fuel Planning'!C6</f>
        <v>900</v>
      </c>
      <c r="D18" s="45" t="s">
        <v>108</v>
      </c>
      <c r="E18" s="53"/>
    </row>
    <row r="20" spans="2:10" x14ac:dyDescent="0.25">
      <c r="B20" s="39" t="s">
        <v>203</v>
      </c>
      <c r="C20" s="41">
        <f>IF((C18-11700)&lt;0,0,C18-C22)</f>
        <v>0</v>
      </c>
      <c r="D20" t="s">
        <v>21</v>
      </c>
    </row>
    <row r="22" spans="2:10" x14ac:dyDescent="0.25">
      <c r="B22" s="54" t="s">
        <v>90</v>
      </c>
      <c r="C22" s="58">
        <v>7700</v>
      </c>
      <c r="D22" t="s">
        <v>93</v>
      </c>
      <c r="F22" s="52"/>
      <c r="G22" s="5"/>
    </row>
    <row r="23" spans="2:10" x14ac:dyDescent="0.25">
      <c r="B23" s="54" t="s">
        <v>204</v>
      </c>
      <c r="C23" s="58">
        <f>ROUTE!N22</f>
        <v>0</v>
      </c>
      <c r="F23" s="52"/>
      <c r="G23" s="5"/>
    </row>
    <row r="24" spans="2:10" x14ac:dyDescent="0.25">
      <c r="B24" s="7" t="s">
        <v>91</v>
      </c>
      <c r="C24" s="8">
        <f>(C22+C23)-C18</f>
        <v>6800</v>
      </c>
      <c r="D24" t="s">
        <v>21</v>
      </c>
    </row>
    <row r="25" spans="2:10" x14ac:dyDescent="0.25">
      <c r="B25" s="39" t="s">
        <v>92</v>
      </c>
      <c r="C25" s="8">
        <f>(C24/E8)+C8</f>
        <v>55.333333333333336</v>
      </c>
      <c r="D25" s="45" t="s">
        <v>95</v>
      </c>
      <c r="I25" s="46"/>
      <c r="J25" s="46"/>
    </row>
    <row r="27" spans="2:10" x14ac:dyDescent="0.25">
      <c r="B27" s="2" t="s">
        <v>87</v>
      </c>
      <c r="C27" s="40">
        <f>13977+C22</f>
        <v>21677</v>
      </c>
    </row>
    <row r="37" spans="7:7" x14ac:dyDescent="0.25">
      <c r="G37" s="50"/>
    </row>
  </sheetData>
  <sheetProtection formatCells="0" formatColumns="0" formatRows="0" insertColumns="0" insertRows="0" insertHyperlinks="0" deleteColumns="0" deleteRows="0"/>
  <mergeCells count="2">
    <mergeCell ref="B2:D2"/>
    <mergeCell ref="B13:D13"/>
  </mergeCells>
  <pageMargins left="0.7" right="0.7" top="0.75" bottom="0.75" header="0.3" footer="0.3"/>
  <pageSetup paperSize="9" orientation="portrait" horizontalDpi="30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ACA6540-509A-412B-8F38-F742469E9AC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C20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7"/>
  <sheetViews>
    <sheetView zoomScale="80" zoomScaleNormal="80" workbookViewId="0">
      <selection activeCell="D37" sqref="D37"/>
    </sheetView>
  </sheetViews>
  <sheetFormatPr defaultColWidth="11.42578125" defaultRowHeight="15" x14ac:dyDescent="0.25"/>
  <cols>
    <col min="1" max="1" width="48.5703125" style="12" bestFit="1" customWidth="1"/>
    <col min="2" max="3" width="11.42578125" style="12"/>
    <col min="4" max="4" width="11.85546875" style="12" bestFit="1" customWidth="1"/>
    <col min="5" max="7" width="11.42578125" style="12"/>
    <col min="8" max="8" width="20.42578125" style="12" bestFit="1" customWidth="1"/>
    <col min="9" max="9" width="24.5703125" style="12" bestFit="1" customWidth="1"/>
    <col min="10" max="10" width="18.85546875" style="12" bestFit="1" customWidth="1"/>
    <col min="11" max="11" width="28.42578125" style="12" bestFit="1" customWidth="1"/>
    <col min="12" max="12" width="34.85546875" style="12" bestFit="1" customWidth="1"/>
    <col min="13" max="16384" width="11.42578125" style="12"/>
  </cols>
  <sheetData>
    <row r="1" spans="1:18" ht="18.75" x14ac:dyDescent="0.25">
      <c r="A1" s="12" t="s">
        <v>26</v>
      </c>
      <c r="E1" s="13" t="s">
        <v>27</v>
      </c>
      <c r="F1" s="14"/>
      <c r="G1" s="14"/>
      <c r="H1" s="14"/>
      <c r="I1" s="14"/>
    </row>
    <row r="2" spans="1:18" ht="18" x14ac:dyDescent="0.25">
      <c r="A2" s="15" t="s">
        <v>28</v>
      </c>
      <c r="D2" s="398" t="s">
        <v>29</v>
      </c>
      <c r="E2" s="398"/>
      <c r="F2" s="398"/>
      <c r="G2" s="398"/>
      <c r="H2" s="398"/>
      <c r="I2" s="398"/>
      <c r="J2" s="398"/>
      <c r="K2" s="398"/>
      <c r="L2" s="16"/>
      <c r="M2" s="16"/>
      <c r="N2" s="16"/>
      <c r="O2" s="16"/>
      <c r="P2" s="16"/>
      <c r="Q2" s="16"/>
      <c r="R2" s="16"/>
    </row>
    <row r="4" spans="1:18" ht="15.75" thickBot="1" x14ac:dyDescent="0.3">
      <c r="B4" s="17" t="s">
        <v>30</v>
      </c>
      <c r="C4" s="17" t="s">
        <v>31</v>
      </c>
      <c r="D4" s="17" t="s">
        <v>32</v>
      </c>
      <c r="E4" s="17" t="s">
        <v>33</v>
      </c>
      <c r="F4" s="17" t="s">
        <v>34</v>
      </c>
      <c r="G4" s="17"/>
    </row>
    <row r="5" spans="1:18" ht="19.5" thickBot="1" x14ac:dyDescent="0.3">
      <c r="A5" s="18" t="s">
        <v>35</v>
      </c>
      <c r="B5" s="12">
        <v>13977</v>
      </c>
      <c r="C5" s="12">
        <v>1.4</v>
      </c>
      <c r="D5" s="19" t="s">
        <v>36</v>
      </c>
      <c r="H5" s="38" t="s">
        <v>37</v>
      </c>
      <c r="I5" s="38" t="s">
        <v>88</v>
      </c>
      <c r="J5" s="34"/>
      <c r="K5" s="34"/>
      <c r="L5" s="34"/>
    </row>
    <row r="6" spans="1:18" ht="19.5" thickBot="1" x14ac:dyDescent="0.35">
      <c r="H6" s="49">
        <f>SUM(B5,E9,E13,E20,E27,E38,E52,E62)</f>
        <v>30431</v>
      </c>
      <c r="I6" s="44">
        <v>31086</v>
      </c>
      <c r="J6" s="35"/>
      <c r="K6" s="35"/>
      <c r="L6" s="36"/>
    </row>
    <row r="7" spans="1:18" x14ac:dyDescent="0.25">
      <c r="A7" s="18" t="s">
        <v>38</v>
      </c>
      <c r="B7" s="12">
        <v>1</v>
      </c>
      <c r="D7" s="20">
        <v>7700</v>
      </c>
      <c r="E7" s="51">
        <f t="shared" ref="E7:E61" si="0">D7*B7</f>
        <v>7700</v>
      </c>
      <c r="I7" s="27"/>
      <c r="J7" s="27"/>
      <c r="K7" s="27"/>
      <c r="L7" s="27"/>
    </row>
    <row r="8" spans="1:18" x14ac:dyDescent="0.25">
      <c r="A8" s="18" t="s">
        <v>39</v>
      </c>
      <c r="B8" s="12">
        <v>1</v>
      </c>
      <c r="D8" s="20">
        <v>4000</v>
      </c>
      <c r="E8" s="21">
        <f t="shared" si="0"/>
        <v>4000</v>
      </c>
      <c r="I8" s="42"/>
      <c r="J8" s="27"/>
      <c r="K8" s="27"/>
      <c r="L8" s="27"/>
    </row>
    <row r="9" spans="1:18" x14ac:dyDescent="0.25">
      <c r="A9" s="22" t="s">
        <v>40</v>
      </c>
      <c r="B9" s="23"/>
      <c r="C9" s="23"/>
      <c r="D9" s="23"/>
      <c r="E9" s="22">
        <f>SUM(E7:E8)</f>
        <v>11700</v>
      </c>
      <c r="G9" s="24"/>
      <c r="I9" s="27">
        <f>I6-H6</f>
        <v>655</v>
      </c>
      <c r="J9" s="27"/>
      <c r="K9" s="27"/>
      <c r="L9" s="27"/>
    </row>
    <row r="10" spans="1:18" x14ac:dyDescent="0.25">
      <c r="A10" s="25"/>
      <c r="B10" s="26"/>
      <c r="C10" s="26"/>
      <c r="D10" s="26"/>
      <c r="E10" s="25"/>
      <c r="F10" s="25"/>
      <c r="I10" s="27"/>
      <c r="J10" s="27"/>
      <c r="K10" s="27"/>
      <c r="L10" s="27"/>
    </row>
    <row r="11" spans="1:18" x14ac:dyDescent="0.25">
      <c r="A11" s="18" t="s">
        <v>41</v>
      </c>
      <c r="I11" s="27"/>
      <c r="J11" s="27"/>
      <c r="K11" s="27"/>
      <c r="L11" s="27"/>
    </row>
    <row r="12" spans="1:18" x14ac:dyDescent="0.25">
      <c r="A12" s="12" t="s">
        <v>42</v>
      </c>
      <c r="B12" s="12">
        <v>207</v>
      </c>
      <c r="C12" s="12">
        <v>7.75</v>
      </c>
      <c r="D12" s="20">
        <v>2</v>
      </c>
      <c r="E12" s="21">
        <f t="shared" si="0"/>
        <v>414</v>
      </c>
      <c r="F12" s="12">
        <f>C12*D12</f>
        <v>15.5</v>
      </c>
      <c r="I12" s="27">
        <f>7758+4006</f>
        <v>11764</v>
      </c>
      <c r="J12" s="27"/>
      <c r="K12" s="27"/>
      <c r="L12" s="27"/>
    </row>
    <row r="13" spans="1:18" x14ac:dyDescent="0.25">
      <c r="A13" s="22" t="s">
        <v>40</v>
      </c>
      <c r="B13" s="23"/>
      <c r="C13" s="23"/>
      <c r="D13" s="23"/>
      <c r="E13" s="22">
        <f>E12</f>
        <v>414</v>
      </c>
      <c r="F13" s="22">
        <f>F12</f>
        <v>15.5</v>
      </c>
      <c r="I13" s="27"/>
      <c r="J13" s="27"/>
      <c r="K13" s="27"/>
      <c r="L13" s="27"/>
    </row>
    <row r="14" spans="1:18" s="26" customFormat="1" x14ac:dyDescent="0.25">
      <c r="A14" s="25"/>
      <c r="E14" s="25"/>
      <c r="F14" s="25"/>
      <c r="I14" s="27"/>
      <c r="J14" s="27"/>
      <c r="K14" s="28"/>
      <c r="L14" s="27"/>
    </row>
    <row r="15" spans="1:18" x14ac:dyDescent="0.25">
      <c r="A15" s="18" t="s">
        <v>43</v>
      </c>
      <c r="I15" s="399"/>
      <c r="J15" s="28"/>
      <c r="K15" s="28"/>
      <c r="L15" s="28"/>
      <c r="M15" s="28"/>
      <c r="N15" s="28"/>
      <c r="O15" s="29"/>
    </row>
    <row r="16" spans="1:18" ht="15.75" customHeight="1" x14ac:dyDescent="0.25">
      <c r="A16" s="12" t="s">
        <v>44</v>
      </c>
      <c r="B16" s="12">
        <v>133</v>
      </c>
      <c r="D16" s="20"/>
      <c r="E16" s="12">
        <f t="shared" si="0"/>
        <v>0</v>
      </c>
      <c r="F16" s="12">
        <f>C16*D16</f>
        <v>0</v>
      </c>
      <c r="I16" s="399"/>
      <c r="J16" s="27"/>
      <c r="K16" s="400"/>
      <c r="L16" s="37"/>
      <c r="M16" s="30"/>
      <c r="N16" s="30"/>
    </row>
    <row r="17" spans="1:12" x14ac:dyDescent="0.25">
      <c r="A17" s="12" t="s">
        <v>45</v>
      </c>
      <c r="B17" s="12">
        <v>144</v>
      </c>
      <c r="D17" s="48"/>
      <c r="E17" s="12">
        <f t="shared" si="0"/>
        <v>0</v>
      </c>
      <c r="F17" s="12">
        <f>C17*D17</f>
        <v>0</v>
      </c>
      <c r="I17" s="27"/>
      <c r="J17" s="37"/>
      <c r="K17" s="400"/>
      <c r="L17" s="27"/>
    </row>
    <row r="18" spans="1:12" x14ac:dyDescent="0.25">
      <c r="A18" s="12" t="s">
        <v>46</v>
      </c>
      <c r="B18" s="12">
        <v>33</v>
      </c>
      <c r="D18" s="20"/>
      <c r="E18" s="12">
        <f t="shared" si="0"/>
        <v>0</v>
      </c>
      <c r="F18" s="12">
        <f>C18*D18</f>
        <v>0</v>
      </c>
      <c r="I18" s="27"/>
      <c r="J18" s="37"/>
      <c r="K18" s="400"/>
      <c r="L18" s="27"/>
    </row>
    <row r="19" spans="1:12" x14ac:dyDescent="0.25">
      <c r="A19" s="12" t="s">
        <v>47</v>
      </c>
      <c r="B19" s="12">
        <v>135</v>
      </c>
      <c r="D19" s="20"/>
      <c r="E19" s="21">
        <f t="shared" si="0"/>
        <v>0</v>
      </c>
      <c r="F19" s="12">
        <f>C19*D19</f>
        <v>0</v>
      </c>
      <c r="I19" s="27"/>
      <c r="J19" s="27"/>
      <c r="K19" s="400"/>
      <c r="L19" s="27"/>
    </row>
    <row r="20" spans="1:12" x14ac:dyDescent="0.25">
      <c r="A20" s="22" t="s">
        <v>40</v>
      </c>
      <c r="B20" s="23"/>
      <c r="C20" s="23"/>
      <c r="D20" s="23"/>
      <c r="E20" s="22">
        <f>SUM(E16:E19)</f>
        <v>0</v>
      </c>
      <c r="F20" s="22">
        <f>SUM(F16:F19)</f>
        <v>0</v>
      </c>
    </row>
    <row r="21" spans="1:12" s="26" customFormat="1" x14ac:dyDescent="0.25">
      <c r="A21" s="25"/>
      <c r="E21" s="25"/>
      <c r="F21" s="25"/>
      <c r="I21" s="32"/>
      <c r="J21" s="32"/>
    </row>
    <row r="22" spans="1:12" x14ac:dyDescent="0.25">
      <c r="A22" s="18" t="s">
        <v>48</v>
      </c>
      <c r="I22" s="32"/>
      <c r="J22" s="32"/>
    </row>
    <row r="23" spans="1:12" x14ac:dyDescent="0.25">
      <c r="A23" s="12" t="s">
        <v>49</v>
      </c>
      <c r="B23" s="12">
        <v>661</v>
      </c>
      <c r="D23" s="20">
        <v>1</v>
      </c>
      <c r="E23" s="12">
        <f t="shared" si="0"/>
        <v>661</v>
      </c>
      <c r="F23" s="12">
        <f>C23*D23</f>
        <v>0</v>
      </c>
      <c r="I23" s="32"/>
      <c r="J23" s="32"/>
    </row>
    <row r="24" spans="1:12" ht="15" customHeight="1" x14ac:dyDescent="0.25">
      <c r="A24" s="12" t="s">
        <v>50</v>
      </c>
      <c r="B24" s="12">
        <v>317</v>
      </c>
      <c r="D24" s="20"/>
      <c r="E24" s="12">
        <f t="shared" si="0"/>
        <v>0</v>
      </c>
      <c r="F24" s="12">
        <f>C24*D24</f>
        <v>0</v>
      </c>
    </row>
    <row r="25" spans="1:12" x14ac:dyDescent="0.25">
      <c r="A25" s="12" t="s">
        <v>51</v>
      </c>
      <c r="B25" s="12">
        <v>1314</v>
      </c>
      <c r="D25" s="20">
        <v>1</v>
      </c>
      <c r="E25" s="12">
        <f t="shared" si="0"/>
        <v>1314</v>
      </c>
      <c r="F25" s="12">
        <f>C25*D25</f>
        <v>0</v>
      </c>
      <c r="H25" s="29"/>
      <c r="I25" s="401"/>
      <c r="J25" s="401"/>
      <c r="K25" s="29"/>
    </row>
    <row r="26" spans="1:12" ht="18" x14ac:dyDescent="0.25">
      <c r="A26" s="12" t="s">
        <v>52</v>
      </c>
      <c r="B26" s="12">
        <v>139</v>
      </c>
      <c r="D26" s="20"/>
      <c r="E26" s="21">
        <f t="shared" si="0"/>
        <v>0</v>
      </c>
      <c r="F26" s="12">
        <f>C26*D26</f>
        <v>0</v>
      </c>
      <c r="H26" s="33"/>
      <c r="I26" s="33"/>
      <c r="J26" s="33"/>
      <c r="K26" s="33"/>
    </row>
    <row r="27" spans="1:12" x14ac:dyDescent="0.25">
      <c r="A27" s="22" t="s">
        <v>40</v>
      </c>
      <c r="B27" s="23"/>
      <c r="C27" s="23"/>
      <c r="D27" s="23"/>
      <c r="E27" s="22">
        <f>SUM(E23:E26)</f>
        <v>1975</v>
      </c>
      <c r="F27" s="22">
        <f>SUM(F23:F26)</f>
        <v>0</v>
      </c>
    </row>
    <row r="28" spans="1:12" s="26" customFormat="1" x14ac:dyDescent="0.25">
      <c r="A28" s="25"/>
      <c r="E28" s="25"/>
      <c r="F28" s="25"/>
    </row>
    <row r="29" spans="1:12" x14ac:dyDescent="0.25">
      <c r="A29" s="18" t="s">
        <v>53</v>
      </c>
    </row>
    <row r="30" spans="1:12" x14ac:dyDescent="0.25">
      <c r="A30" s="12" t="s">
        <v>54</v>
      </c>
      <c r="B30" s="12">
        <v>24</v>
      </c>
      <c r="D30" s="20"/>
      <c r="E30" s="12">
        <f t="shared" si="0"/>
        <v>0</v>
      </c>
      <c r="F30" s="12">
        <f t="shared" ref="F30:F37" si="1">C30*D30</f>
        <v>0</v>
      </c>
    </row>
    <row r="31" spans="1:12" x14ac:dyDescent="0.25">
      <c r="A31" s="12" t="s">
        <v>55</v>
      </c>
      <c r="B31" s="12">
        <v>260</v>
      </c>
      <c r="D31" s="20"/>
      <c r="E31" s="12">
        <f t="shared" si="0"/>
        <v>0</v>
      </c>
      <c r="F31" s="12">
        <f t="shared" si="1"/>
        <v>0</v>
      </c>
    </row>
    <row r="32" spans="1:12" x14ac:dyDescent="0.25">
      <c r="A32" s="12" t="s">
        <v>56</v>
      </c>
      <c r="B32" s="12">
        <v>489</v>
      </c>
      <c r="D32" s="20"/>
      <c r="E32" s="12">
        <f t="shared" si="0"/>
        <v>0</v>
      </c>
      <c r="F32" s="12">
        <f t="shared" si="1"/>
        <v>0</v>
      </c>
    </row>
    <row r="33" spans="1:6" x14ac:dyDescent="0.25">
      <c r="A33" s="12" t="s">
        <v>57</v>
      </c>
      <c r="B33" s="12">
        <v>531</v>
      </c>
      <c r="D33" s="20"/>
      <c r="E33" s="12">
        <f t="shared" si="0"/>
        <v>0</v>
      </c>
      <c r="F33" s="12">
        <f t="shared" si="1"/>
        <v>0</v>
      </c>
    </row>
    <row r="34" spans="1:6" x14ac:dyDescent="0.25">
      <c r="A34" s="12" t="s">
        <v>58</v>
      </c>
      <c r="B34" s="12">
        <v>511</v>
      </c>
      <c r="D34" s="20"/>
      <c r="E34" s="12">
        <f t="shared" si="0"/>
        <v>0</v>
      </c>
      <c r="F34" s="12">
        <f t="shared" si="1"/>
        <v>0</v>
      </c>
    </row>
    <row r="35" spans="1:6" x14ac:dyDescent="0.25">
      <c r="A35" s="12" t="s">
        <v>59</v>
      </c>
      <c r="B35" s="12">
        <v>798</v>
      </c>
      <c r="D35" s="48"/>
      <c r="E35" s="12">
        <f t="shared" si="0"/>
        <v>0</v>
      </c>
      <c r="F35" s="12">
        <f t="shared" si="1"/>
        <v>0</v>
      </c>
    </row>
    <row r="36" spans="1:6" x14ac:dyDescent="0.25">
      <c r="A36" s="12" t="s">
        <v>60</v>
      </c>
      <c r="B36" s="12">
        <v>985</v>
      </c>
      <c r="D36" s="20">
        <v>2</v>
      </c>
      <c r="E36" s="12">
        <f t="shared" si="0"/>
        <v>1970</v>
      </c>
      <c r="F36" s="12">
        <f t="shared" si="1"/>
        <v>0</v>
      </c>
    </row>
    <row r="37" spans="1:6" x14ac:dyDescent="0.25">
      <c r="A37" s="12" t="s">
        <v>61</v>
      </c>
      <c r="B37" s="12">
        <v>1243</v>
      </c>
      <c r="D37" s="20"/>
      <c r="E37" s="21">
        <f t="shared" si="0"/>
        <v>0</v>
      </c>
      <c r="F37" s="12">
        <f t="shared" si="1"/>
        <v>0</v>
      </c>
    </row>
    <row r="38" spans="1:6" x14ac:dyDescent="0.25">
      <c r="A38" s="22" t="s">
        <v>40</v>
      </c>
      <c r="B38" s="23"/>
      <c r="C38" s="23"/>
      <c r="D38" s="23"/>
      <c r="E38" s="22">
        <f>SUM(E30:E37)</f>
        <v>1970</v>
      </c>
      <c r="F38" s="22">
        <f>SUM(F30:F37)</f>
        <v>0</v>
      </c>
    </row>
    <row r="39" spans="1:6" s="26" customFormat="1" x14ac:dyDescent="0.25">
      <c r="A39" s="25"/>
      <c r="E39" s="25"/>
      <c r="F39" s="25"/>
    </row>
    <row r="40" spans="1:6" x14ac:dyDescent="0.25">
      <c r="A40" s="18" t="s">
        <v>62</v>
      </c>
    </row>
    <row r="41" spans="1:6" x14ac:dyDescent="0.25">
      <c r="A41" s="12" t="s">
        <v>63</v>
      </c>
      <c r="B41" s="12">
        <v>287</v>
      </c>
      <c r="D41" s="20"/>
      <c r="E41" s="12">
        <f t="shared" si="0"/>
        <v>0</v>
      </c>
      <c r="F41" s="12">
        <f t="shared" ref="F41:F51" si="2">C41*D41</f>
        <v>0</v>
      </c>
    </row>
    <row r="42" spans="1:6" x14ac:dyDescent="0.25">
      <c r="A42" s="12" t="s">
        <v>64</v>
      </c>
      <c r="B42" s="12">
        <v>970</v>
      </c>
      <c r="D42" s="20"/>
      <c r="E42" s="12">
        <f t="shared" si="0"/>
        <v>0</v>
      </c>
      <c r="F42" s="12">
        <f t="shared" si="2"/>
        <v>0</v>
      </c>
    </row>
    <row r="43" spans="1:6" x14ac:dyDescent="0.25">
      <c r="A43" s="12" t="s">
        <v>65</v>
      </c>
      <c r="B43" s="12">
        <v>690</v>
      </c>
      <c r="D43" s="20"/>
      <c r="E43" s="12">
        <f t="shared" si="0"/>
        <v>0</v>
      </c>
      <c r="F43" s="12">
        <f t="shared" si="2"/>
        <v>0</v>
      </c>
    </row>
    <row r="44" spans="1:6" x14ac:dyDescent="0.25">
      <c r="A44" s="12" t="s">
        <v>66</v>
      </c>
      <c r="B44" s="12">
        <v>628</v>
      </c>
      <c r="D44" s="20"/>
      <c r="E44" s="12">
        <f t="shared" si="0"/>
        <v>0</v>
      </c>
      <c r="F44" s="12">
        <f t="shared" si="2"/>
        <v>0</v>
      </c>
    </row>
    <row r="45" spans="1:6" x14ac:dyDescent="0.25">
      <c r="A45" s="12" t="s">
        <v>67</v>
      </c>
      <c r="B45" s="12">
        <v>631</v>
      </c>
      <c r="D45" s="20"/>
      <c r="E45" s="12">
        <f t="shared" si="0"/>
        <v>0</v>
      </c>
      <c r="F45" s="12">
        <f t="shared" si="2"/>
        <v>0</v>
      </c>
    </row>
    <row r="46" spans="1:6" x14ac:dyDescent="0.25">
      <c r="A46" s="12" t="s">
        <v>68</v>
      </c>
      <c r="B46" s="12">
        <v>220</v>
      </c>
      <c r="D46" s="20"/>
      <c r="E46" s="12">
        <f t="shared" si="0"/>
        <v>0</v>
      </c>
      <c r="F46" s="12">
        <f t="shared" si="2"/>
        <v>0</v>
      </c>
    </row>
    <row r="47" spans="1:6" x14ac:dyDescent="0.25">
      <c r="A47" s="12" t="s">
        <v>69</v>
      </c>
      <c r="B47" s="12">
        <v>220</v>
      </c>
      <c r="D47" s="20"/>
      <c r="E47" s="12">
        <f t="shared" si="0"/>
        <v>0</v>
      </c>
      <c r="F47" s="12">
        <f t="shared" si="2"/>
        <v>0</v>
      </c>
    </row>
    <row r="48" spans="1:6" x14ac:dyDescent="0.25">
      <c r="A48" s="12" t="s">
        <v>70</v>
      </c>
      <c r="B48" s="12">
        <v>220</v>
      </c>
      <c r="D48" s="20"/>
      <c r="E48" s="12">
        <f t="shared" si="0"/>
        <v>0</v>
      </c>
      <c r="F48" s="12">
        <f t="shared" si="2"/>
        <v>0</v>
      </c>
    </row>
    <row r="49" spans="1:6" x14ac:dyDescent="0.25">
      <c r="A49" s="12" t="s">
        <v>71</v>
      </c>
      <c r="B49" s="12">
        <v>282</v>
      </c>
      <c r="D49" s="20"/>
      <c r="E49" s="12">
        <f t="shared" si="0"/>
        <v>0</v>
      </c>
      <c r="F49" s="12">
        <f t="shared" si="2"/>
        <v>0</v>
      </c>
    </row>
    <row r="50" spans="1:6" x14ac:dyDescent="0.25">
      <c r="A50" s="12" t="s">
        <v>72</v>
      </c>
      <c r="B50" s="12">
        <v>260</v>
      </c>
      <c r="D50" s="20"/>
      <c r="E50" s="12">
        <f t="shared" si="0"/>
        <v>0</v>
      </c>
      <c r="F50" s="12">
        <f t="shared" si="2"/>
        <v>0</v>
      </c>
    </row>
    <row r="51" spans="1:6" x14ac:dyDescent="0.25">
      <c r="A51" s="12" t="s">
        <v>73</v>
      </c>
      <c r="B51" s="12">
        <v>262</v>
      </c>
      <c r="D51" s="20"/>
      <c r="E51" s="21">
        <f t="shared" si="0"/>
        <v>0</v>
      </c>
      <c r="F51" s="12">
        <f t="shared" si="2"/>
        <v>0</v>
      </c>
    </row>
    <row r="52" spans="1:6" x14ac:dyDescent="0.25">
      <c r="A52" s="22" t="s">
        <v>40</v>
      </c>
      <c r="B52" s="23"/>
      <c r="C52" s="23"/>
      <c r="D52" s="23"/>
      <c r="E52" s="22">
        <f>SUM(E41:E51)</f>
        <v>0</v>
      </c>
      <c r="F52" s="22">
        <f>SUM(F41:F51)</f>
        <v>0</v>
      </c>
    </row>
    <row r="53" spans="1:6" s="26" customFormat="1" x14ac:dyDescent="0.25">
      <c r="A53" s="25"/>
      <c r="E53" s="25"/>
      <c r="F53" s="25"/>
    </row>
    <row r="54" spans="1:6" x14ac:dyDescent="0.25">
      <c r="A54" s="31" t="s">
        <v>74</v>
      </c>
    </row>
    <row r="55" spans="1:6" x14ac:dyDescent="0.25">
      <c r="A55" s="12" t="s">
        <v>75</v>
      </c>
      <c r="B55" s="12">
        <v>192</v>
      </c>
      <c r="D55" s="20">
        <v>1</v>
      </c>
      <c r="E55" s="12">
        <f t="shared" si="0"/>
        <v>192</v>
      </c>
      <c r="F55" s="12">
        <f>C55*D55</f>
        <v>0</v>
      </c>
    </row>
    <row r="56" spans="1:6" x14ac:dyDescent="0.25">
      <c r="A56" s="12" t="s">
        <v>76</v>
      </c>
      <c r="B56" s="12">
        <v>203</v>
      </c>
      <c r="D56" s="48">
        <v>1</v>
      </c>
      <c r="E56" s="12">
        <f t="shared" si="0"/>
        <v>203</v>
      </c>
      <c r="F56" s="12">
        <f t="shared" ref="F56:F61" si="3">C56*D56</f>
        <v>0</v>
      </c>
    </row>
    <row r="57" spans="1:6" x14ac:dyDescent="0.25">
      <c r="A57" s="12" t="s">
        <v>77</v>
      </c>
      <c r="B57" s="12">
        <v>485</v>
      </c>
      <c r="D57" s="20"/>
      <c r="E57" s="12">
        <f t="shared" si="0"/>
        <v>0</v>
      </c>
      <c r="F57" s="12">
        <f t="shared" si="3"/>
        <v>0</v>
      </c>
    </row>
    <row r="58" spans="1:6" x14ac:dyDescent="0.25">
      <c r="A58" s="12" t="s">
        <v>78</v>
      </c>
      <c r="B58" s="12">
        <v>465</v>
      </c>
      <c r="D58" s="20"/>
      <c r="E58" s="12">
        <f t="shared" si="0"/>
        <v>0</v>
      </c>
      <c r="F58" s="12">
        <f t="shared" si="3"/>
        <v>0</v>
      </c>
    </row>
    <row r="59" spans="1:6" x14ac:dyDescent="0.25">
      <c r="A59" s="12" t="s">
        <v>79</v>
      </c>
      <c r="B59" s="12">
        <v>645</v>
      </c>
      <c r="D59" s="20"/>
      <c r="E59" s="12">
        <f t="shared" si="0"/>
        <v>0</v>
      </c>
      <c r="F59" s="12">
        <f t="shared" si="3"/>
        <v>0</v>
      </c>
    </row>
    <row r="60" spans="1:6" x14ac:dyDescent="0.25">
      <c r="A60" s="12" t="s">
        <v>80</v>
      </c>
      <c r="B60" s="12">
        <v>675</v>
      </c>
      <c r="D60" s="20"/>
      <c r="E60" s="12">
        <f t="shared" si="0"/>
        <v>0</v>
      </c>
      <c r="F60" s="12">
        <f t="shared" si="3"/>
        <v>0</v>
      </c>
    </row>
    <row r="61" spans="1:6" x14ac:dyDescent="0.25">
      <c r="A61" s="12" t="s">
        <v>81</v>
      </c>
      <c r="B61" s="12">
        <v>675</v>
      </c>
      <c r="D61" s="20"/>
      <c r="E61" s="21">
        <f t="shared" si="0"/>
        <v>0</v>
      </c>
      <c r="F61" s="12">
        <f t="shared" si="3"/>
        <v>0</v>
      </c>
    </row>
    <row r="62" spans="1:6" x14ac:dyDescent="0.25">
      <c r="A62" s="22" t="s">
        <v>40</v>
      </c>
      <c r="B62" s="23"/>
      <c r="C62" s="23"/>
      <c r="D62" s="23"/>
      <c r="E62" s="22">
        <f>SUM(E55:E61)</f>
        <v>395</v>
      </c>
      <c r="F62" s="22">
        <f>SUM(F55:F61)</f>
        <v>0</v>
      </c>
    </row>
    <row r="65" spans="2:7" ht="15.75" thickBot="1" x14ac:dyDescent="0.3"/>
    <row r="66" spans="2:7" ht="15.75" customHeight="1" x14ac:dyDescent="0.25">
      <c r="B66" s="402" t="s">
        <v>82</v>
      </c>
      <c r="C66" s="403"/>
      <c r="D66" s="403"/>
      <c r="E66" s="404"/>
      <c r="F66" s="32"/>
      <c r="G66" s="32"/>
    </row>
    <row r="67" spans="2:7" ht="15.75" thickBot="1" x14ac:dyDescent="0.3">
      <c r="B67" s="405"/>
      <c r="C67" s="406"/>
      <c r="D67" s="406"/>
      <c r="E67" s="407"/>
    </row>
  </sheetData>
  <sheetProtection selectLockedCells="1"/>
  <protectedRanges>
    <protectedRange sqref="I25:J25 H26:K26" name="Plage2"/>
    <protectedRange sqref="D7:D8 D12 D16:D19 D23:D26 D30:D37 D41:D51 D55:D61" name="Plage1"/>
  </protectedRanges>
  <mergeCells count="5">
    <mergeCell ref="D2:K2"/>
    <mergeCell ref="I15:I16"/>
    <mergeCell ref="K16:K19"/>
    <mergeCell ref="I25:J25"/>
    <mergeCell ref="B66:E67"/>
  </mergeCells>
  <hyperlinks>
    <hyperlink ref="A2" r:id="rId1"/>
  </hyperlinks>
  <pageMargins left="0.23622047244094491" right="0.23622047244094491" top="0.74803149606299213" bottom="0.74803149606299213" header="0.31496062992125984" footer="0.31496062992125984"/>
  <pageSetup paperSize="9" scale="40" orientation="portrait" horizontalDpi="360" verticalDpi="36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E1135F70-71F2-4E86-9BDD-A0721A1DF963}">
            <x14:iconSet iconSet="3Symbols2" custom="1">
              <x14:cfvo type="percent">
                <xm:f>0</xm:f>
              </x14:cfvo>
              <x14:cfvo type="num">
                <xm:f>$I$6</xm:f>
              </x14:cfvo>
              <x14:cfvo type="num" gte="0">
                <xm:f>$I$6</xm:f>
              </x14:cfvo>
              <x14:cfIcon iconSet="NoIcons" iconId="0"/>
              <x14:cfIcon iconSet="NoIcons" iconId="0"/>
              <x14:cfIcon iconSet="4RedToBlack" iconId="3"/>
            </x14:iconSet>
          </x14:cfRule>
          <xm:sqref>H6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37"/>
  <sheetViews>
    <sheetView zoomScale="90" zoomScaleNormal="90" workbookViewId="0">
      <selection activeCell="R32" sqref="R32"/>
    </sheetView>
  </sheetViews>
  <sheetFormatPr defaultRowHeight="15" x14ac:dyDescent="0.25"/>
  <cols>
    <col min="15" max="15" width="11" bestFit="1" customWidth="1"/>
    <col min="20" max="20" width="10.85546875" bestFit="1" customWidth="1"/>
  </cols>
  <sheetData>
    <row r="3" spans="2:18" x14ac:dyDescent="0.25">
      <c r="B3" s="419" t="s">
        <v>7</v>
      </c>
      <c r="C3" s="411"/>
      <c r="D3" s="412"/>
      <c r="E3" s="1"/>
      <c r="F3" s="410" t="s">
        <v>9</v>
      </c>
      <c r="G3" s="411"/>
      <c r="H3" s="412"/>
      <c r="I3" s="1"/>
      <c r="J3" s="410" t="s">
        <v>11</v>
      </c>
      <c r="K3" s="411"/>
      <c r="L3" s="412"/>
      <c r="N3" s="408" t="s">
        <v>10</v>
      </c>
      <c r="O3" s="408"/>
      <c r="P3" s="408"/>
      <c r="Q3" s="408"/>
      <c r="R3" s="408"/>
    </row>
    <row r="4" spans="2:18" x14ac:dyDescent="0.25">
      <c r="B4" s="413"/>
      <c r="C4" s="414"/>
      <c r="D4" s="415"/>
      <c r="E4" s="1"/>
      <c r="F4" s="413"/>
      <c r="G4" s="414"/>
      <c r="H4" s="415"/>
      <c r="I4" s="1"/>
      <c r="J4" s="413"/>
      <c r="K4" s="414"/>
      <c r="L4" s="415"/>
      <c r="N4" s="409"/>
      <c r="O4" s="409"/>
      <c r="P4" s="409"/>
      <c r="Q4" s="409"/>
      <c r="R4" s="409"/>
    </row>
    <row r="5" spans="2:18" x14ac:dyDescent="0.25">
      <c r="B5" s="413"/>
      <c r="C5" s="414"/>
      <c r="D5" s="415"/>
      <c r="E5" s="1"/>
      <c r="F5" s="413"/>
      <c r="G5" s="414"/>
      <c r="H5" s="415"/>
      <c r="I5" s="1"/>
      <c r="J5" s="413"/>
      <c r="K5" s="414"/>
      <c r="L5" s="415"/>
      <c r="N5" s="409"/>
      <c r="O5" s="409"/>
      <c r="P5" s="409"/>
      <c r="Q5" s="409"/>
      <c r="R5" s="409"/>
    </row>
    <row r="6" spans="2:18" x14ac:dyDescent="0.25">
      <c r="B6" s="413"/>
      <c r="C6" s="414"/>
      <c r="D6" s="415"/>
      <c r="E6" s="1"/>
      <c r="F6" s="413"/>
      <c r="G6" s="414"/>
      <c r="H6" s="415"/>
      <c r="I6" s="1"/>
      <c r="J6" s="413"/>
      <c r="K6" s="414"/>
      <c r="L6" s="415"/>
      <c r="N6" s="409"/>
      <c r="O6" s="409"/>
      <c r="P6" s="409"/>
      <c r="Q6" s="409"/>
      <c r="R6" s="409"/>
    </row>
    <row r="7" spans="2:18" x14ac:dyDescent="0.25">
      <c r="B7" s="413"/>
      <c r="C7" s="414"/>
      <c r="D7" s="415"/>
      <c r="E7" s="1"/>
      <c r="F7" s="413"/>
      <c r="G7" s="414"/>
      <c r="H7" s="415"/>
      <c r="I7" s="1"/>
      <c r="J7" s="413"/>
      <c r="K7" s="414"/>
      <c r="L7" s="415"/>
      <c r="N7" s="409"/>
      <c r="O7" s="409"/>
      <c r="P7" s="409"/>
      <c r="Q7" s="409"/>
      <c r="R7" s="409"/>
    </row>
    <row r="8" spans="2:18" x14ac:dyDescent="0.25">
      <c r="B8" s="413"/>
      <c r="C8" s="414"/>
      <c r="D8" s="415"/>
      <c r="E8" s="1"/>
      <c r="F8" s="413"/>
      <c r="G8" s="414"/>
      <c r="H8" s="415"/>
      <c r="I8" s="1"/>
      <c r="J8" s="413"/>
      <c r="K8" s="414"/>
      <c r="L8" s="415"/>
      <c r="N8" s="409"/>
      <c r="O8" s="409"/>
      <c r="P8" s="409"/>
      <c r="Q8" s="409"/>
      <c r="R8" s="409"/>
    </row>
    <row r="9" spans="2:18" x14ac:dyDescent="0.25">
      <c r="B9" s="413"/>
      <c r="C9" s="414"/>
      <c r="D9" s="415"/>
      <c r="E9" s="1"/>
      <c r="F9" s="413"/>
      <c r="G9" s="414"/>
      <c r="H9" s="415"/>
      <c r="I9" s="1"/>
      <c r="J9" s="413"/>
      <c r="K9" s="414"/>
      <c r="L9" s="415"/>
      <c r="N9" s="409"/>
      <c r="O9" s="409"/>
      <c r="P9" s="409"/>
      <c r="Q9" s="409"/>
      <c r="R9" s="409"/>
    </row>
    <row r="10" spans="2:18" x14ac:dyDescent="0.25">
      <c r="B10" s="416"/>
      <c r="C10" s="417"/>
      <c r="D10" s="418"/>
      <c r="E10" s="1"/>
      <c r="F10" s="416"/>
      <c r="G10" s="417"/>
      <c r="H10" s="418"/>
      <c r="I10" s="1"/>
      <c r="J10" s="416"/>
      <c r="K10" s="417"/>
      <c r="L10" s="418"/>
      <c r="N10" s="409"/>
      <c r="O10" s="409"/>
      <c r="P10" s="409"/>
      <c r="Q10" s="409"/>
      <c r="R10" s="409"/>
    </row>
    <row r="12" spans="2:18" x14ac:dyDescent="0.25">
      <c r="B12" s="419" t="s">
        <v>8</v>
      </c>
      <c r="C12" s="411"/>
      <c r="D12" s="412"/>
      <c r="E12" s="1"/>
      <c r="F12" s="410" t="s">
        <v>6</v>
      </c>
      <c r="G12" s="411"/>
      <c r="H12" s="412"/>
      <c r="I12" s="1"/>
      <c r="J12" s="410" t="s">
        <v>12</v>
      </c>
      <c r="K12" s="411"/>
      <c r="L12" s="412"/>
      <c r="N12" s="408" t="s">
        <v>211</v>
      </c>
      <c r="O12" s="408"/>
      <c r="P12" s="408"/>
      <c r="Q12" s="408"/>
      <c r="R12" s="408"/>
    </row>
    <row r="13" spans="2:18" x14ac:dyDescent="0.25">
      <c r="B13" s="413"/>
      <c r="C13" s="414"/>
      <c r="D13" s="415"/>
      <c r="E13" s="1"/>
      <c r="F13" s="413"/>
      <c r="G13" s="414"/>
      <c r="H13" s="415"/>
      <c r="I13" s="1"/>
      <c r="J13" s="413"/>
      <c r="K13" s="414"/>
      <c r="L13" s="415"/>
      <c r="N13" s="409"/>
      <c r="O13" s="409"/>
      <c r="P13" s="409"/>
      <c r="Q13" s="409"/>
      <c r="R13" s="409"/>
    </row>
    <row r="14" spans="2:18" x14ac:dyDescent="0.25">
      <c r="B14" s="413"/>
      <c r="C14" s="414"/>
      <c r="D14" s="415"/>
      <c r="E14" s="1"/>
      <c r="F14" s="413"/>
      <c r="G14" s="414"/>
      <c r="H14" s="415"/>
      <c r="I14" s="1"/>
      <c r="J14" s="413"/>
      <c r="K14" s="414"/>
      <c r="L14" s="415"/>
      <c r="N14" s="409"/>
      <c r="O14" s="409"/>
      <c r="P14" s="409"/>
      <c r="Q14" s="409"/>
      <c r="R14" s="409"/>
    </row>
    <row r="15" spans="2:18" x14ac:dyDescent="0.25">
      <c r="B15" s="413"/>
      <c r="C15" s="414"/>
      <c r="D15" s="415"/>
      <c r="E15" s="1"/>
      <c r="F15" s="413"/>
      <c r="G15" s="414"/>
      <c r="H15" s="415"/>
      <c r="I15" s="1"/>
      <c r="J15" s="413"/>
      <c r="K15" s="414"/>
      <c r="L15" s="415"/>
      <c r="N15" s="409"/>
      <c r="O15" s="409"/>
      <c r="P15" s="409"/>
      <c r="Q15" s="409"/>
      <c r="R15" s="409"/>
    </row>
    <row r="16" spans="2:18" x14ac:dyDescent="0.25">
      <c r="B16" s="413"/>
      <c r="C16" s="414"/>
      <c r="D16" s="415"/>
      <c r="E16" s="1"/>
      <c r="F16" s="413"/>
      <c r="G16" s="414"/>
      <c r="H16" s="415"/>
      <c r="I16" s="1"/>
      <c r="J16" s="413"/>
      <c r="K16" s="414"/>
      <c r="L16" s="415"/>
      <c r="N16" s="409"/>
      <c r="O16" s="409"/>
      <c r="P16" s="409"/>
      <c r="Q16" s="409"/>
      <c r="R16" s="409"/>
    </row>
    <row r="17" spans="2:20" x14ac:dyDescent="0.25">
      <c r="B17" s="413"/>
      <c r="C17" s="414"/>
      <c r="D17" s="415"/>
      <c r="E17" s="1"/>
      <c r="F17" s="413"/>
      <c r="G17" s="414"/>
      <c r="H17" s="415"/>
      <c r="I17" s="1"/>
      <c r="J17" s="413"/>
      <c r="K17" s="414"/>
      <c r="L17" s="415"/>
      <c r="N17" s="409"/>
      <c r="O17" s="409"/>
      <c r="P17" s="409"/>
      <c r="Q17" s="409"/>
      <c r="R17" s="409"/>
    </row>
    <row r="18" spans="2:20" x14ac:dyDescent="0.25">
      <c r="B18" s="413"/>
      <c r="C18" s="414"/>
      <c r="D18" s="415"/>
      <c r="E18" s="1"/>
      <c r="F18" s="413"/>
      <c r="G18" s="414"/>
      <c r="H18" s="415"/>
      <c r="I18" s="1"/>
      <c r="J18" s="413"/>
      <c r="K18" s="414"/>
      <c r="L18" s="415"/>
      <c r="N18" s="409"/>
      <c r="O18" s="409"/>
      <c r="P18" s="409"/>
      <c r="Q18" s="409"/>
      <c r="R18" s="409"/>
    </row>
    <row r="19" spans="2:20" x14ac:dyDescent="0.25">
      <c r="B19" s="416"/>
      <c r="C19" s="417"/>
      <c r="D19" s="418"/>
      <c r="E19" s="1"/>
      <c r="F19" s="416"/>
      <c r="G19" s="417"/>
      <c r="H19" s="418"/>
      <c r="I19" s="1"/>
      <c r="J19" s="416"/>
      <c r="K19" s="417"/>
      <c r="L19" s="418"/>
      <c r="N19" s="409"/>
      <c r="O19" s="409"/>
      <c r="P19" s="409"/>
      <c r="Q19" s="409"/>
      <c r="R19" s="409"/>
    </row>
    <row r="20" spans="2:20" x14ac:dyDescent="0.25">
      <c r="N20" s="409"/>
      <c r="O20" s="409"/>
      <c r="P20" s="409"/>
      <c r="Q20" s="409"/>
      <c r="R20" s="409"/>
    </row>
    <row r="21" spans="2:20" x14ac:dyDescent="0.25">
      <c r="B21" s="410" t="s">
        <v>16</v>
      </c>
      <c r="C21" s="411"/>
      <c r="D21" s="412"/>
      <c r="E21" s="1"/>
      <c r="F21" s="410" t="s">
        <v>5</v>
      </c>
      <c r="G21" s="411"/>
      <c r="H21" s="412"/>
      <c r="I21" s="1"/>
      <c r="J21" s="410" t="s">
        <v>13</v>
      </c>
      <c r="K21" s="411"/>
      <c r="L21" s="412"/>
      <c r="N21" s="409"/>
      <c r="O21" s="409"/>
      <c r="P21" s="409"/>
      <c r="Q21" s="409"/>
      <c r="R21" s="409"/>
    </row>
    <row r="22" spans="2:20" x14ac:dyDescent="0.25">
      <c r="B22" s="413"/>
      <c r="C22" s="414"/>
      <c r="D22" s="415"/>
      <c r="E22" s="1"/>
      <c r="F22" s="413"/>
      <c r="G22" s="414"/>
      <c r="H22" s="415"/>
      <c r="I22" s="1"/>
      <c r="J22" s="413"/>
      <c r="K22" s="414"/>
      <c r="L22" s="415"/>
      <c r="N22" s="409"/>
      <c r="O22" s="409"/>
      <c r="P22" s="409"/>
      <c r="Q22" s="409"/>
      <c r="R22" s="409"/>
    </row>
    <row r="23" spans="2:20" x14ac:dyDescent="0.25">
      <c r="B23" s="413"/>
      <c r="C23" s="414"/>
      <c r="D23" s="415"/>
      <c r="E23" s="1"/>
      <c r="F23" s="413"/>
      <c r="G23" s="414"/>
      <c r="H23" s="415"/>
      <c r="I23" s="1"/>
      <c r="J23" s="413"/>
      <c r="K23" s="414"/>
      <c r="L23" s="415"/>
      <c r="N23" s="409"/>
      <c r="O23" s="409"/>
      <c r="P23" s="409"/>
      <c r="Q23" s="409"/>
      <c r="R23" s="409"/>
    </row>
    <row r="24" spans="2:20" x14ac:dyDescent="0.25">
      <c r="B24" s="413"/>
      <c r="C24" s="414"/>
      <c r="D24" s="415"/>
      <c r="E24" s="1"/>
      <c r="F24" s="413"/>
      <c r="G24" s="414"/>
      <c r="H24" s="415"/>
      <c r="I24" s="1"/>
      <c r="J24" s="413"/>
      <c r="K24" s="414"/>
      <c r="L24" s="415"/>
    </row>
    <row r="25" spans="2:20" x14ac:dyDescent="0.25">
      <c r="B25" s="413"/>
      <c r="C25" s="414"/>
      <c r="D25" s="415"/>
      <c r="E25" s="1"/>
      <c r="F25" s="413"/>
      <c r="G25" s="414"/>
      <c r="H25" s="415"/>
      <c r="I25" s="1"/>
      <c r="J25" s="413"/>
      <c r="K25" s="414"/>
      <c r="L25" s="415"/>
    </row>
    <row r="26" spans="2:20" x14ac:dyDescent="0.25">
      <c r="B26" s="413"/>
      <c r="C26" s="414"/>
      <c r="D26" s="415"/>
      <c r="E26" s="1"/>
      <c r="F26" s="413"/>
      <c r="G26" s="414"/>
      <c r="H26" s="415"/>
      <c r="I26" s="1"/>
      <c r="J26" s="413"/>
      <c r="K26" s="414"/>
      <c r="L26" s="415"/>
    </row>
    <row r="27" spans="2:20" x14ac:dyDescent="0.25">
      <c r="B27" s="413"/>
      <c r="C27" s="414"/>
      <c r="D27" s="415"/>
      <c r="E27" s="1"/>
      <c r="F27" s="413"/>
      <c r="G27" s="414"/>
      <c r="H27" s="415"/>
      <c r="I27" s="1"/>
      <c r="J27" s="413"/>
      <c r="K27" s="414"/>
      <c r="L27" s="415"/>
      <c r="P27" s="45"/>
      <c r="S27" s="45"/>
    </row>
    <row r="28" spans="2:20" x14ac:dyDescent="0.25">
      <c r="B28" s="416"/>
      <c r="C28" s="417"/>
      <c r="D28" s="418"/>
      <c r="E28" s="1"/>
      <c r="F28" s="416"/>
      <c r="G28" s="417"/>
      <c r="H28" s="418"/>
      <c r="I28" s="1"/>
      <c r="J28" s="416"/>
      <c r="K28" s="417"/>
      <c r="L28" s="418"/>
      <c r="T28" s="45"/>
    </row>
    <row r="29" spans="2:20" x14ac:dyDescent="0.25">
      <c r="T29" s="45"/>
    </row>
    <row r="30" spans="2:20" x14ac:dyDescent="0.25">
      <c r="B30" s="410"/>
      <c r="C30" s="411"/>
      <c r="D30" s="412"/>
      <c r="E30" s="1"/>
      <c r="F30" s="410" t="s">
        <v>15</v>
      </c>
      <c r="G30" s="411"/>
      <c r="H30" s="412"/>
      <c r="I30" s="1"/>
      <c r="J30" s="410" t="s">
        <v>14</v>
      </c>
      <c r="K30" s="411"/>
      <c r="L30" s="412"/>
      <c r="S30" s="75"/>
      <c r="T30" s="45"/>
    </row>
    <row r="31" spans="2:20" x14ac:dyDescent="0.25">
      <c r="B31" s="413"/>
      <c r="C31" s="414"/>
      <c r="D31" s="415"/>
      <c r="E31" s="1"/>
      <c r="F31" s="413"/>
      <c r="G31" s="414"/>
      <c r="H31" s="415"/>
      <c r="I31" s="1"/>
      <c r="J31" s="413"/>
      <c r="K31" s="414"/>
      <c r="L31" s="415"/>
    </row>
    <row r="32" spans="2:20" x14ac:dyDescent="0.25">
      <c r="B32" s="413"/>
      <c r="C32" s="414"/>
      <c r="D32" s="415"/>
      <c r="E32" s="1"/>
      <c r="F32" s="413"/>
      <c r="G32" s="414"/>
      <c r="H32" s="415"/>
      <c r="I32" s="1"/>
      <c r="J32" s="413"/>
      <c r="K32" s="414"/>
      <c r="L32" s="415"/>
    </row>
    <row r="33" spans="2:12" x14ac:dyDescent="0.25">
      <c r="B33" s="413"/>
      <c r="C33" s="414"/>
      <c r="D33" s="415"/>
      <c r="E33" s="1"/>
      <c r="F33" s="413"/>
      <c r="G33" s="414"/>
      <c r="H33" s="415"/>
      <c r="I33" s="1"/>
      <c r="J33" s="413"/>
      <c r="K33" s="414"/>
      <c r="L33" s="415"/>
    </row>
    <row r="34" spans="2:12" x14ac:dyDescent="0.25">
      <c r="B34" s="413"/>
      <c r="C34" s="414"/>
      <c r="D34" s="415"/>
      <c r="E34" s="1"/>
      <c r="F34" s="413"/>
      <c r="G34" s="414"/>
      <c r="H34" s="415"/>
      <c r="I34" s="1"/>
      <c r="J34" s="413"/>
      <c r="K34" s="414"/>
      <c r="L34" s="415"/>
    </row>
    <row r="35" spans="2:12" x14ac:dyDescent="0.25">
      <c r="B35" s="413"/>
      <c r="C35" s="414"/>
      <c r="D35" s="415"/>
      <c r="E35" s="1"/>
      <c r="F35" s="413"/>
      <c r="G35" s="414"/>
      <c r="H35" s="415"/>
      <c r="I35" s="1"/>
      <c r="J35" s="413"/>
      <c r="K35" s="414"/>
      <c r="L35" s="415"/>
    </row>
    <row r="36" spans="2:12" x14ac:dyDescent="0.25">
      <c r="B36" s="413"/>
      <c r="C36" s="414"/>
      <c r="D36" s="415"/>
      <c r="E36" s="1"/>
      <c r="F36" s="413"/>
      <c r="G36" s="414"/>
      <c r="H36" s="415"/>
      <c r="I36" s="1"/>
      <c r="J36" s="413"/>
      <c r="K36" s="414"/>
      <c r="L36" s="415"/>
    </row>
    <row r="37" spans="2:12" x14ac:dyDescent="0.25">
      <c r="B37" s="416"/>
      <c r="C37" s="417"/>
      <c r="D37" s="418"/>
      <c r="E37" s="1"/>
      <c r="F37" s="416"/>
      <c r="G37" s="417"/>
      <c r="H37" s="418"/>
      <c r="I37" s="1"/>
      <c r="J37" s="416"/>
      <c r="K37" s="417"/>
      <c r="L37" s="418"/>
    </row>
  </sheetData>
  <sheetProtection selectLockedCells="1"/>
  <mergeCells count="28">
    <mergeCell ref="J13:L19"/>
    <mergeCell ref="B31:D37"/>
    <mergeCell ref="J21:L21"/>
    <mergeCell ref="J22:L28"/>
    <mergeCell ref="J30:L30"/>
    <mergeCell ref="J31:L37"/>
    <mergeCell ref="F21:H21"/>
    <mergeCell ref="F22:H28"/>
    <mergeCell ref="F30:H30"/>
    <mergeCell ref="F31:H37"/>
    <mergeCell ref="B21:D21"/>
    <mergeCell ref="B22:D28"/>
    <mergeCell ref="N12:R12"/>
    <mergeCell ref="N4:R10"/>
    <mergeCell ref="N3:R3"/>
    <mergeCell ref="B30:D30"/>
    <mergeCell ref="F13:H19"/>
    <mergeCell ref="B4:D10"/>
    <mergeCell ref="B3:D3"/>
    <mergeCell ref="B12:D12"/>
    <mergeCell ref="J3:L3"/>
    <mergeCell ref="J4:L10"/>
    <mergeCell ref="J12:L12"/>
    <mergeCell ref="F3:H3"/>
    <mergeCell ref="F4:H10"/>
    <mergeCell ref="F12:H12"/>
    <mergeCell ref="B13:D19"/>
    <mergeCell ref="N13:R23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6"/>
  <sheetViews>
    <sheetView workbookViewId="0">
      <selection activeCell="K5" sqref="K5"/>
    </sheetView>
  </sheetViews>
  <sheetFormatPr defaultRowHeight="15" x14ac:dyDescent="0.25"/>
  <cols>
    <col min="3" max="3" width="10.140625" customWidth="1"/>
    <col min="7" max="7" width="9.85546875" customWidth="1"/>
    <col min="9" max="9" width="11" bestFit="1" customWidth="1"/>
    <col min="11" max="11" width="11" bestFit="1" customWidth="1"/>
  </cols>
  <sheetData>
    <row r="3" spans="3:12" x14ac:dyDescent="0.25">
      <c r="C3" s="420" t="s">
        <v>225</v>
      </c>
      <c r="D3" s="420"/>
      <c r="F3" s="421" t="s">
        <v>226</v>
      </c>
      <c r="G3" s="421"/>
    </row>
    <row r="4" spans="3:12" x14ac:dyDescent="0.25">
      <c r="G4" s="45"/>
      <c r="H4" s="45"/>
    </row>
    <row r="5" spans="3:12" x14ac:dyDescent="0.25">
      <c r="C5" s="103">
        <v>450</v>
      </c>
      <c r="D5" s="104" t="s">
        <v>131</v>
      </c>
      <c r="F5" s="88">
        <v>500</v>
      </c>
      <c r="G5" s="11" t="s">
        <v>214</v>
      </c>
      <c r="I5" s="100"/>
      <c r="J5" s="100"/>
      <c r="K5" s="107">
        <v>21</v>
      </c>
      <c r="L5" s="108">
        <f>K5/60</f>
        <v>0.35</v>
      </c>
    </row>
    <row r="6" spans="3:12" x14ac:dyDescent="0.25">
      <c r="C6" s="101" t="s">
        <v>98</v>
      </c>
      <c r="D6" s="101" t="s">
        <v>224</v>
      </c>
      <c r="F6" s="86">
        <v>8</v>
      </c>
      <c r="G6" s="45" t="s">
        <v>220</v>
      </c>
    </row>
    <row r="7" spans="3:12" x14ac:dyDescent="0.25">
      <c r="C7" s="102">
        <f t="shared" ref="C7:C26" si="0">(($C$5/60^3)/24)*D7</f>
        <v>4.3402777777777779E-5</v>
      </c>
      <c r="D7" s="105">
        <v>0.5</v>
      </c>
      <c r="F7" s="88">
        <v>1000</v>
      </c>
      <c r="G7" s="11" t="s">
        <v>215</v>
      </c>
    </row>
    <row r="8" spans="3:12" x14ac:dyDescent="0.25">
      <c r="C8" s="102">
        <f t="shared" si="0"/>
        <v>8.6805555555555559E-5</v>
      </c>
      <c r="D8" s="105">
        <v>1</v>
      </c>
      <c r="F8" s="87">
        <f>ROUNDUP(((((F5*6080)/(60*60))*F6)*(SIN((F11*(PI()/180)))))+F7,-2)</f>
        <v>2200</v>
      </c>
      <c r="G8" s="45" t="s">
        <v>219</v>
      </c>
    </row>
    <row r="9" spans="3:12" x14ac:dyDescent="0.25">
      <c r="C9" s="102">
        <f t="shared" si="0"/>
        <v>1.3020833333333333E-4</v>
      </c>
      <c r="D9" s="105">
        <v>1.5</v>
      </c>
      <c r="F9" s="88">
        <v>2200</v>
      </c>
      <c r="G9" s="11" t="s">
        <v>216</v>
      </c>
    </row>
    <row r="10" spans="3:12" x14ac:dyDescent="0.25">
      <c r="C10" s="102">
        <f t="shared" si="0"/>
        <v>1.7361111111111112E-4</v>
      </c>
      <c r="D10" s="105">
        <v>2</v>
      </c>
      <c r="F10" s="89">
        <f>F9-500</f>
        <v>1700</v>
      </c>
      <c r="G10" s="11" t="s">
        <v>217</v>
      </c>
    </row>
    <row r="11" spans="3:12" x14ac:dyDescent="0.25">
      <c r="C11" s="102">
        <f t="shared" si="0"/>
        <v>2.170138888888889E-4</v>
      </c>
      <c r="D11" s="105">
        <v>2.5</v>
      </c>
      <c r="F11" s="88">
        <v>10</v>
      </c>
      <c r="G11" s="11" t="s">
        <v>127</v>
      </c>
    </row>
    <row r="12" spans="3:12" x14ac:dyDescent="0.25">
      <c r="C12" s="102">
        <f t="shared" si="0"/>
        <v>2.6041666666666666E-4</v>
      </c>
      <c r="D12" s="105">
        <v>3</v>
      </c>
      <c r="F12" s="88">
        <v>500</v>
      </c>
      <c r="G12" s="11" t="s">
        <v>218</v>
      </c>
    </row>
    <row r="13" spans="3:12" x14ac:dyDescent="0.25">
      <c r="C13" s="102">
        <f t="shared" si="0"/>
        <v>3.0381944444444445E-4</v>
      </c>
      <c r="D13" s="105">
        <v>3.5</v>
      </c>
      <c r="F13" s="88">
        <v>20</v>
      </c>
      <c r="G13" s="11" t="s">
        <v>128</v>
      </c>
    </row>
    <row r="14" spans="3:12" x14ac:dyDescent="0.25">
      <c r="C14" s="102">
        <f t="shared" si="0"/>
        <v>3.4722222222222224E-4</v>
      </c>
      <c r="D14" s="105">
        <v>4</v>
      </c>
      <c r="F14" s="90">
        <f>((F9-F12)/6080)/TAN(F13*(PI()/180))+((F9/TAN(F11*(PI()/180)))/6080)</f>
        <v>2.8203177000381281</v>
      </c>
      <c r="G14" s="11" t="s">
        <v>129</v>
      </c>
    </row>
    <row r="15" spans="3:12" x14ac:dyDescent="0.25">
      <c r="C15" s="102">
        <f t="shared" si="0"/>
        <v>3.9062500000000002E-4</v>
      </c>
      <c r="D15" s="105">
        <v>4.5</v>
      </c>
    </row>
    <row r="16" spans="3:12" x14ac:dyDescent="0.25">
      <c r="C16" s="102">
        <f t="shared" si="0"/>
        <v>4.3402777777777781E-4</v>
      </c>
      <c r="D16" s="105">
        <v>5</v>
      </c>
    </row>
    <row r="17" spans="3:11" x14ac:dyDescent="0.25">
      <c r="C17" s="102">
        <f t="shared" si="0"/>
        <v>4.7743055555555559E-4</v>
      </c>
      <c r="D17" s="105">
        <v>5.5</v>
      </c>
      <c r="K17" s="100"/>
    </row>
    <row r="18" spans="3:11" x14ac:dyDescent="0.25">
      <c r="C18" s="102">
        <f t="shared" si="0"/>
        <v>5.2083333333333333E-4</v>
      </c>
      <c r="D18" s="105">
        <v>6</v>
      </c>
    </row>
    <row r="19" spans="3:11" x14ac:dyDescent="0.25">
      <c r="C19" s="102">
        <f t="shared" si="0"/>
        <v>5.6423611111111117E-4</v>
      </c>
      <c r="D19" s="105">
        <v>6.5</v>
      </c>
    </row>
    <row r="20" spans="3:11" x14ac:dyDescent="0.25">
      <c r="C20" s="102">
        <f t="shared" si="0"/>
        <v>6.076388888888889E-4</v>
      </c>
      <c r="D20" s="105">
        <v>7</v>
      </c>
    </row>
    <row r="21" spans="3:11" x14ac:dyDescent="0.25">
      <c r="C21" s="102">
        <f t="shared" si="0"/>
        <v>6.5104166666666674E-4</v>
      </c>
      <c r="D21" s="105">
        <v>7.5</v>
      </c>
    </row>
    <row r="22" spans="3:11" x14ac:dyDescent="0.25">
      <c r="C22" s="102">
        <f t="shared" si="0"/>
        <v>6.9444444444444447E-4</v>
      </c>
      <c r="D22" s="105">
        <v>8</v>
      </c>
    </row>
    <row r="23" spans="3:11" x14ac:dyDescent="0.25">
      <c r="C23" s="102">
        <f t="shared" si="0"/>
        <v>7.378472222222222E-4</v>
      </c>
      <c r="D23" s="105">
        <v>8.5</v>
      </c>
    </row>
    <row r="24" spans="3:11" x14ac:dyDescent="0.25">
      <c r="C24" s="102">
        <f t="shared" si="0"/>
        <v>7.8125000000000004E-4</v>
      </c>
      <c r="D24" s="105">
        <v>9</v>
      </c>
    </row>
    <row r="25" spans="3:11" x14ac:dyDescent="0.25">
      <c r="C25" s="102">
        <f t="shared" si="0"/>
        <v>8.2465277777777778E-4</v>
      </c>
      <c r="D25" s="105">
        <v>9.5</v>
      </c>
    </row>
    <row r="26" spans="3:11" x14ac:dyDescent="0.25">
      <c r="C26" s="102">
        <f t="shared" si="0"/>
        <v>8.6805555555555562E-4</v>
      </c>
      <c r="D26" s="105">
        <v>10</v>
      </c>
    </row>
  </sheetData>
  <mergeCells count="2">
    <mergeCell ref="C3:D3"/>
    <mergeCell ref="F3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19" sqref="C19"/>
    </sheetView>
  </sheetViews>
  <sheetFormatPr defaultRowHeight="15" x14ac:dyDescent="0.25"/>
  <cols>
    <col min="1" max="1" width="12" bestFit="1" customWidth="1"/>
    <col min="3" max="3" width="11.140625" bestFit="1" customWidth="1"/>
    <col min="5" max="5" width="18.85546875" bestFit="1" customWidth="1"/>
    <col min="6" max="6" width="15" bestFit="1" customWidth="1"/>
    <col min="7" max="7" width="10" bestFit="1" customWidth="1"/>
    <col min="8" max="8" width="14.85546875" bestFit="1" customWidth="1"/>
  </cols>
  <sheetData>
    <row r="1" spans="1:8" x14ac:dyDescent="0.25">
      <c r="A1" s="80" t="s">
        <v>134</v>
      </c>
      <c r="B1" s="80" t="s">
        <v>135</v>
      </c>
      <c r="C1" s="11" t="s">
        <v>144</v>
      </c>
      <c r="D1" s="80" t="s">
        <v>163</v>
      </c>
      <c r="E1" s="80" t="s">
        <v>201</v>
      </c>
      <c r="F1" s="80" t="s">
        <v>179</v>
      </c>
      <c r="G1" s="80" t="s">
        <v>183</v>
      </c>
      <c r="H1" s="80" t="s">
        <v>191</v>
      </c>
    </row>
    <row r="2" spans="1:8" x14ac:dyDescent="0.25">
      <c r="A2" s="45" t="s">
        <v>137</v>
      </c>
      <c r="B2" s="81">
        <v>50</v>
      </c>
      <c r="C2" s="45" t="s">
        <v>145</v>
      </c>
      <c r="D2" s="82" t="s">
        <v>164</v>
      </c>
      <c r="E2" s="45" t="s">
        <v>167</v>
      </c>
      <c r="F2" s="43" t="s">
        <v>104</v>
      </c>
      <c r="G2" s="45" t="s">
        <v>118</v>
      </c>
      <c r="H2" s="45" t="s">
        <v>86</v>
      </c>
    </row>
    <row r="3" spans="1:8" x14ac:dyDescent="0.25">
      <c r="A3" s="45" t="s">
        <v>109</v>
      </c>
      <c r="B3" s="82">
        <v>51</v>
      </c>
      <c r="C3" s="45" t="s">
        <v>146</v>
      </c>
      <c r="D3" s="82" t="s">
        <v>105</v>
      </c>
      <c r="E3" s="45" t="s">
        <v>168</v>
      </c>
      <c r="F3" s="43" t="s">
        <v>180</v>
      </c>
      <c r="G3" s="45" t="s">
        <v>86</v>
      </c>
      <c r="H3" s="45" t="s">
        <v>115</v>
      </c>
    </row>
    <row r="4" spans="1:8" x14ac:dyDescent="0.25">
      <c r="A4" s="45" t="s">
        <v>138</v>
      </c>
      <c r="B4" s="81">
        <v>52</v>
      </c>
      <c r="C4" s="45" t="s">
        <v>147</v>
      </c>
      <c r="D4" s="82" t="s">
        <v>165</v>
      </c>
      <c r="E4" s="45" t="s">
        <v>117</v>
      </c>
      <c r="F4" s="43" t="s">
        <v>181</v>
      </c>
      <c r="G4" s="45" t="s">
        <v>115</v>
      </c>
      <c r="H4" s="45" t="s">
        <v>193</v>
      </c>
    </row>
    <row r="5" spans="1:8" x14ac:dyDescent="0.25">
      <c r="A5" s="45" t="s">
        <v>142</v>
      </c>
      <c r="B5" s="6">
        <v>53</v>
      </c>
      <c r="C5" s="45" t="s">
        <v>148</v>
      </c>
      <c r="D5" s="82" t="s">
        <v>166</v>
      </c>
      <c r="E5" s="45" t="s">
        <v>99</v>
      </c>
      <c r="F5" s="43" t="s">
        <v>182</v>
      </c>
      <c r="G5" s="45" t="s">
        <v>120</v>
      </c>
      <c r="H5" s="45" t="s">
        <v>192</v>
      </c>
    </row>
    <row r="6" spans="1:8" x14ac:dyDescent="0.25">
      <c r="A6" s="45" t="s">
        <v>139</v>
      </c>
      <c r="B6" s="81">
        <v>54</v>
      </c>
      <c r="C6" s="45" t="s">
        <v>111</v>
      </c>
      <c r="D6" s="6"/>
      <c r="E6" s="45" t="s">
        <v>122</v>
      </c>
      <c r="G6" s="45" t="s">
        <v>189</v>
      </c>
      <c r="H6" s="45" t="s">
        <v>164</v>
      </c>
    </row>
    <row r="7" spans="1:8" x14ac:dyDescent="0.25">
      <c r="A7" s="45" t="s">
        <v>143</v>
      </c>
      <c r="B7" s="6">
        <v>55</v>
      </c>
      <c r="C7" s="45" t="s">
        <v>110</v>
      </c>
      <c r="D7" s="6"/>
      <c r="E7" s="45" t="s">
        <v>169</v>
      </c>
      <c r="G7" s="45" t="s">
        <v>190</v>
      </c>
      <c r="H7" s="45" t="s">
        <v>125</v>
      </c>
    </row>
    <row r="8" spans="1:8" x14ac:dyDescent="0.25">
      <c r="A8" s="45" t="s">
        <v>112</v>
      </c>
      <c r="B8" s="81">
        <v>56</v>
      </c>
      <c r="C8" s="45" t="s">
        <v>151</v>
      </c>
      <c r="D8" s="6"/>
      <c r="E8" s="45" t="s">
        <v>170</v>
      </c>
      <c r="G8" s="45" t="s">
        <v>121</v>
      </c>
      <c r="H8" s="45" t="s">
        <v>126</v>
      </c>
    </row>
    <row r="9" spans="1:8" x14ac:dyDescent="0.25">
      <c r="A9" s="45" t="s">
        <v>141</v>
      </c>
      <c r="B9" s="6">
        <v>57</v>
      </c>
      <c r="C9" s="45" t="s">
        <v>152</v>
      </c>
      <c r="D9" s="6"/>
      <c r="E9" s="45" t="s">
        <v>171</v>
      </c>
      <c r="G9" s="45" t="s">
        <v>130</v>
      </c>
      <c r="H9" s="45" t="s">
        <v>105</v>
      </c>
    </row>
    <row r="10" spans="1:8" x14ac:dyDescent="0.25">
      <c r="A10" s="45" t="s">
        <v>140</v>
      </c>
      <c r="B10" s="6">
        <v>58</v>
      </c>
      <c r="C10" s="45" t="s">
        <v>149</v>
      </c>
      <c r="D10" s="6"/>
      <c r="E10" s="45" t="s">
        <v>123</v>
      </c>
      <c r="G10" s="45" t="s">
        <v>187</v>
      </c>
      <c r="H10" s="45" t="s">
        <v>121</v>
      </c>
    </row>
    <row r="11" spans="1:8" x14ac:dyDescent="0.25">
      <c r="A11" s="45" t="s">
        <v>159</v>
      </c>
      <c r="B11" s="6">
        <v>59</v>
      </c>
      <c r="C11" s="45" t="s">
        <v>150</v>
      </c>
      <c r="D11" s="6"/>
      <c r="E11" s="45" t="s">
        <v>172</v>
      </c>
      <c r="G11" s="45" t="s">
        <v>186</v>
      </c>
      <c r="H11" s="45" t="s">
        <v>116</v>
      </c>
    </row>
    <row r="12" spans="1:8" x14ac:dyDescent="0.25">
      <c r="A12" s="45" t="s">
        <v>136</v>
      </c>
      <c r="B12" s="81">
        <v>60</v>
      </c>
      <c r="C12" s="45" t="s">
        <v>153</v>
      </c>
      <c r="D12" s="6"/>
      <c r="E12" s="45" t="s">
        <v>124</v>
      </c>
      <c r="G12" s="45" t="s">
        <v>184</v>
      </c>
      <c r="H12" s="45" t="s">
        <v>165</v>
      </c>
    </row>
    <row r="13" spans="1:8" x14ac:dyDescent="0.25">
      <c r="A13" s="45" t="s">
        <v>160</v>
      </c>
      <c r="B13" s="6">
        <v>61</v>
      </c>
      <c r="C13" s="45" t="s">
        <v>154</v>
      </c>
      <c r="D13" s="6"/>
      <c r="E13" s="45" t="s">
        <v>174</v>
      </c>
      <c r="G13" s="45" t="s">
        <v>185</v>
      </c>
      <c r="H13" s="45" t="s">
        <v>194</v>
      </c>
    </row>
    <row r="14" spans="1:8" x14ac:dyDescent="0.25">
      <c r="A14" s="45" t="s">
        <v>161</v>
      </c>
      <c r="B14" s="6">
        <v>62</v>
      </c>
      <c r="C14" s="45" t="s">
        <v>155</v>
      </c>
      <c r="D14" s="6"/>
      <c r="E14" s="45" t="s">
        <v>175</v>
      </c>
      <c r="G14" s="45" t="s">
        <v>188</v>
      </c>
      <c r="H14" s="45" t="s">
        <v>195</v>
      </c>
    </row>
    <row r="15" spans="1:8" x14ac:dyDescent="0.25">
      <c r="A15" s="45" t="s">
        <v>162</v>
      </c>
      <c r="B15" s="6">
        <v>63</v>
      </c>
      <c r="C15" s="45" t="s">
        <v>156</v>
      </c>
      <c r="D15" s="6"/>
      <c r="E15" s="45" t="s">
        <v>173</v>
      </c>
      <c r="G15" s="45" t="s">
        <v>213</v>
      </c>
      <c r="H15" s="45" t="s">
        <v>196</v>
      </c>
    </row>
    <row r="16" spans="1:8" x14ac:dyDescent="0.25">
      <c r="B16" s="6"/>
      <c r="C16" s="45" t="s">
        <v>157</v>
      </c>
      <c r="D16" s="6"/>
      <c r="E16" s="45" t="s">
        <v>176</v>
      </c>
      <c r="H16" s="45" t="s">
        <v>197</v>
      </c>
    </row>
    <row r="17" spans="2:5" x14ac:dyDescent="0.25">
      <c r="B17" s="6"/>
      <c r="C17" s="45" t="s">
        <v>158</v>
      </c>
      <c r="D17" s="6"/>
      <c r="E17" s="45" t="s">
        <v>177</v>
      </c>
    </row>
    <row r="18" spans="2:5" x14ac:dyDescent="0.25">
      <c r="C18" s="45" t="s">
        <v>228</v>
      </c>
      <c r="E18" s="45" t="s">
        <v>178</v>
      </c>
    </row>
    <row r="19" spans="2:5" x14ac:dyDescent="0.25">
      <c r="E19" s="45" t="s">
        <v>119</v>
      </c>
    </row>
    <row r="20" spans="2:5" x14ac:dyDescent="0.25">
      <c r="E20" s="45" t="s">
        <v>113</v>
      </c>
    </row>
    <row r="21" spans="2:5" x14ac:dyDescent="0.25">
      <c r="E21" s="45" t="s">
        <v>114</v>
      </c>
    </row>
    <row r="22" spans="2:5" x14ac:dyDescent="0.25">
      <c r="E22" s="45" t="s">
        <v>198</v>
      </c>
    </row>
    <row r="23" spans="2:5" x14ac:dyDescent="0.25">
      <c r="E23" s="45" t="s">
        <v>199</v>
      </c>
    </row>
    <row r="24" spans="2:5" x14ac:dyDescent="0.25">
      <c r="E24" s="45" t="s">
        <v>200</v>
      </c>
    </row>
  </sheetData>
  <sortState ref="H3:H22">
    <sortCondition ref="H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MISSION CARDS VMA</vt:lpstr>
      <vt:lpstr>TGT TEMP</vt:lpstr>
      <vt:lpstr>ROUTE</vt:lpstr>
      <vt:lpstr>Fuel Planning</vt:lpstr>
      <vt:lpstr>Weight Planning</vt:lpstr>
      <vt:lpstr>OBJECTS</vt:lpstr>
      <vt:lpstr>CALCULATORS</vt:lpstr>
      <vt:lpstr>DATA Validation</vt:lpstr>
      <vt:lpstr>'MISSION CARDS VMA'!Print_Area</vt:lpstr>
      <vt:lpstr>ROUTE!Print_Area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Brown</dc:creator>
  <cp:lastModifiedBy>Robert Brown</cp:lastModifiedBy>
  <cp:lastPrinted>2021-01-08T03:05:21Z</cp:lastPrinted>
  <dcterms:created xsi:type="dcterms:W3CDTF">2018-07-16T16:39:08Z</dcterms:created>
  <dcterms:modified xsi:type="dcterms:W3CDTF">2021-01-08T03:06:36Z</dcterms:modified>
</cp:coreProperties>
</file>