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elizabethrettig/Downloads/"/>
    </mc:Choice>
  </mc:AlternateContent>
  <xr:revisionPtr revIDLastSave="0" documentId="8_{FBE45F4F-7481-D74D-A72E-B41750EFB6FC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Team 71 Member Names" sheetId="10" r:id="rId1"/>
    <sheet name="House Prices" sheetId="1" r:id="rId2"/>
    <sheet name="Q1" sheetId="8" r:id="rId3"/>
    <sheet name="Q2" sheetId="9" r:id="rId4"/>
    <sheet name="Q3" sheetId="4" r:id="rId5"/>
    <sheet name="Q4" sheetId="5" r:id="rId6"/>
    <sheet name="Q5" sheetId="6" r:id="rId7"/>
  </sheets>
  <definedNames>
    <definedName name="_xlnm._FilterDatabase" localSheetId="1" hidden="1">'House Prices'!$A$1:$H$129</definedName>
  </definedNames>
  <calcPr calcId="181029"/>
  <pivotCaches>
    <pivotCache cacheId="0" r:id="rId8"/>
  </pivotCaches>
</workbook>
</file>

<file path=xl/calcChain.xml><?xml version="1.0" encoding="utf-8"?>
<calcChain xmlns="http://schemas.openxmlformats.org/spreadsheetml/2006/main">
  <c r="E133" i="1" l="1"/>
  <c r="E132" i="1"/>
  <c r="D133" i="1"/>
  <c r="D132" i="1"/>
  <c r="E131" i="1"/>
  <c r="F131" i="1"/>
  <c r="D131" i="1"/>
  <c r="C131" i="1"/>
  <c r="D15" i="6"/>
  <c r="D14" i="6"/>
  <c r="D13" i="6"/>
  <c r="D12" i="6"/>
  <c r="D11" i="6"/>
  <c r="D18" i="6" l="1"/>
  <c r="N1" i="5"/>
  <c r="H12" i="6" l="1"/>
</calcChain>
</file>

<file path=xl/sharedStrings.xml><?xml version="1.0" encoding="utf-8"?>
<sst xmlns="http://schemas.openxmlformats.org/spreadsheetml/2006/main" count="615" uniqueCount="62">
  <si>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</si>
  <si>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</si>
  <si>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</si>
  <si>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</si>
  <si>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</si>
  <si>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</si>
  <si>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</si>
  <si>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</si>
  <si>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</si>
  <si>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</si>
  <si>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</si>
  <si>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</si>
  <si>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</si>
  <si>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</si>
  <si>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</si>
  <si>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</si>
  <si>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</si>
  <si>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</si>
  <si>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</si>
  <si>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</si>
  <si>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</si>
  <si>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</si>
  <si>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</si>
  <si>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</si>
  <si>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</si>
  <si>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</si>
  <si>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</si>
  <si>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</si>
  <si>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</si>
  <si>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</si>
  <si>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</si>
  <si>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</si>
  <si>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</si>
  <si>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</si>
  <si>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</si>
  <si>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</si>
  <si>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</si>
  <si>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</t>
  </si>
  <si>
    <t>B</t>
  </si>
  <si>
    <t>C</t>
  </si>
  <si>
    <t>D</t>
  </si>
  <si>
    <t>House Prices = -17347.38 + 61.84*A + 9319.75*B + 12646.35*C - 13601.01*D</t>
  </si>
  <si>
    <t xml:space="preserve"> </t>
  </si>
  <si>
    <t>&lt;-------------------</t>
  </si>
  <si>
    <t>R Square = 70% of the Y is explained by the X variables</t>
  </si>
  <si>
    <t>Significance F = 1-F gives a high confidence that the equation will predict house prices with a high degree of confidence.</t>
  </si>
  <si>
    <t>&lt;------------------</t>
  </si>
  <si>
    <t xml:space="preserve">Brick </t>
  </si>
  <si>
    <t>Average</t>
  </si>
  <si>
    <t>AVERAGE PRICE</t>
  </si>
  <si>
    <t>AVERAGE SQFT</t>
  </si>
  <si>
    <t>Variables</t>
  </si>
  <si>
    <t>Coefficient</t>
  </si>
  <si>
    <t>Value</t>
  </si>
  <si>
    <t>Coeff*Value</t>
  </si>
  <si>
    <t>Predicted Total House Price</t>
  </si>
  <si>
    <t>Amber Mosal</t>
  </si>
  <si>
    <t>Elizabeth Rettig</t>
  </si>
  <si>
    <t>John Fields</t>
  </si>
  <si>
    <t>Kelly VanSanford</t>
  </si>
  <si>
    <t>Michael O'Keefe</t>
  </si>
  <si>
    <t xml:space="preserve">Team 71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</si>
</sst>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000000000E+00"/>
  </numFmts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  <xf numFmtId="0" fontId="20" fillId="0" borderId="0" xfId="0" applyFont="1"/>
    <xf numFmtId="0" fontId="0" fillId="0" borderId="0" xfId="0" applyAlignment="1">
      <alignment horizontal="right"/>
    </xf>
    <xf numFmtId="0" fontId="17" fillId="0" borderId="0" xfId="0" applyFont="1"/>
    <xf numFmtId="0" fontId="2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pivotButton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/>
    <xf numFmtId="44" fontId="0" fillId="0" borderId="0" xfId="42" applyFont="1"/>
    <xf numFmtId="0" fontId="22" fillId="34" borderId="12" xfId="0" applyFont="1" applyFill="1" applyBorder="1" applyAlignment="1">
      <alignment horizontal="center"/>
    </xf>
    <xf numFmtId="0" fontId="1" fillId="36" borderId="12" xfId="0" applyFont="1" applyFill="1" applyBorder="1" applyAlignment="1">
      <alignment horizontal="center"/>
    </xf>
    <xf numFmtId="0" fontId="1" fillId="35" borderId="12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2" formatCode="0.00"/>
    </dxf>
    <dxf>
      <numFmt numFmtId="2" formatCode="0.00"/>
    </dxf>
    <dxf>
      <alignment horizontal="right"/>
    </dxf>
    <dxf>
      <alignment vertical="bottom"/>
    </dxf>
    <dxf>
      <alignment horizontal="right"/>
    </dxf>
    <dxf>
      <alignment horizontal="right"/>
    </dxf>
    <dxf>
      <alignment horizontal="right"/>
    </dxf>
    <dxf>
      <numFmt numFmtId="1" formatCode="0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[SCM651Homework1Team71 Final.xlsx]Q1!PivotTable5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Price Vs. Brick Construction &amp;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'Q1'!$B$5:$B$8</c:f>
              <c:numCache>
                <c:formatCode>0.00</c:formatCode>
                <c:ptCount val="3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9-494E-8E2A-B694006D0EBD}"/>
            </c:ext>
          </c:extLst>
        </c:ser>
        <c:ser>
          <c:idx val="1"/>
          <c:order val="1"/>
          <c:tx>
            <c:strRef>
              <c:f>'Q1'!$C$3:$C$4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'Q1'!$A$5:$A$8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'Q1'!$C$5:$C$8</c:f>
              <c:numCache>
                <c:formatCode>0.00</c:formatCode>
                <c:ptCount val="3"/>
                <c:pt idx="0">
                  <c:v>135468.42105263157</c:v>
                </c:pt>
                <c:pt idx="1">
                  <c:v>118457.14285714286</c:v>
                </c:pt>
                <c:pt idx="2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9-494E-8E2A-B694006D0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2607119"/>
        <c:axId val="22543103"/>
      </c:barChart>
      <c:catAx>
        <c:axId val="2260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3103"/>
        <c:crosses val="autoZero"/>
        <c:auto val="1"/>
        <c:lblAlgn val="ctr"/>
        <c:lblOffset val="100"/>
        <c:noMultiLvlLbl val="0"/>
      </c:catAx>
      <c:valAx>
        <c:axId val="22543103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[SCM651Homework1Team71 Final.xlsx]Q1!PivotTable7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SqFt Vs. Brick Construction &amp;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'Q1'!$B$13:$B$14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'Q1'!$A$15:$A$18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'Q1'!$B$15:$B$18</c:f>
              <c:numCache>
                <c:formatCode>0.00</c:formatCode>
                <c:ptCount val="3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3-1545-805A-5DAA39A3332B}"/>
            </c:ext>
          </c:extLst>
        </c:ser>
        <c:ser>
          <c:idx val="1"/>
          <c:order val="1"/>
          <c:tx>
            <c:strRef>
              <c:f>'Q1'!$C$13:$C$14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'Q1'!$A$15:$A$18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'Q1'!$C$15:$C$18</c:f>
              <c:numCache>
                <c:formatCode>0.00</c:formatCode>
                <c:ptCount val="3"/>
                <c:pt idx="0">
                  <c:v>2031.0526315789473</c:v>
                </c:pt>
                <c:pt idx="1">
                  <c:v>1857.1428571428571</c:v>
                </c:pt>
                <c:pt idx="2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3-1545-805A-5DAA39A3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3238751"/>
        <c:axId val="23343903"/>
      </c:barChart>
      <c:catAx>
        <c:axId val="2323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3903"/>
        <c:crosses val="autoZero"/>
        <c:auto val="1"/>
        <c:lblAlgn val="ctr"/>
        <c:lblOffset val="100"/>
        <c:noMultiLvlLbl val="0"/>
      </c:catAx>
      <c:valAx>
        <c:axId val="23343903"/>
        <c:scaling>
          <c:orientation val="minMax"/>
          <c:max val="2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165100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C5610-7EC8-6D42-9B47-EDD1406AD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12700</xdr:rowOff>
    </xdr:from>
    <xdr:to>
      <xdr:col>7</xdr:col>
      <xdr:colOff>152400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B338E2-C88D-E244-A4A5-9112F1A13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O'Keefe" refreshedDate="43566.761856828707" createdVersion="6" refreshedVersion="6" minRefreshableVersion="3" recordCount="129" xr:uid="{55A669CF-20AA-134B-9C09-5184DE9028E1}">
  <cacheSource type="worksheet">
    <worksheetSource ref="A1:H1048576" sheet="House Prices"/>
  </cacheSource>
  <cacheFields count="8">
    <cacheField name="ID" numFmtId="0">
      <sharedItems containsString="0" containsBlank="1" containsNumber="1" containsInteger="1" minValue="1" maxValue="128"/>
    </cacheField>
    <cacheField name="Price" numFmtId="0">
      <sharedItems containsString="0" containsBlank="1" containsNumber="1" containsInteger="1" minValue="69100" maxValue="211200" count="124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  <m/>
      </sharedItems>
    </cacheField>
    <cacheField name="SqFt" numFmtId="0">
      <sharedItems containsString="0" containsBlank="1" containsNumber="1" containsInteger="1" minValue="1450" maxValue="2590" count="62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  <m/>
      </sharedItems>
    </cacheField>
    <cacheField name="Bedrooms" numFmtId="0">
      <sharedItems containsString="0" containsBlank="1" containsNumber="1" containsInteger="1" minValue="2" maxValue="5"/>
    </cacheField>
    <cacheField name="Bathrooms" numFmtId="0">
      <sharedItems containsString="0" containsBlank="1" containsNumber="1" containsInteger="1" minValue="2" maxValue="4"/>
    </cacheField>
    <cacheField name="Offers" numFmtId="0">
      <sharedItems containsString="0" containsBlank="1" containsNumber="1" containsInteger="1" minValue="1" maxValue="6"/>
    </cacheField>
    <cacheField name="Brick" numFmtId="0">
      <sharedItems containsBlank="1" count="3">
        <s v="No"/>
        <s v="Yes"/>
        <m/>
      </sharedItems>
    </cacheField>
    <cacheField name="Neighborhood" numFmtId="0">
      <sharedItems containsBlank="1" count="4">
        <s v="East"/>
        <s v="North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  <r>
    <m/>
    <x v="123"/>
    <x v="61"/>
    <m/>
    <m/>
    <m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E4935A-975A-DD41-AE05-EC2FDCA17A03}" name="PivotTable7" cacheId="0" applyNumberFormats="0" applyBorderFormats="0" applyFontFormats="0" applyPatternFormats="0" applyAlignmentFormats="0" applyWidthHeightFormats="1" dataCaption="Values" grandTotalCaption="Average" updatedVersion="6" minRefreshableVersion="3" useAutoFormatting="1" itemPrintTitles="1" createdVersion="6" indent="0" outline="1" outlineData="1" multipleFieldFilters="0" chartFormat="3" rowHeaderCaption="Neighborhood" colHeaderCaption="Brick ">
  <location ref="A13:D18" firstHeaderRow="1" firstDataRow="2" firstDataCol="1"/>
  <pivotFields count="8">
    <pivotField showAll="0"/>
    <pivotField showAll="0"/>
    <pivotField dataField="1" showAll="0">
      <items count="63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x="6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SQFT" fld="2" subtotal="average" baseField="0" baseItem="0" numFmtId="1"/>
  </dataFields>
  <formats count="8">
    <format dxfId="7">
      <pivotArea outline="0" collapsedLevelsAreSubtotals="1" fieldPosition="0"/>
    </format>
    <format dxfId="6">
      <pivotArea dataOnly="0" labelOnly="1" fieldPosition="0">
        <references count="1">
          <reference field="6" count="1">
            <x v="0"/>
          </reference>
        </references>
      </pivotArea>
    </format>
    <format dxfId="5">
      <pivotArea dataOnly="0" outline="0" fieldPosition="0">
        <references count="1">
          <reference field="6" count="1">
            <x v="1"/>
          </reference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1">
          <reference field="6" count="1">
            <x v="1"/>
          </reference>
        </references>
      </pivotArea>
    </format>
    <format dxfId="2">
      <pivotArea field="6" type="button" dataOnly="0" labelOnly="1" outline="0" axis="axisCol" fieldPosition="0"/>
    </format>
    <format dxfId="1">
      <pivotArea collapsedLevelsAreSubtotals="1" fieldPosition="0">
        <references count="1">
          <reference field="7" count="3">
            <x v="0"/>
            <x v="1"/>
            <x v="2"/>
          </reference>
        </references>
      </pivotArea>
    </format>
    <format dxfId="0">
      <pivotArea grandRow="1" outline="0" collapsedLevelsAreSubtotals="1" fieldPosition="0"/>
    </format>
  </formats>
  <chartFormats count="4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1A1B5-13E0-6D46-AE91-0CA3374D40EA}" name="PivotTable5" cacheId="0" applyNumberFormats="0" applyBorderFormats="0" applyFontFormats="0" applyPatternFormats="0" applyAlignmentFormats="0" applyWidthHeightFormats="1" dataCaption="Values" grandTotalCaption="Average" updatedVersion="6" minRefreshableVersion="3" useAutoFormatting="1" itemPrintTitles="1" createdVersion="6" indent="0" outline="1" outlineData="1" multipleFieldFilters="0" chartFormat="5" rowHeaderCaption="Neighborhood" colHeaderCaption="Brick ">
  <location ref="A3:D8" firstHeaderRow="1" firstDataRow="2" firstDataCol="1"/>
  <pivotFields count="8">
    <pivotField showAll="0"/>
    <pivotField dataField="1" showAll="0">
      <items count="125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x="123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PRICE" fld="1" subtotal="average" baseField="0" baseItem="0" numFmtId="2"/>
  </dataFields>
  <formats count="6">
    <format dxfId="13">
      <pivotArea collapsedLevelsAreSubtotals="1" fieldPosition="0">
        <references count="2">
          <reference field="6" count="1" selected="0">
            <x v="0"/>
          </reference>
          <reference field="7" count="1">
            <x v="2"/>
          </reference>
        </references>
      </pivotArea>
    </format>
    <format dxfId="12">
      <pivotArea outline="0" collapsedLevelsAreSubtotals="1" fieldPosition="0"/>
    </format>
    <format dxfId="11">
      <pivotArea dataOnly="0" labelOnly="1" fieldPosition="0">
        <references count="1">
          <reference field="6" count="1">
            <x v="1"/>
          </reference>
        </references>
      </pivotArea>
    </format>
    <format dxfId="10">
      <pivotArea dataOnly="0" labelOnly="1" fieldPosition="0">
        <references count="1">
          <reference field="6" count="1">
            <x v="0"/>
          </reference>
        </references>
      </pivotArea>
    </format>
    <format dxfId="9">
      <pivotArea dataOnly="0" labelOnly="1" grandCol="1" outline="0" fieldPosition="0"/>
    </format>
    <format dxfId="8">
      <pivotArea field="6" type="button" dataOnly="0" labelOnly="1" outline="0" axis="axisCol" fieldPosition="0"/>
    </format>
  </formats>
  <chartFormats count="5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A410-8310-824D-9FF4-BD6E5F59101F}">
  <dimension ref="A1:A6"/>
  <sheetViews>
    <sheetView tabSelected="1" workbookViewId="0">
      <selection activeCell="D12" sqref="D12"/>
    </sheetView>
  </sheetViews>
  <sheetFormatPr baseColWidth="10" defaultRowHeight="15"/>
  <cols>
    <col min="1" max="1" width="25" customWidth="1"/>
  </cols>
  <sheetData>
    <row r="1" spans="1:1" ht="16">
      <c r="A1" s="20" t="s">
        <v>61</v>
      </c>
    </row>
    <row r="2" spans="1:1" ht="16">
      <c r="A2" s="21" t="s">
        <v>56</v>
      </c>
    </row>
    <row r="3" spans="1:1" ht="16">
      <c r="A3" s="22" t="s">
        <v>57</v>
      </c>
    </row>
    <row r="4" spans="1:1" ht="16">
      <c r="A4" s="21" t="s">
        <v>58</v>
      </c>
    </row>
    <row r="5" spans="1:1" ht="16">
      <c r="A5" s="22" t="s">
        <v>59</v>
      </c>
    </row>
    <row r="6" spans="1:1" ht="16">
      <c r="A6" s="21" t="s">
        <v>60</v>
      </c>
    </row>
  </sheetData>
  <conditionalFormatting sqref="A1:A6">
    <cfRule type="colorScale" priority="1">
      <colorScale>
        <cfvo type="min"/>
        <cfvo type="max"/>
        <color rgb="FF63BE7B"/>
        <color rgb="FFFCFCFF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{AE53992E-4E7E-DD45-B9B9-F804846905E3}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53992E-4E7E-DD45-B9B9-F804846905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A1:A6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zoomScale="130" zoomScaleNormal="130" workbookViewId="0">
      <selection activeCell="E134" sqref="E134"/>
    </sheetView>
  </sheetViews>
  <sheetFormatPr baseColWidth="10" defaultColWidth="8.83203125" defaultRowHeight="15"/>
  <cols>
    <col min="4" max="4" width="10" bestFit="1" customWidth="1"/>
    <col min="5" max="5" width="10.5" bestFit="1" customWidth="1"/>
  </cols>
  <sheetData>
    <row r="1" spans="1:8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8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8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</row>
    <row r="5" spans="1:8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</row>
    <row r="6" spans="1:8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</row>
    <row r="7" spans="1:8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</row>
    <row r="8" spans="1:8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</row>
    <row r="9" spans="1:8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</row>
    <row r="10" spans="1:8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8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8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8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8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</row>
    <row r="15" spans="1:8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8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8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</row>
    <row r="18" spans="1:8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</row>
    <row r="19" spans="1:8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</row>
    <row r="20" spans="1:8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</row>
    <row r="21" spans="1:8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</row>
    <row r="22" spans="1:8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8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8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8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</row>
    <row r="26" spans="1:8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8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8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8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</row>
    <row r="30" spans="1:8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8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8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</row>
    <row r="33" spans="1:8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8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</row>
    <row r="35" spans="1:8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8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8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8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</row>
    <row r="39" spans="1:8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8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8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</row>
    <row r="42" spans="1:8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8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8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8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8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8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8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  <row r="131" spans="1:8">
      <c r="C131">
        <f>AVERAGE(C2:C129)</f>
        <v>2000.9375</v>
      </c>
      <c r="D131">
        <f>AVERAGE(D2:D129)</f>
        <v>3.0234375</v>
      </c>
      <c r="E131">
        <f>AVERAGE(E2:E129)</f>
        <v>2.4453125</v>
      </c>
      <c r="F131">
        <f>AVERAGE(F2:F129)</f>
        <v>2.578125</v>
      </c>
    </row>
    <row r="132" spans="1:8">
      <c r="D132">
        <f>MIN(D2:D129)</f>
        <v>2</v>
      </c>
      <c r="E132">
        <f>MIN(E2:E129)</f>
        <v>2</v>
      </c>
    </row>
    <row r="133" spans="1:8">
      <c r="D133">
        <f>MAX(D2:D129)</f>
        <v>5</v>
      </c>
      <c r="E133">
        <f>MAX(E2:E129)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5F79-3488-5744-A6A8-23996A7F1478}">
  <dimension ref="A3:J39"/>
  <sheetViews>
    <sheetView zoomScale="130" zoomScaleNormal="130" workbookViewId="0">
      <selection activeCell="C3" sqref="C3"/>
    </sheetView>
  </sheetViews>
  <sheetFormatPr baseColWidth="10" defaultRowHeight="15"/>
  <cols>
    <col min="1" max="1" width="14.83203125" bestFit="1" customWidth="1"/>
    <col min="2" max="5" width="9.6640625" bestFit="1" customWidth="1"/>
    <col min="6" max="6" width="17.33203125" bestFit="1" customWidth="1"/>
    <col min="7" max="7" width="14.1640625" bestFit="1" customWidth="1"/>
  </cols>
  <sheetData>
    <row r="3" spans="1:10">
      <c r="A3" s="13" t="s">
        <v>49</v>
      </c>
      <c r="B3" s="16" t="s">
        <v>47</v>
      </c>
    </row>
    <row r="4" spans="1:10">
      <c r="A4" s="13" t="s">
        <v>6</v>
      </c>
      <c r="B4" s="8" t="s">
        <v>7</v>
      </c>
      <c r="C4" s="8" t="s">
        <v>10</v>
      </c>
      <c r="D4" s="8" t="s">
        <v>48</v>
      </c>
    </row>
    <row r="5" spans="1:10">
      <c r="A5" s="14" t="s">
        <v>8</v>
      </c>
      <c r="B5" s="15">
        <v>117750</v>
      </c>
      <c r="C5" s="15">
        <v>135468.42105263157</v>
      </c>
      <c r="D5" s="15">
        <v>125231.11111111111</v>
      </c>
    </row>
    <row r="6" spans="1:10">
      <c r="A6" s="14" t="s">
        <v>9</v>
      </c>
      <c r="B6" s="15">
        <v>108583.78378378379</v>
      </c>
      <c r="C6" s="15">
        <v>118457.14285714286</v>
      </c>
      <c r="D6" s="15">
        <v>110154.54545454546</v>
      </c>
    </row>
    <row r="7" spans="1:10">
      <c r="A7" s="14" t="s">
        <v>11</v>
      </c>
      <c r="B7" s="15">
        <v>148230.4347826087</v>
      </c>
      <c r="C7" s="15">
        <v>175200</v>
      </c>
      <c r="D7" s="15">
        <v>159294.87179487178</v>
      </c>
    </row>
    <row r="8" spans="1:10">
      <c r="A8" s="14" t="s">
        <v>48</v>
      </c>
      <c r="B8" s="15">
        <v>121958.13953488372</v>
      </c>
      <c r="C8" s="15">
        <v>147769.04761904763</v>
      </c>
      <c r="D8" s="15">
        <v>130427.34375</v>
      </c>
    </row>
    <row r="11" spans="1:10">
      <c r="H11" s="12"/>
      <c r="I11" s="12"/>
      <c r="J11" s="12"/>
    </row>
    <row r="12" spans="1:10">
      <c r="H12" s="12"/>
      <c r="I12" s="12"/>
      <c r="J12" s="12"/>
    </row>
    <row r="13" spans="1:10">
      <c r="A13" s="13" t="s">
        <v>50</v>
      </c>
      <c r="B13" s="16" t="s">
        <v>47</v>
      </c>
    </row>
    <row r="14" spans="1:10">
      <c r="A14" s="13" t="s">
        <v>6</v>
      </c>
      <c r="B14" s="8" t="s">
        <v>7</v>
      </c>
      <c r="C14" s="8" t="s">
        <v>10</v>
      </c>
      <c r="D14" s="8" t="s">
        <v>48</v>
      </c>
    </row>
    <row r="15" spans="1:10">
      <c r="A15" s="14" t="s">
        <v>8</v>
      </c>
      <c r="B15" s="15">
        <v>2001.5384615384614</v>
      </c>
      <c r="C15" s="17">
        <v>2031.0526315789473</v>
      </c>
      <c r="D15" s="15">
        <v>2014</v>
      </c>
    </row>
    <row r="16" spans="1:10">
      <c r="A16" s="14" t="s">
        <v>9</v>
      </c>
      <c r="B16" s="15">
        <v>1928.1081081081081</v>
      </c>
      <c r="C16" s="17">
        <v>1857.1428571428571</v>
      </c>
      <c r="D16" s="15">
        <v>1916.8181818181818</v>
      </c>
    </row>
    <row r="17" spans="1:4">
      <c r="A17" s="14" t="s">
        <v>11</v>
      </c>
      <c r="B17" s="15">
        <v>2073.478260869565</v>
      </c>
      <c r="C17" s="17">
        <v>2091.25</v>
      </c>
      <c r="D17" s="15">
        <v>2080.7692307692309</v>
      </c>
    </row>
    <row r="18" spans="1:4">
      <c r="A18" s="14" t="s">
        <v>48</v>
      </c>
      <c r="B18" s="15">
        <v>1989.1860465116279</v>
      </c>
      <c r="C18" s="17">
        <v>2025</v>
      </c>
      <c r="D18" s="15">
        <v>2000.9375</v>
      </c>
    </row>
    <row r="31" spans="1:4">
      <c r="A31" s="14"/>
      <c r="B31" s="12"/>
      <c r="C31" s="12"/>
      <c r="D31" s="12"/>
    </row>
    <row r="32" spans="1:4">
      <c r="A32" s="14"/>
      <c r="B32" s="12"/>
      <c r="C32" s="12"/>
      <c r="D32" s="12"/>
    </row>
    <row r="33" spans="1:4">
      <c r="A33" s="14"/>
      <c r="B33" s="12"/>
      <c r="C33" s="12"/>
      <c r="D33" s="12"/>
    </row>
    <row r="34" spans="1:4">
      <c r="A34" s="14"/>
      <c r="B34" s="12"/>
      <c r="C34" s="12"/>
      <c r="D34" s="12"/>
    </row>
    <row r="37" spans="1:4">
      <c r="A37" s="14"/>
      <c r="B37" s="12"/>
      <c r="C37" s="12"/>
      <c r="D37" s="12"/>
    </row>
    <row r="38" spans="1:4">
      <c r="A38" s="14"/>
      <c r="B38" s="12"/>
      <c r="C38" s="12"/>
      <c r="D38" s="12"/>
    </row>
    <row r="39" spans="1:4">
      <c r="A39" s="14"/>
      <c r="B39" s="12"/>
      <c r="C39" s="12"/>
      <c r="D3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E839-E205-5A4F-98C7-C982D63F907F}">
  <dimension ref="A1"/>
  <sheetViews>
    <sheetView zoomScaleNormal="100" workbookViewId="0">
      <selection activeCell="J22" sqref="J22"/>
    </sheetView>
  </sheetViews>
  <sheetFormatPr baseColWidth="10" defaultRowHeight="15"/>
  <cols>
    <col min="1" max="1" width="13.6640625" bestFit="1" customWidth="1"/>
    <col min="2" max="2" width="14.83203125" bestFit="1" customWidth="1"/>
    <col min="3" max="3" width="12.1640625" bestFit="1" customWidth="1"/>
    <col min="4" max="4" width="6.33203125" bestFit="1" customWidth="1"/>
    <col min="5" max="8" width="12.1640625" bestFit="1" customWidth="1"/>
    <col min="9" max="9" width="7.1640625" bestFit="1" customWidth="1"/>
    <col min="10" max="10" width="12.1640625" bestFit="1" customWidth="1"/>
    <col min="11" max="11" width="8" bestFit="1" customWidth="1"/>
    <col min="12" max="12" width="10.5" bestFit="1" customWidth="1"/>
    <col min="13" max="13" width="12.164062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508-807F-414F-9CC0-5B12E6858E7C}">
  <dimension ref="A1:F6"/>
  <sheetViews>
    <sheetView workbookViewId="0">
      <selection activeCell="I27" sqref="I27"/>
    </sheetView>
  </sheetViews>
  <sheetFormatPr baseColWidth="10" defaultColWidth="8.83203125" defaultRowHeight="15"/>
  <cols>
    <col min="1" max="1" width="10" bestFit="1" customWidth="1"/>
    <col min="2" max="2" width="12.5" bestFit="1" customWidth="1"/>
    <col min="3" max="5" width="11.83203125" bestFit="1" customWidth="1"/>
    <col min="6" max="6" width="6.6640625" bestFit="1" customWidth="1"/>
  </cols>
  <sheetData>
    <row r="1" spans="1: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0</v>
      </c>
      <c r="B2" s="1">
        <v>1</v>
      </c>
      <c r="C2" s="1"/>
      <c r="D2" s="1"/>
      <c r="E2" s="1"/>
      <c r="F2" s="1"/>
    </row>
    <row r="3" spans="1:6">
      <c r="A3" s="1" t="s">
        <v>1</v>
      </c>
      <c r="B3" s="1">
        <v>0.55298224255548378</v>
      </c>
      <c r="C3" s="1">
        <v>1</v>
      </c>
      <c r="D3" s="1"/>
      <c r="E3" s="1"/>
      <c r="F3" s="1"/>
    </row>
    <row r="4" spans="1:6">
      <c r="A4" s="1" t="s">
        <v>2</v>
      </c>
      <c r="B4" s="1">
        <v>0.5259260576398529</v>
      </c>
      <c r="C4" s="1">
        <v>0.48380711151742756</v>
      </c>
      <c r="D4" s="1">
        <v>1</v>
      </c>
      <c r="E4" s="1"/>
      <c r="F4" s="1"/>
    </row>
    <row r="5" spans="1:6">
      <c r="A5" s="1" t="s">
        <v>3</v>
      </c>
      <c r="B5" s="1">
        <v>0.52325775818597375</v>
      </c>
      <c r="C5" s="1">
        <v>0.52274530089719973</v>
      </c>
      <c r="D5" s="1">
        <v>0.41455595594643563</v>
      </c>
      <c r="E5" s="1">
        <v>1</v>
      </c>
      <c r="F5" s="1"/>
    </row>
    <row r="6" spans="1:6" ht="16" thickBot="1">
      <c r="A6" s="2" t="s">
        <v>4</v>
      </c>
      <c r="B6" s="2">
        <v>-0.31363588286179822</v>
      </c>
      <c r="C6" s="2">
        <v>0.33692335192189249</v>
      </c>
      <c r="D6" s="2">
        <v>0.11427060981307544</v>
      </c>
      <c r="E6" s="2">
        <v>0.14379340360973222</v>
      </c>
      <c r="F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2479-D468-CF4E-A83E-F233312DE58F}">
  <dimension ref="A1:R129"/>
  <sheetViews>
    <sheetView zoomScale="110" zoomScaleNormal="110" workbookViewId="0">
      <selection activeCell="J25" sqref="J25:J47"/>
    </sheetView>
  </sheetViews>
  <sheetFormatPr baseColWidth="10" defaultRowHeight="15"/>
  <cols>
    <col min="4" max="4" width="10" bestFit="1" customWidth="1"/>
    <col min="5" max="5" width="10.5" bestFit="1" customWidth="1"/>
    <col min="10" max="10" width="15.83203125" bestFit="1" customWidth="1"/>
    <col min="11" max="11" width="12.6640625" bestFit="1" customWidth="1"/>
    <col min="12" max="12" width="13.1640625" bestFit="1" customWidth="1"/>
    <col min="13" max="13" width="12.6640625" bestFit="1" customWidth="1"/>
    <col min="14" max="14" width="12.1640625" bestFit="1" customWidth="1"/>
    <col min="15" max="18" width="12.6640625" bestFit="1" customWidth="1"/>
  </cols>
  <sheetData>
    <row r="1" spans="1:1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>
        <v>110076.42000000001</v>
      </c>
      <c r="N1">
        <f>-17347.38+(61.84*1790)+(9319.75*3)+(12646.35*2)+(-13601*2)</f>
        <v>119396.17000000001</v>
      </c>
      <c r="O1" t="s">
        <v>42</v>
      </c>
    </row>
    <row r="2" spans="1:17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  <c r="J2" t="s">
        <v>13</v>
      </c>
      <c r="N2" t="s">
        <v>42</v>
      </c>
    </row>
    <row r="3" spans="1:17" ht="16" thickBot="1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17" ht="21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J4" s="4" t="s">
        <v>14</v>
      </c>
      <c r="K4" s="4"/>
      <c r="M4" s="7" t="s">
        <v>41</v>
      </c>
    </row>
    <row r="5" spans="1:17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J5" s="1" t="s">
        <v>15</v>
      </c>
      <c r="K5" s="1">
        <v>0.8355730661585723</v>
      </c>
    </row>
    <row r="6" spans="1:17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J6" s="1" t="s">
        <v>16</v>
      </c>
      <c r="K6" s="5">
        <v>0.69818234888963782</v>
      </c>
      <c r="L6" s="1" t="s">
        <v>43</v>
      </c>
      <c r="M6" t="s">
        <v>44</v>
      </c>
    </row>
    <row r="7" spans="1:17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J7" s="1" t="s">
        <v>17</v>
      </c>
      <c r="K7" s="1">
        <v>0.68836714072344718</v>
      </c>
    </row>
    <row r="8" spans="1:17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J8" s="1" t="s">
        <v>18</v>
      </c>
      <c r="K8" s="1">
        <v>14999.245515071971</v>
      </c>
    </row>
    <row r="9" spans="1:17" ht="16" thickBot="1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J9" s="2" t="s">
        <v>19</v>
      </c>
      <c r="K9" s="2">
        <v>128</v>
      </c>
    </row>
    <row r="10" spans="1:17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17" ht="16" thickBot="1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  <c r="J11" t="s">
        <v>20</v>
      </c>
    </row>
    <row r="12" spans="1:17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  <c r="J12" s="3"/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</row>
    <row r="13" spans="1:17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  <c r="J13" s="1" t="s">
        <v>21</v>
      </c>
      <c r="K13" s="1">
        <v>4</v>
      </c>
      <c r="L13" s="1">
        <v>64012998276.241989</v>
      </c>
      <c r="M13" s="1">
        <v>16003249569.060497</v>
      </c>
      <c r="N13" s="1">
        <v>71.132709267908254</v>
      </c>
      <c r="O13" s="5">
        <v>4.4374906430685926E-31</v>
      </c>
      <c r="P13" t="s">
        <v>46</v>
      </c>
      <c r="Q13" s="11" t="s">
        <v>45</v>
      </c>
    </row>
    <row r="14" spans="1:17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J14" s="1" t="s">
        <v>22</v>
      </c>
      <c r="K14" s="1">
        <v>123</v>
      </c>
      <c r="L14" s="1">
        <v>27672216020.633015</v>
      </c>
      <c r="M14" s="1">
        <v>224977366.02140662</v>
      </c>
      <c r="N14" s="1"/>
      <c r="O14" s="1"/>
    </row>
    <row r="15" spans="1:17" ht="16" thickBot="1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  <c r="J15" s="2" t="s">
        <v>23</v>
      </c>
      <c r="K15" s="2">
        <v>127</v>
      </c>
      <c r="L15" s="2">
        <v>91685214296.875</v>
      </c>
      <c r="M15" s="2"/>
      <c r="N15" s="2"/>
      <c r="O15" s="2"/>
    </row>
    <row r="16" spans="1:17" ht="16" thickBot="1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18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J17" s="3"/>
      <c r="K17" s="3" t="s">
        <v>30</v>
      </c>
      <c r="L17" s="3" t="s">
        <v>18</v>
      </c>
      <c r="M17" s="3" t="s">
        <v>31</v>
      </c>
      <c r="N17" s="3" t="s">
        <v>32</v>
      </c>
      <c r="O17" s="3" t="s">
        <v>33</v>
      </c>
      <c r="P17" s="3" t="s">
        <v>34</v>
      </c>
      <c r="Q17" s="3" t="s">
        <v>35</v>
      </c>
      <c r="R17" s="3" t="s">
        <v>36</v>
      </c>
    </row>
    <row r="18" spans="1:18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J18" s="1" t="s">
        <v>24</v>
      </c>
      <c r="K18" s="1">
        <v>-17347.376948520294</v>
      </c>
      <c r="L18" s="1">
        <v>12724.896305655866</v>
      </c>
      <c r="M18" s="1">
        <v>-1.3632627356507308</v>
      </c>
      <c r="N18" s="5">
        <v>0.17528993623470759</v>
      </c>
      <c r="O18" s="1">
        <v>-42535.528959736395</v>
      </c>
      <c r="P18" s="1">
        <v>7840.7750626958077</v>
      </c>
      <c r="Q18" s="1">
        <v>-42535.528959736395</v>
      </c>
      <c r="R18" s="1">
        <v>7840.7750626958077</v>
      </c>
    </row>
    <row r="19" spans="1:18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I19" s="8" t="s">
        <v>37</v>
      </c>
      <c r="J19" s="1" t="s">
        <v>1</v>
      </c>
      <c r="K19" s="1">
        <v>61.839946100358851</v>
      </c>
      <c r="L19" s="1">
        <v>8.2637738430117942</v>
      </c>
      <c r="M19" s="1">
        <v>7.4832573198567616</v>
      </c>
      <c r="N19" s="5">
        <v>1.2021088466551735E-11</v>
      </c>
      <c r="O19" s="1">
        <v>45.482312470639137</v>
      </c>
      <c r="P19" s="1">
        <v>78.197579730078559</v>
      </c>
      <c r="Q19" s="1">
        <v>45.482312470639137</v>
      </c>
      <c r="R19" s="1">
        <v>78.197579730078559</v>
      </c>
    </row>
    <row r="20" spans="1:18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I20" s="8" t="s">
        <v>38</v>
      </c>
      <c r="J20" s="1" t="s">
        <v>2</v>
      </c>
      <c r="K20" s="1">
        <v>9319.7526020610549</v>
      </c>
      <c r="L20" s="1">
        <v>2148.7544402078074</v>
      </c>
      <c r="M20" s="1">
        <v>4.3372813699269122</v>
      </c>
      <c r="N20" s="5">
        <v>2.9731074623226852E-5</v>
      </c>
      <c r="O20" s="1">
        <v>5066.4249383477118</v>
      </c>
      <c r="P20" s="1">
        <v>13573.080265774399</v>
      </c>
      <c r="Q20" s="1">
        <v>5066.4249383477118</v>
      </c>
      <c r="R20" s="1">
        <v>13573.080265774399</v>
      </c>
    </row>
    <row r="21" spans="1:18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I21" s="8" t="s">
        <v>39</v>
      </c>
      <c r="J21" s="1" t="s">
        <v>3</v>
      </c>
      <c r="K21" s="1">
        <v>12646.347486400027</v>
      </c>
      <c r="L21" s="1">
        <v>3109.6620286097505</v>
      </c>
      <c r="M21" s="1">
        <v>4.0667916223853702</v>
      </c>
      <c r="N21" s="5">
        <v>8.4484906707596116E-5</v>
      </c>
      <c r="O21" s="1">
        <v>6490.9621694041634</v>
      </c>
      <c r="P21" s="1">
        <v>18801.732803395891</v>
      </c>
      <c r="Q21" s="1">
        <v>6490.9621694041634</v>
      </c>
      <c r="R21" s="1">
        <v>18801.732803395891</v>
      </c>
    </row>
    <row r="22" spans="1:18" ht="16" thickBot="1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  <c r="I22" s="8" t="s">
        <v>40</v>
      </c>
      <c r="J22" s="2" t="s">
        <v>4</v>
      </c>
      <c r="K22" s="2">
        <v>-13601.011412285299</v>
      </c>
      <c r="L22" s="2">
        <v>1324.8186585487847</v>
      </c>
      <c r="M22" s="2">
        <v>-10.266319337005669</v>
      </c>
      <c r="N22" s="6">
        <v>3.0884342022559867E-18</v>
      </c>
      <c r="O22" s="2">
        <v>-16223.408715750182</v>
      </c>
      <c r="P22" s="2">
        <v>-10978.614108820417</v>
      </c>
      <c r="Q22" s="2">
        <v>-16223.408715750182</v>
      </c>
      <c r="R22" s="2">
        <v>-10978.614108820417</v>
      </c>
    </row>
    <row r="23" spans="1:18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18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18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J25" s="9"/>
    </row>
    <row r="26" spans="1:18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18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18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  <c r="J28" s="9"/>
    </row>
    <row r="29" spans="1:18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J29" s="10"/>
    </row>
    <row r="30" spans="1:18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18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18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J32" s="10"/>
    </row>
    <row r="33" spans="1:10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10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J34" s="10"/>
    </row>
    <row r="35" spans="1:10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10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  <c r="J36" s="10"/>
    </row>
    <row r="37" spans="1:10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10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J38" s="10"/>
    </row>
    <row r="39" spans="1:10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10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10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J41" s="9"/>
    </row>
    <row r="42" spans="1:10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10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10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10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10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  <c r="J46" s="9"/>
    </row>
    <row r="47" spans="1:10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10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A347-8017-4547-ACA4-9DA92AAE0BFC}">
  <dimension ref="A1:L18"/>
  <sheetViews>
    <sheetView workbookViewId="0">
      <selection activeCell="H18" sqref="H18"/>
    </sheetView>
  </sheetViews>
  <sheetFormatPr baseColWidth="10" defaultRowHeight="15"/>
  <cols>
    <col min="8" max="8" width="12.1640625" bestFit="1" customWidth="1"/>
  </cols>
  <sheetData>
    <row r="1" spans="1:12" ht="21">
      <c r="A1" s="7" t="s">
        <v>41</v>
      </c>
    </row>
    <row r="2" spans="1:12" ht="21">
      <c r="A2" s="7"/>
    </row>
    <row r="3" spans="1:12" ht="21">
      <c r="A3" s="7"/>
    </row>
    <row r="4" spans="1:12" ht="21">
      <c r="A4" s="7"/>
    </row>
    <row r="5" spans="1:12" ht="21">
      <c r="A5" s="7"/>
    </row>
    <row r="6" spans="1:12" ht="21">
      <c r="A6" s="7"/>
    </row>
    <row r="7" spans="1:12" ht="21">
      <c r="A7" s="7"/>
      <c r="H7" s="19"/>
    </row>
    <row r="8" spans="1:12" ht="13" customHeight="1"/>
    <row r="9" spans="1:12">
      <c r="A9" t="s">
        <v>51</v>
      </c>
      <c r="B9" t="s">
        <v>52</v>
      </c>
      <c r="C9" t="s">
        <v>53</v>
      </c>
      <c r="D9" t="s">
        <v>54</v>
      </c>
    </row>
    <row r="11" spans="1:12">
      <c r="A11" s="1" t="s">
        <v>24</v>
      </c>
      <c r="B11" s="1">
        <v>-17347.376948520294</v>
      </c>
      <c r="C11">
        <v>1</v>
      </c>
      <c r="D11">
        <f>C11*B11</f>
        <v>-17347.376948520294</v>
      </c>
    </row>
    <row r="12" spans="1:12">
      <c r="A12" s="1" t="s">
        <v>1</v>
      </c>
      <c r="B12" s="1">
        <v>61.839946100358851</v>
      </c>
      <c r="C12">
        <v>2000</v>
      </c>
      <c r="D12">
        <f t="shared" ref="D12:D15" si="0">C12*B12</f>
        <v>123679.8922007177</v>
      </c>
      <c r="H12">
        <f>D18</f>
        <v>118781.43379432475</v>
      </c>
      <c r="I12">
        <v>2</v>
      </c>
      <c r="J12">
        <v>3</v>
      </c>
      <c r="K12">
        <v>4</v>
      </c>
      <c r="L12">
        <v>5</v>
      </c>
    </row>
    <row r="13" spans="1:12">
      <c r="A13" s="1" t="s">
        <v>2</v>
      </c>
      <c r="B13" s="1">
        <v>9319.7526020610549</v>
      </c>
      <c r="C13">
        <v>3</v>
      </c>
      <c r="D13">
        <f t="shared" si="0"/>
        <v>27959.257806183166</v>
      </c>
      <c r="H13">
        <v>2</v>
      </c>
      <c r="I13">
        <f t="dataTable" ref="I13:L15" dt2D="1" dtr="1" r1="C13" r2="C14"/>
        <v>109461.68119226367</v>
      </c>
      <c r="J13">
        <v>118781.43379432475</v>
      </c>
      <c r="K13">
        <v>128101.1863963858</v>
      </c>
      <c r="L13">
        <v>137420.93899844686</v>
      </c>
    </row>
    <row r="14" spans="1:12">
      <c r="A14" s="1" t="s">
        <v>3</v>
      </c>
      <c r="B14" s="1">
        <v>12646.347486400027</v>
      </c>
      <c r="C14">
        <v>2</v>
      </c>
      <c r="D14">
        <f t="shared" si="0"/>
        <v>25292.694972800055</v>
      </c>
      <c r="H14">
        <v>3</v>
      </c>
      <c r="I14">
        <v>122108.02867866369</v>
      </c>
      <c r="J14">
        <v>131427.78128072477</v>
      </c>
      <c r="K14">
        <v>140747.53388278582</v>
      </c>
      <c r="L14">
        <v>150067.28648484687</v>
      </c>
    </row>
    <row r="15" spans="1:12">
      <c r="A15" s="1" t="s">
        <v>4</v>
      </c>
      <c r="B15" s="1">
        <v>-13601.011412285299</v>
      </c>
      <c r="C15">
        <v>3</v>
      </c>
      <c r="D15">
        <f t="shared" si="0"/>
        <v>-40803.0342368559</v>
      </c>
      <c r="H15">
        <v>4</v>
      </c>
      <c r="I15">
        <v>134754.37616506373</v>
      </c>
      <c r="J15">
        <v>144074.12876712481</v>
      </c>
      <c r="K15">
        <v>153393.88136918584</v>
      </c>
      <c r="L15">
        <v>162713.63397124692</v>
      </c>
    </row>
    <row r="16" spans="1:12">
      <c r="A16" s="18"/>
      <c r="B16" s="18"/>
    </row>
    <row r="18" spans="1:4">
      <c r="A18" t="s">
        <v>55</v>
      </c>
      <c r="D18">
        <f>SUM(D11:D15)</f>
        <v>118781.43379432475</v>
      </c>
    </row>
  </sheetData>
  <conditionalFormatting sqref="J8:L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L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71 Member Names</vt:lpstr>
      <vt:lpstr>House Prices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Elizabeth Rettig</cp:lastModifiedBy>
  <dcterms:created xsi:type="dcterms:W3CDTF">2015-11-25T15:25:24Z</dcterms:created>
  <dcterms:modified xsi:type="dcterms:W3CDTF">2019-04-23T22:28:03Z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