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GitHub\metrology\FinalExam\"/>
    </mc:Choice>
  </mc:AlternateContent>
  <xr:revisionPtr revIDLastSave="0" documentId="13_ncr:1_{E743D384-ED7E-426E-B0A8-C766DCBB850D}" xr6:coauthVersionLast="47" xr6:coauthVersionMax="47" xr10:uidLastSave="{00000000-0000-0000-0000-000000000000}"/>
  <bookViews>
    <workbookView xWindow="-120" yWindow="-120" windowWidth="29040" windowHeight="15840" activeTab="1" xr2:uid="{4DF3A0C0-06CF-429C-9C90-739F24C94D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F19" i="1"/>
  <c r="F20" i="1"/>
  <c r="F21" i="1"/>
  <c r="F22" i="1"/>
  <c r="F23" i="1"/>
  <c r="C27" i="1"/>
  <c r="C29" i="1" s="1"/>
  <c r="C26" i="1"/>
  <c r="C25" i="1"/>
  <c r="C21" i="1"/>
  <c r="C19" i="1"/>
  <c r="C24" i="1"/>
  <c r="C23" i="1"/>
  <c r="C22" i="1"/>
  <c r="C15" i="1"/>
  <c r="C14" i="1"/>
  <c r="C13" i="1"/>
  <c r="F13" i="1"/>
  <c r="F12" i="1"/>
  <c r="F10" i="1"/>
  <c r="C10" i="1"/>
  <c r="C28" i="1"/>
  <c r="C12" i="1"/>
  <c r="F11" i="1"/>
  <c r="C11" i="1"/>
  <c r="C16" i="1" l="1"/>
  <c r="F14" i="1"/>
  <c r="F24" i="1"/>
  <c r="F15" i="1"/>
  <c r="F25" i="1"/>
</calcChain>
</file>

<file path=xl/sharedStrings.xml><?xml version="1.0" encoding="utf-8"?>
<sst xmlns="http://schemas.openxmlformats.org/spreadsheetml/2006/main" count="159" uniqueCount="51">
  <si>
    <t>Type of Point(s)</t>
  </si>
  <si>
    <t xml:space="preserve"># of Images </t>
  </si>
  <si>
    <t># of Points</t>
  </si>
  <si>
    <t>3D GCP</t>
  </si>
  <si>
    <t>HCP</t>
  </si>
  <si>
    <t>VCP</t>
  </si>
  <si>
    <t>Tie Points</t>
  </si>
  <si>
    <t>Observations</t>
  </si>
  <si>
    <t>2 x 2 x 3</t>
  </si>
  <si>
    <t>Total Observations (n)</t>
  </si>
  <si>
    <t>Unknowns</t>
  </si>
  <si>
    <t>Tie points</t>
  </si>
  <si>
    <t>27 x 3</t>
  </si>
  <si>
    <t>2 x 2 x 2</t>
  </si>
  <si>
    <t>Total Unknowns (u)</t>
  </si>
  <si>
    <t>Redundancy (r = n-u)</t>
  </si>
  <si>
    <t>3 x 8</t>
  </si>
  <si>
    <t>GPS PCs</t>
  </si>
  <si>
    <t>1 x 3 x 2</t>
  </si>
  <si>
    <t>Images</t>
  </si>
  <si>
    <t>2 x 2</t>
  </si>
  <si>
    <t>6 x 8</t>
  </si>
  <si>
    <t>2 x 1</t>
  </si>
  <si>
    <t>10 x 3 x 2</t>
  </si>
  <si>
    <t>15 x 2 x 2</t>
  </si>
  <si>
    <t>2 x 4 x 2</t>
  </si>
  <si>
    <t>2 x 3</t>
  </si>
  <si>
    <t xml:space="preserve">1 x 3 </t>
  </si>
  <si>
    <t xml:space="preserve">2 x 2 </t>
  </si>
  <si>
    <t xml:space="preserve">1 x 2 </t>
  </si>
  <si>
    <t>2 x 3 x 2</t>
  </si>
  <si>
    <t>Camera Model</t>
  </si>
  <si>
    <t>Radial Distortion</t>
  </si>
  <si>
    <t>3 Coefficients</t>
  </si>
  <si>
    <t>Tangential Distortion</t>
  </si>
  <si>
    <t>Mean Reprojection Error</t>
  </si>
  <si>
    <t>2 Coefficients</t>
  </si>
  <si>
    <t>Removed 2 Images</t>
  </si>
  <si>
    <t>WorldPoints</t>
  </si>
  <si>
    <t>ReprojectedPoints</t>
  </si>
  <si>
    <t>K0</t>
  </si>
  <si>
    <t>K1</t>
  </si>
  <si>
    <t>K2</t>
  </si>
  <si>
    <t>P1</t>
  </si>
  <si>
    <t>P2</t>
  </si>
  <si>
    <t>PrincipalPoint</t>
  </si>
  <si>
    <t>Fiducial Coordinate System</t>
  </si>
  <si>
    <t>yp (cm)</t>
  </si>
  <si>
    <t>xf (cm)</t>
  </si>
  <si>
    <t>yf (cm)</t>
  </si>
  <si>
    <t>xp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</si>
</sst>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1" xfId="0" applyFont="1" applyFill="1" applyBorder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" xfId="0" applyFont="1" applyBorder="1"/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D7D7-9DD2-46A1-B39F-9E0AF90C21A6}">
  <dimension ref="A1:F29"/>
  <sheetViews>
    <sheetView topLeftCell="A13" zoomScale="121" zoomScaleNormal="250" workbookViewId="0">
      <selection activeCell="I29" sqref="I29"/>
    </sheetView>
  </sheetViews>
  <sheetFormatPr defaultRowHeight="15" x14ac:dyDescent="0.25"/>
  <cols>
    <col min="1" max="1" width="10.28515625" bestFit="1" customWidth="1"/>
    <col min="2" max="2" width="15.140625" bestFit="1" customWidth="1"/>
    <col min="3" max="3" width="11.42578125" bestFit="1" customWidth="1"/>
    <col min="4" max="4" width="20.140625" bestFit="1" customWidth="1"/>
    <col min="5" max="5" width="6.140625" bestFit="1" customWidth="1"/>
    <col min="6" max="6" width="12.85546875" customWidth="1"/>
  </cols>
  <sheetData>
    <row r="1" spans="1:6" x14ac:dyDescent="0.25">
      <c r="A1" t="s">
        <v>2</v>
      </c>
      <c r="B1" t="s">
        <v>0</v>
      </c>
      <c r="C1" t="s">
        <v>1</v>
      </c>
    </row>
    <row r="2" spans="1:6" x14ac:dyDescent="0.25">
      <c r="A2">
        <v>1</v>
      </c>
      <c r="B2" t="s">
        <v>3</v>
      </c>
      <c r="C2">
        <v>3</v>
      </c>
    </row>
    <row r="3" spans="1:6" x14ac:dyDescent="0.25">
      <c r="A3">
        <v>2</v>
      </c>
      <c r="B3" t="s">
        <v>4</v>
      </c>
      <c r="C3">
        <v>3</v>
      </c>
    </row>
    <row r="4" spans="1:6" x14ac:dyDescent="0.25">
      <c r="A4">
        <v>2</v>
      </c>
      <c r="B4" t="s">
        <v>5</v>
      </c>
      <c r="C4">
        <v>2</v>
      </c>
    </row>
    <row r="5" spans="1:6" x14ac:dyDescent="0.25">
      <c r="A5">
        <v>15</v>
      </c>
      <c r="B5" t="s">
        <v>6</v>
      </c>
      <c r="C5">
        <v>2</v>
      </c>
    </row>
    <row r="6" spans="1:6" x14ac:dyDescent="0.25">
      <c r="A6">
        <v>10</v>
      </c>
      <c r="B6" t="s">
        <v>6</v>
      </c>
      <c r="C6">
        <v>3</v>
      </c>
    </row>
    <row r="7" spans="1:6" x14ac:dyDescent="0.25">
      <c r="A7">
        <v>2</v>
      </c>
      <c r="B7" t="s">
        <v>6</v>
      </c>
      <c r="C7">
        <v>4</v>
      </c>
    </row>
    <row r="9" spans="1:6" x14ac:dyDescent="0.25">
      <c r="A9" s="11" t="s">
        <v>7</v>
      </c>
      <c r="B9" s="11"/>
      <c r="C9" s="11"/>
      <c r="D9" s="11" t="s">
        <v>10</v>
      </c>
      <c r="E9" s="11"/>
      <c r="F9" s="11"/>
    </row>
    <row r="10" spans="1:6" x14ac:dyDescent="0.25">
      <c r="A10" s="2" t="s">
        <v>3</v>
      </c>
      <c r="B10" s="2" t="s">
        <v>18</v>
      </c>
      <c r="C10" s="2">
        <f>1*3*2</f>
        <v>6</v>
      </c>
      <c r="D10" s="2" t="s">
        <v>19</v>
      </c>
      <c r="E10" s="2" t="s">
        <v>21</v>
      </c>
      <c r="F10" s="2">
        <f>8*6</f>
        <v>48</v>
      </c>
    </row>
    <row r="11" spans="1:6" x14ac:dyDescent="0.25">
      <c r="A11" s="2" t="s">
        <v>4</v>
      </c>
      <c r="B11" s="2" t="s">
        <v>8</v>
      </c>
      <c r="C11" s="2">
        <f>2*2*3</f>
        <v>12</v>
      </c>
      <c r="D11" s="2" t="s">
        <v>11</v>
      </c>
      <c r="E11" s="2" t="s">
        <v>12</v>
      </c>
      <c r="F11" s="2">
        <f>27*3</f>
        <v>81</v>
      </c>
    </row>
    <row r="12" spans="1:6" x14ac:dyDescent="0.25">
      <c r="A12" s="2" t="s">
        <v>5</v>
      </c>
      <c r="B12" s="2" t="s">
        <v>13</v>
      </c>
      <c r="C12" s="2">
        <f>2*2*2</f>
        <v>8</v>
      </c>
      <c r="D12" s="2" t="s">
        <v>4</v>
      </c>
      <c r="E12" s="2" t="s">
        <v>22</v>
      </c>
      <c r="F12" s="2">
        <f>2*1</f>
        <v>2</v>
      </c>
    </row>
    <row r="13" spans="1:6" x14ac:dyDescent="0.25">
      <c r="A13" s="2" t="s">
        <v>6</v>
      </c>
      <c r="B13" s="2" t="s">
        <v>24</v>
      </c>
      <c r="C13" s="2">
        <f>15*2*2</f>
        <v>60</v>
      </c>
      <c r="D13" s="2" t="s">
        <v>5</v>
      </c>
      <c r="E13" s="2" t="s">
        <v>20</v>
      </c>
      <c r="F13" s="2">
        <f>2*2</f>
        <v>4</v>
      </c>
    </row>
    <row r="14" spans="1:6" x14ac:dyDescent="0.25">
      <c r="A14" s="2" t="s">
        <v>6</v>
      </c>
      <c r="B14" s="2" t="s">
        <v>23</v>
      </c>
      <c r="C14" s="2">
        <f>10*3*2</f>
        <v>60</v>
      </c>
      <c r="D14" s="16" t="s">
        <v>14</v>
      </c>
      <c r="E14" s="17"/>
      <c r="F14" s="3">
        <f>SUM(F10:F13)</f>
        <v>135</v>
      </c>
    </row>
    <row r="15" spans="1:6" x14ac:dyDescent="0.25">
      <c r="A15" s="2" t="s">
        <v>6</v>
      </c>
      <c r="B15" s="2" t="s">
        <v>25</v>
      </c>
      <c r="C15" s="2">
        <f>2*4*2</f>
        <v>16</v>
      </c>
      <c r="D15" s="18" t="s">
        <v>15</v>
      </c>
      <c r="E15" s="19"/>
      <c r="F15" s="7">
        <f>C16-F14</f>
        <v>27</v>
      </c>
    </row>
    <row r="16" spans="1:6" x14ac:dyDescent="0.25">
      <c r="A16" s="11" t="s">
        <v>9</v>
      </c>
      <c r="B16" s="11"/>
      <c r="C16" s="3">
        <f>SUM(C10:C15)</f>
        <v>162</v>
      </c>
    </row>
    <row r="18" spans="1:6" x14ac:dyDescent="0.25">
      <c r="A18" s="4" t="s">
        <v>7</v>
      </c>
      <c r="B18" s="6"/>
      <c r="C18" s="5"/>
      <c r="D18" s="1" t="s">
        <v>10</v>
      </c>
      <c r="E18" s="1"/>
      <c r="F18" s="1"/>
    </row>
    <row r="19" spans="1:6" x14ac:dyDescent="0.25">
      <c r="A19" s="2" t="s">
        <v>3</v>
      </c>
      <c r="B19" s="2" t="s">
        <v>18</v>
      </c>
      <c r="C19" s="2">
        <f>1*3*2</f>
        <v>6</v>
      </c>
      <c r="D19" s="2" t="s">
        <v>19</v>
      </c>
      <c r="E19" s="2" t="s">
        <v>21</v>
      </c>
      <c r="F19" s="2">
        <f>8*6</f>
        <v>48</v>
      </c>
    </row>
    <row r="20" spans="1:6" x14ac:dyDescent="0.25">
      <c r="A20" s="2" t="s">
        <v>4</v>
      </c>
      <c r="B20" s="2" t="s">
        <v>30</v>
      </c>
      <c r="C20" s="2">
        <f>2*2*3</f>
        <v>12</v>
      </c>
      <c r="D20" s="2" t="s">
        <v>11</v>
      </c>
      <c r="E20" s="2" t="s">
        <v>12</v>
      </c>
      <c r="F20" s="2">
        <f>27*3</f>
        <v>81</v>
      </c>
    </row>
    <row r="21" spans="1:6" x14ac:dyDescent="0.25">
      <c r="A21" s="2" t="s">
        <v>5</v>
      </c>
      <c r="B21" s="2" t="s">
        <v>13</v>
      </c>
      <c r="C21" s="2">
        <f>2*2*2</f>
        <v>8</v>
      </c>
      <c r="D21" s="2" t="s">
        <v>4</v>
      </c>
      <c r="E21" s="2" t="s">
        <v>26</v>
      </c>
      <c r="F21" s="2">
        <f>2*3</f>
        <v>6</v>
      </c>
    </row>
    <row r="22" spans="1:6" x14ac:dyDescent="0.25">
      <c r="A22" s="2" t="s">
        <v>6</v>
      </c>
      <c r="B22" s="2" t="s">
        <v>24</v>
      </c>
      <c r="C22" s="2">
        <f>15*2*2</f>
        <v>60</v>
      </c>
      <c r="D22" s="2" t="s">
        <v>5</v>
      </c>
      <c r="E22" s="2" t="s">
        <v>26</v>
      </c>
      <c r="F22" s="2">
        <f>2*3</f>
        <v>6</v>
      </c>
    </row>
    <row r="23" spans="1:6" x14ac:dyDescent="0.25">
      <c r="A23" s="2" t="s">
        <v>6</v>
      </c>
      <c r="B23" s="2" t="s">
        <v>23</v>
      </c>
      <c r="C23" s="2">
        <f>10*3*2</f>
        <v>60</v>
      </c>
      <c r="D23" s="2" t="s">
        <v>3</v>
      </c>
      <c r="E23" s="2" t="s">
        <v>27</v>
      </c>
      <c r="F23" s="2">
        <f>1*3</f>
        <v>3</v>
      </c>
    </row>
    <row r="24" spans="1:6" x14ac:dyDescent="0.25">
      <c r="A24" s="2" t="s">
        <v>6</v>
      </c>
      <c r="B24" s="2" t="s">
        <v>25</v>
      </c>
      <c r="C24" s="2">
        <f>2*4*2</f>
        <v>16</v>
      </c>
      <c r="D24" s="14" t="s">
        <v>14</v>
      </c>
      <c r="E24" s="15"/>
      <c r="F24" s="3">
        <f>SUM(F19:F23)</f>
        <v>144</v>
      </c>
    </row>
    <row r="25" spans="1:6" x14ac:dyDescent="0.25">
      <c r="A25" s="2" t="s">
        <v>3</v>
      </c>
      <c r="B25" s="2" t="s">
        <v>27</v>
      </c>
      <c r="C25" s="2">
        <f>1*3</f>
        <v>3</v>
      </c>
      <c r="D25" s="12" t="s">
        <v>15</v>
      </c>
      <c r="E25" s="13"/>
      <c r="F25" s="7">
        <f>C29-F24</f>
        <v>51</v>
      </c>
    </row>
    <row r="26" spans="1:6" x14ac:dyDescent="0.25">
      <c r="A26" s="2" t="s">
        <v>4</v>
      </c>
      <c r="B26" s="2" t="s">
        <v>28</v>
      </c>
      <c r="C26" s="2">
        <f>2*2</f>
        <v>4</v>
      </c>
    </row>
    <row r="27" spans="1:6" x14ac:dyDescent="0.25">
      <c r="A27" s="2" t="s">
        <v>5</v>
      </c>
      <c r="B27" s="2" t="s">
        <v>29</v>
      </c>
      <c r="C27" s="2">
        <f>1*2</f>
        <v>2</v>
      </c>
    </row>
    <row r="28" spans="1:6" x14ac:dyDescent="0.25">
      <c r="A28" s="2" t="s">
        <v>17</v>
      </c>
      <c r="B28" s="2" t="s">
        <v>16</v>
      </c>
      <c r="C28" s="2">
        <f>3*8</f>
        <v>24</v>
      </c>
    </row>
    <row r="29" spans="1:6" x14ac:dyDescent="0.25">
      <c r="A29" s="1" t="s">
        <v>9</v>
      </c>
      <c r="B29" s="1"/>
      <c r="C29" s="3">
        <f>SUM(C19:C28)</f>
        <v>195</v>
      </c>
    </row>
  </sheetData>
  <mergeCells count="7">
    <mergeCell ref="A9:C9"/>
    <mergeCell ref="D9:F9"/>
    <mergeCell ref="D25:E25"/>
    <mergeCell ref="D24:E24"/>
    <mergeCell ref="D14:E14"/>
    <mergeCell ref="D15:E15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73DF-78F7-4B46-B1BE-BDE3D7DB2E16}">
  <dimension ref="A1:W55"/>
  <sheetViews>
    <sheetView tabSelected="1" workbookViewId="0">
      <selection activeCell="L32" sqref="I30:L32"/>
    </sheetView>
  </sheetViews>
  <sheetFormatPr defaultRowHeight="15" x14ac:dyDescent="0.25"/>
  <cols>
    <col min="1" max="1" width="23.140625" bestFit="1" customWidth="1"/>
    <col min="2" max="2" width="19.85546875" bestFit="1" customWidth="1"/>
    <col min="3" max="4" width="12" bestFit="1" customWidth="1"/>
    <col min="9" max="9" width="12" bestFit="1" customWidth="1"/>
    <col min="11" max="11" width="8" bestFit="1" customWidth="1"/>
    <col min="12" max="12" width="7.140625" bestFit="1" customWidth="1"/>
    <col min="13" max="13" width="15.5703125" bestFit="1" customWidth="1"/>
    <col min="16" max="16" width="8.42578125" bestFit="1" customWidth="1"/>
  </cols>
  <sheetData>
    <row r="1" spans="1:23" x14ac:dyDescent="0.25">
      <c r="J1" s="27" t="s">
        <v>31</v>
      </c>
      <c r="K1" s="28"/>
      <c r="L1" s="29" t="s">
        <v>33</v>
      </c>
      <c r="M1" s="30"/>
      <c r="T1" s="20" t="s">
        <v>38</v>
      </c>
      <c r="U1" s="20"/>
      <c r="V1" s="20" t="s">
        <v>39</v>
      </c>
      <c r="W1" s="20"/>
    </row>
    <row r="2" spans="1:23" x14ac:dyDescent="0.25">
      <c r="J2" s="27" t="s">
        <v>32</v>
      </c>
      <c r="K2" s="28"/>
      <c r="L2" s="27" t="s">
        <v>34</v>
      </c>
      <c r="M2" s="28"/>
      <c r="P2" s="9"/>
      <c r="T2">
        <v>0</v>
      </c>
      <c r="U2">
        <v>0</v>
      </c>
      <c r="V2">
        <v>1746.6999999999998</v>
      </c>
      <c r="W2">
        <v>189.1</v>
      </c>
    </row>
    <row r="3" spans="1:23" x14ac:dyDescent="0.25">
      <c r="A3" s="16" t="s">
        <v>31</v>
      </c>
      <c r="B3" s="17"/>
      <c r="C3" s="16" t="s">
        <v>33</v>
      </c>
      <c r="D3" s="17"/>
      <c r="J3" s="31" t="s">
        <v>40</v>
      </c>
      <c r="K3" s="31"/>
      <c r="L3" s="31" t="s">
        <v>43</v>
      </c>
      <c r="M3" s="31"/>
      <c r="T3">
        <v>0</v>
      </c>
      <c r="U3">
        <v>3.1623000000000001</v>
      </c>
      <c r="V3">
        <v>1577.6</v>
      </c>
      <c r="W3">
        <v>182.9</v>
      </c>
    </row>
    <row r="4" spans="1:23" x14ac:dyDescent="0.25">
      <c r="A4" s="25" t="s">
        <v>32</v>
      </c>
      <c r="B4" s="3" t="s">
        <v>40</v>
      </c>
      <c r="C4" s="3" t="s">
        <v>41</v>
      </c>
      <c r="D4" s="3" t="s">
        <v>42</v>
      </c>
      <c r="E4" s="10"/>
      <c r="F4" s="10"/>
      <c r="G4" s="10"/>
      <c r="H4" s="10"/>
      <c r="J4" s="31" t="s">
        <v>41</v>
      </c>
      <c r="K4" s="31"/>
      <c r="L4" s="31" t="s">
        <v>44</v>
      </c>
      <c r="M4" s="31"/>
      <c r="T4">
        <v>0</v>
      </c>
      <c r="U4">
        <v>6.3246000000000002</v>
      </c>
      <c r="V4">
        <v>1406.1999999999998</v>
      </c>
      <c r="W4">
        <v>177.5</v>
      </c>
    </row>
    <row r="5" spans="1:23" x14ac:dyDescent="0.25">
      <c r="A5" s="25"/>
      <c r="B5" s="26">
        <v>-0.20376356803481399</v>
      </c>
      <c r="C5" s="26">
        <v>0.12835538939843499</v>
      </c>
      <c r="D5" s="26">
        <v>0.42630969885946801</v>
      </c>
      <c r="E5" s="10"/>
      <c r="F5" s="10">
        <v>7.040530049115E-3</v>
      </c>
      <c r="G5" s="10">
        <v>8.6309073820315996E-2</v>
      </c>
      <c r="H5" s="10">
        <v>0.31553833117375901</v>
      </c>
      <c r="J5" s="31" t="s">
        <v>42</v>
      </c>
      <c r="K5" s="31"/>
      <c r="L5" s="31"/>
      <c r="M5" s="31"/>
      <c r="T5">
        <v>0</v>
      </c>
      <c r="U5">
        <v>9.4869000000000003</v>
      </c>
      <c r="V5">
        <v>1232.9000000000001</v>
      </c>
      <c r="W5">
        <v>173.2</v>
      </c>
    </row>
    <row r="6" spans="1:23" x14ac:dyDescent="0.25">
      <c r="A6" s="25" t="s">
        <v>34</v>
      </c>
      <c r="B6" s="3" t="s">
        <v>43</v>
      </c>
      <c r="C6" s="3" t="s">
        <v>44</v>
      </c>
      <c r="D6" s="3"/>
      <c r="I6" s="10"/>
      <c r="J6" s="32" t="s">
        <v>35</v>
      </c>
      <c r="K6" s="33"/>
      <c r="L6" s="34"/>
      <c r="M6" s="31"/>
      <c r="T6" s="10">
        <v>0</v>
      </c>
      <c r="U6">
        <v>12.6492</v>
      </c>
      <c r="V6">
        <v>1058.7</v>
      </c>
      <c r="W6">
        <v>170</v>
      </c>
    </row>
    <row r="7" spans="1:23" x14ac:dyDescent="0.25">
      <c r="A7" s="25"/>
      <c r="B7" s="26">
        <v>-1.9967580428650001E-3</v>
      </c>
      <c r="C7" s="26">
        <v>-6.2151962356553998E-4</v>
      </c>
      <c r="D7" s="26"/>
      <c r="E7" s="10"/>
      <c r="F7" s="10">
        <v>1.3696815852521E-4</v>
      </c>
      <c r="G7" s="10">
        <v>1.42078664021248E-4</v>
      </c>
      <c r="H7" s="10"/>
      <c r="J7" s="35"/>
      <c r="K7" s="35"/>
      <c r="L7" s="35"/>
      <c r="M7" s="35"/>
      <c r="T7">
        <v>0</v>
      </c>
      <c r="U7">
        <v>15.811500000000001</v>
      </c>
      <c r="V7">
        <v>884.3</v>
      </c>
      <c r="W7">
        <v>167.7</v>
      </c>
    </row>
    <row r="8" spans="1:23" x14ac:dyDescent="0.25">
      <c r="A8" s="3" t="s">
        <v>35</v>
      </c>
      <c r="B8" s="26">
        <v>0.54177718022611598</v>
      </c>
      <c r="C8" s="26"/>
      <c r="D8" s="26"/>
      <c r="J8" s="27" t="s">
        <v>31</v>
      </c>
      <c r="K8" s="28"/>
      <c r="L8" s="29" t="s">
        <v>36</v>
      </c>
      <c r="M8" s="30"/>
      <c r="T8">
        <v>3.1623000000000001</v>
      </c>
      <c r="U8">
        <v>0</v>
      </c>
      <c r="V8">
        <v>1769.8</v>
      </c>
      <c r="W8">
        <v>308.09999999999997</v>
      </c>
    </row>
    <row r="9" spans="1:23" x14ac:dyDescent="0.25">
      <c r="J9" s="27" t="s">
        <v>32</v>
      </c>
      <c r="K9" s="28"/>
      <c r="L9" s="27" t="s">
        <v>34</v>
      </c>
      <c r="M9" s="28"/>
      <c r="T9">
        <v>3.1623000000000001</v>
      </c>
      <c r="U9">
        <v>3.1623000000000001</v>
      </c>
      <c r="V9">
        <v>1594</v>
      </c>
      <c r="W9">
        <v>302.20000000000005</v>
      </c>
    </row>
    <row r="10" spans="1:23" x14ac:dyDescent="0.25">
      <c r="A10" s="22" t="s">
        <v>31</v>
      </c>
      <c r="B10" s="22"/>
      <c r="C10" s="22"/>
      <c r="J10" s="31" t="s">
        <v>40</v>
      </c>
      <c r="K10" s="31"/>
      <c r="L10" s="31" t="s">
        <v>43</v>
      </c>
      <c r="M10" s="31"/>
      <c r="T10">
        <v>3.1623000000000001</v>
      </c>
      <c r="U10">
        <v>6.3246000000000002</v>
      </c>
      <c r="V10">
        <v>1415.4</v>
      </c>
      <c r="W10">
        <v>297.20000000000005</v>
      </c>
    </row>
    <row r="11" spans="1:23" x14ac:dyDescent="0.25">
      <c r="A11" s="2" t="s">
        <v>32</v>
      </c>
      <c r="B11" s="2" t="s">
        <v>36</v>
      </c>
      <c r="C11" s="2"/>
      <c r="D11" s="21">
        <v>-2.0009258749870001E-3</v>
      </c>
      <c r="E11" s="10"/>
      <c r="F11" s="10"/>
      <c r="G11" s="10"/>
      <c r="H11" s="10"/>
      <c r="J11" s="31" t="s">
        <v>41</v>
      </c>
      <c r="K11" s="31"/>
      <c r="L11" s="31" t="s">
        <v>44</v>
      </c>
      <c r="M11" s="31"/>
      <c r="T11">
        <v>3.1623000000000001</v>
      </c>
      <c r="U11">
        <v>9.4869000000000003</v>
      </c>
      <c r="V11">
        <v>1234.8</v>
      </c>
      <c r="W11">
        <v>293.10000000000002</v>
      </c>
    </row>
    <row r="12" spans="1:23" x14ac:dyDescent="0.25">
      <c r="A12" s="25" t="s">
        <v>32</v>
      </c>
      <c r="B12" s="2" t="s">
        <v>40</v>
      </c>
      <c r="C12" s="2" t="s">
        <v>41</v>
      </c>
      <c r="D12" s="21">
        <v>-6.1950923160500099E-4</v>
      </c>
      <c r="E12" s="10"/>
      <c r="F12" s="10"/>
      <c r="G12" s="10"/>
      <c r="H12" s="10"/>
      <c r="J12" s="32" t="s">
        <v>35</v>
      </c>
      <c r="K12" s="33"/>
      <c r="L12" s="34"/>
      <c r="M12" s="31"/>
      <c r="T12">
        <v>3.1623000000000001</v>
      </c>
      <c r="U12">
        <v>12.6492</v>
      </c>
      <c r="V12">
        <v>1053.1999999999998</v>
      </c>
      <c r="W12">
        <v>290</v>
      </c>
    </row>
    <row r="13" spans="1:23" x14ac:dyDescent="0.25">
      <c r="A13" s="25"/>
      <c r="B13" s="21">
        <v>-0.212475216178767</v>
      </c>
      <c r="C13" s="21">
        <v>0.243021356470037</v>
      </c>
      <c r="D13" s="10"/>
      <c r="E13" s="10"/>
      <c r="F13" s="10">
        <v>2.8218375549759998E-3</v>
      </c>
      <c r="G13" s="10">
        <v>1.5607990839805E-2</v>
      </c>
      <c r="J13" s="35"/>
      <c r="K13" s="35"/>
      <c r="L13" s="35"/>
      <c r="M13" s="35"/>
      <c r="T13">
        <v>3.1623000000000001</v>
      </c>
      <c r="U13">
        <v>15.811500000000001</v>
      </c>
      <c r="V13">
        <v>871.4</v>
      </c>
      <c r="W13">
        <v>287.89999999999998</v>
      </c>
    </row>
    <row r="14" spans="1:23" x14ac:dyDescent="0.25">
      <c r="A14" s="25" t="s">
        <v>34</v>
      </c>
      <c r="B14" s="2" t="s">
        <v>43</v>
      </c>
      <c r="C14" s="2" t="s">
        <v>44</v>
      </c>
      <c r="J14" s="35" t="s">
        <v>37</v>
      </c>
      <c r="K14" s="35"/>
      <c r="L14" s="35"/>
      <c r="M14" s="35"/>
      <c r="T14">
        <v>6.3246000000000002</v>
      </c>
      <c r="U14">
        <v>0</v>
      </c>
      <c r="V14">
        <v>1794.4</v>
      </c>
      <c r="W14">
        <v>437.7</v>
      </c>
    </row>
    <row r="15" spans="1:23" x14ac:dyDescent="0.25">
      <c r="A15" s="25"/>
      <c r="B15" s="21">
        <v>-2.0009258749870001E-3</v>
      </c>
      <c r="C15" s="21">
        <v>-6.1950923160500099E-4</v>
      </c>
      <c r="D15" s="10"/>
      <c r="F15" s="10">
        <v>1.37017730845895E-4</v>
      </c>
      <c r="G15" s="10">
        <v>1.4192961794349401E-4</v>
      </c>
      <c r="J15" s="36" t="s">
        <v>31</v>
      </c>
      <c r="K15" s="36"/>
      <c r="L15" s="29" t="s">
        <v>33</v>
      </c>
      <c r="M15" s="30"/>
      <c r="T15">
        <v>6.3246000000000002</v>
      </c>
      <c r="U15">
        <v>3.1623000000000001</v>
      </c>
      <c r="V15">
        <v>1611.5</v>
      </c>
      <c r="W15">
        <v>432.3</v>
      </c>
    </row>
    <row r="16" spans="1:23" x14ac:dyDescent="0.25">
      <c r="A16" s="2" t="s">
        <v>35</v>
      </c>
      <c r="B16" s="21">
        <v>0.54241361358907403</v>
      </c>
      <c r="C16" s="21"/>
      <c r="D16" s="10"/>
      <c r="F16" s="10"/>
      <c r="G16" s="10"/>
      <c r="J16" s="36" t="s">
        <v>32</v>
      </c>
      <c r="K16" s="36"/>
      <c r="L16" s="36" t="s">
        <v>34</v>
      </c>
      <c r="M16" s="36"/>
      <c r="T16">
        <v>6.3246000000000002</v>
      </c>
      <c r="U16">
        <v>6.3246000000000002</v>
      </c>
      <c r="V16">
        <v>1425.3</v>
      </c>
      <c r="W16">
        <v>427.70000000000005</v>
      </c>
    </row>
    <row r="17" spans="1:23" x14ac:dyDescent="0.25">
      <c r="J17" s="31" t="s">
        <v>40</v>
      </c>
      <c r="K17" s="31"/>
      <c r="L17" s="31" t="s">
        <v>43</v>
      </c>
      <c r="M17" s="31"/>
      <c r="T17">
        <v>6.3246000000000002</v>
      </c>
      <c r="U17">
        <v>9.4869000000000003</v>
      </c>
      <c r="V17">
        <v>1236.9000000000001</v>
      </c>
      <c r="W17">
        <v>423.9</v>
      </c>
    </row>
    <row r="18" spans="1:23" x14ac:dyDescent="0.25">
      <c r="J18" s="31" t="s">
        <v>41</v>
      </c>
      <c r="K18" s="31"/>
      <c r="L18" s="31" t="s">
        <v>44</v>
      </c>
      <c r="M18" s="31"/>
      <c r="T18">
        <v>6.3246000000000002</v>
      </c>
      <c r="U18">
        <v>12.6492</v>
      </c>
      <c r="V18">
        <v>1047.3</v>
      </c>
      <c r="W18">
        <v>421.09999999999997</v>
      </c>
    </row>
    <row r="19" spans="1:23" x14ac:dyDescent="0.25">
      <c r="A19" t="s">
        <v>31</v>
      </c>
      <c r="B19" t="s">
        <v>37</v>
      </c>
      <c r="E19" s="10"/>
      <c r="J19" s="31" t="s">
        <v>42</v>
      </c>
      <c r="K19" s="31"/>
      <c r="L19" s="31"/>
      <c r="M19" s="31"/>
      <c r="T19">
        <v>6.3246000000000002</v>
      </c>
      <c r="U19">
        <v>15.811500000000001</v>
      </c>
      <c r="V19">
        <v>857.7</v>
      </c>
      <c r="W19">
        <v>419.09999999999997</v>
      </c>
    </row>
    <row r="20" spans="1:23" x14ac:dyDescent="0.25">
      <c r="A20" t="s">
        <v>32</v>
      </c>
      <c r="B20" t="s">
        <v>33</v>
      </c>
      <c r="E20" s="10"/>
      <c r="J20" s="37" t="s">
        <v>35</v>
      </c>
      <c r="K20" s="37"/>
      <c r="L20" s="37"/>
      <c r="M20" s="31"/>
      <c r="T20">
        <v>9.4869000000000003</v>
      </c>
      <c r="U20">
        <v>0</v>
      </c>
      <c r="V20">
        <v>1820.8</v>
      </c>
      <c r="W20">
        <v>578.9</v>
      </c>
    </row>
    <row r="21" spans="1:23" x14ac:dyDescent="0.25">
      <c r="A21" s="23" t="s">
        <v>32</v>
      </c>
      <c r="B21" t="s">
        <v>40</v>
      </c>
      <c r="C21" t="s">
        <v>41</v>
      </c>
      <c r="D21" t="s">
        <v>42</v>
      </c>
      <c r="E21" s="10"/>
      <c r="J21" s="35"/>
      <c r="K21" s="35"/>
      <c r="L21" s="35"/>
      <c r="M21" s="35"/>
      <c r="T21">
        <v>9.4869000000000003</v>
      </c>
      <c r="U21">
        <v>3.1623000000000001</v>
      </c>
      <c r="V21">
        <v>1630.2</v>
      </c>
      <c r="W21">
        <v>574.4</v>
      </c>
    </row>
    <row r="22" spans="1:23" x14ac:dyDescent="0.25">
      <c r="A22" s="24"/>
      <c r="B22" s="10">
        <v>-0.20189715813766099</v>
      </c>
      <c r="C22" s="10">
        <v>0.118659963162736</v>
      </c>
      <c r="D22" s="10">
        <v>0.43733194073006998</v>
      </c>
      <c r="E22" s="10"/>
      <c r="F22" s="10">
        <v>6.7347468856530004E-3</v>
      </c>
      <c r="G22" s="10">
        <v>8.1666186590608994E-2</v>
      </c>
      <c r="H22" s="10">
        <v>0.29608198314372403</v>
      </c>
      <c r="J22" s="36" t="s">
        <v>31</v>
      </c>
      <c r="K22" s="36"/>
      <c r="L22" s="29" t="s">
        <v>36</v>
      </c>
      <c r="M22" s="30"/>
      <c r="T22">
        <v>9.4869000000000003</v>
      </c>
      <c r="U22">
        <v>6.3246000000000002</v>
      </c>
      <c r="V22">
        <v>1436</v>
      </c>
      <c r="W22">
        <v>570.4</v>
      </c>
    </row>
    <row r="23" spans="1:23" x14ac:dyDescent="0.25">
      <c r="A23" s="23" t="s">
        <v>34</v>
      </c>
      <c r="B23" t="s">
        <v>43</v>
      </c>
      <c r="C23" t="s">
        <v>44</v>
      </c>
      <c r="H23" s="10"/>
      <c r="J23" s="36" t="s">
        <v>32</v>
      </c>
      <c r="K23" s="36"/>
      <c r="L23" s="36" t="s">
        <v>34</v>
      </c>
      <c r="M23" s="36"/>
      <c r="T23">
        <v>9.4869000000000003</v>
      </c>
      <c r="U23">
        <v>9.4869000000000003</v>
      </c>
      <c r="V23">
        <v>1239.2</v>
      </c>
      <c r="W23">
        <v>567.1</v>
      </c>
    </row>
    <row r="24" spans="1:23" x14ac:dyDescent="0.25">
      <c r="A24" s="24"/>
      <c r="B24" s="10">
        <v>-2.0275251141990002E-3</v>
      </c>
      <c r="C24" s="10">
        <v>-7.37695562951961E-4</v>
      </c>
      <c r="D24" s="10"/>
      <c r="F24" s="10">
        <v>1.3045139336073899E-4</v>
      </c>
      <c r="G24" s="10">
        <v>1.3499812526322199E-4</v>
      </c>
      <c r="H24" s="10"/>
      <c r="J24" s="31" t="s">
        <v>40</v>
      </c>
      <c r="K24" s="31"/>
      <c r="L24" s="31" t="s">
        <v>43</v>
      </c>
      <c r="M24" s="31"/>
      <c r="T24">
        <v>9.4869000000000003</v>
      </c>
      <c r="U24">
        <v>12.6492</v>
      </c>
      <c r="V24">
        <v>1041.0999999999999</v>
      </c>
      <c r="W24">
        <v>564.4</v>
      </c>
    </row>
    <row r="25" spans="1:23" x14ac:dyDescent="0.25">
      <c r="A25" t="s">
        <v>35</v>
      </c>
      <c r="B25" s="10">
        <v>0.500635609862911</v>
      </c>
      <c r="C25" s="10"/>
      <c r="D25" s="10"/>
      <c r="F25" s="10"/>
      <c r="G25" s="10"/>
      <c r="I25" s="10"/>
      <c r="J25" s="31" t="s">
        <v>41</v>
      </c>
      <c r="K25" s="31"/>
      <c r="L25" s="31" t="s">
        <v>44</v>
      </c>
      <c r="M25" s="31"/>
      <c r="T25">
        <v>9.4869000000000003</v>
      </c>
      <c r="U25">
        <v>15.811500000000001</v>
      </c>
      <c r="V25">
        <v>843.09999999999991</v>
      </c>
      <c r="W25">
        <v>562.5</v>
      </c>
    </row>
    <row r="26" spans="1:23" x14ac:dyDescent="0.25">
      <c r="B26" s="10"/>
      <c r="C26" s="10"/>
      <c r="D26" s="10"/>
      <c r="E26" s="10"/>
      <c r="J26" s="37" t="s">
        <v>35</v>
      </c>
      <c r="K26" s="37"/>
      <c r="L26" s="37"/>
      <c r="M26" s="31"/>
      <c r="T26">
        <v>12.6492</v>
      </c>
      <c r="U26">
        <v>0</v>
      </c>
      <c r="V26">
        <v>1848.7</v>
      </c>
      <c r="W26">
        <v>733.1</v>
      </c>
    </row>
    <row r="27" spans="1:23" x14ac:dyDescent="0.25">
      <c r="A27" t="s">
        <v>31</v>
      </c>
      <c r="B27" t="s">
        <v>37</v>
      </c>
      <c r="E27" s="10"/>
      <c r="T27">
        <v>12.6492</v>
      </c>
      <c r="U27">
        <v>3.1623000000000001</v>
      </c>
      <c r="V27">
        <v>1650.1999999999998</v>
      </c>
      <c r="W27">
        <v>729.8</v>
      </c>
    </row>
    <row r="28" spans="1:23" x14ac:dyDescent="0.25">
      <c r="A28" t="s">
        <v>32</v>
      </c>
      <c r="B28" t="s">
        <v>36</v>
      </c>
      <c r="E28" s="10"/>
      <c r="T28">
        <v>12.6492</v>
      </c>
      <c r="U28">
        <v>6.3246000000000002</v>
      </c>
      <c r="V28">
        <v>1447.4</v>
      </c>
      <c r="W28">
        <v>726.6</v>
      </c>
    </row>
    <row r="29" spans="1:23" x14ac:dyDescent="0.25">
      <c r="A29" s="23" t="s">
        <v>32</v>
      </c>
      <c r="B29" t="s">
        <v>40</v>
      </c>
      <c r="C29" t="s">
        <v>41</v>
      </c>
      <c r="D29" s="10"/>
      <c r="T29">
        <v>12.6492</v>
      </c>
      <c r="U29">
        <v>9.4869000000000003</v>
      </c>
      <c r="V29">
        <v>1241.8</v>
      </c>
      <c r="W29">
        <v>723.9</v>
      </c>
    </row>
    <row r="30" spans="1:23" x14ac:dyDescent="0.25">
      <c r="A30" s="24"/>
      <c r="B30" s="10">
        <v>-0.21102242290870199</v>
      </c>
      <c r="C30" s="10">
        <v>0.237323337226299</v>
      </c>
      <c r="D30" s="10"/>
      <c r="F30" s="10">
        <v>2.681761053017E-3</v>
      </c>
      <c r="G30" s="10">
        <v>1.4660727192735E-2</v>
      </c>
      <c r="I30" s="22" t="s">
        <v>45</v>
      </c>
      <c r="J30" s="22"/>
      <c r="K30" s="22" t="s">
        <v>46</v>
      </c>
      <c r="L30" s="22"/>
      <c r="T30">
        <v>12.6492</v>
      </c>
      <c r="U30">
        <v>12.6492</v>
      </c>
      <c r="V30">
        <v>1034.7</v>
      </c>
      <c r="W30">
        <v>721.5</v>
      </c>
    </row>
    <row r="31" spans="1:23" x14ac:dyDescent="0.25">
      <c r="A31" s="23" t="s">
        <v>34</v>
      </c>
      <c r="B31" t="s">
        <v>43</v>
      </c>
      <c r="C31" t="s">
        <v>44</v>
      </c>
      <c r="I31" s="3" t="s">
        <v>50</v>
      </c>
      <c r="J31" s="3" t="s">
        <v>47</v>
      </c>
      <c r="K31" s="3" t="s">
        <v>48</v>
      </c>
      <c r="L31" s="3" t="s">
        <v>49</v>
      </c>
      <c r="T31">
        <v>12.6492</v>
      </c>
      <c r="U31">
        <v>15.811500000000001</v>
      </c>
      <c r="V31">
        <v>827.6</v>
      </c>
      <c r="W31">
        <v>719.5</v>
      </c>
    </row>
    <row r="32" spans="1:23" x14ac:dyDescent="0.25">
      <c r="A32" s="24"/>
      <c r="B32" s="10">
        <v>-2.0312485478599998E-3</v>
      </c>
      <c r="C32" s="10">
        <v>-7.3354491731437402E-4</v>
      </c>
      <c r="D32" s="10"/>
      <c r="F32" s="10">
        <v>1.3051068720842799E-4</v>
      </c>
      <c r="G32" s="10">
        <v>1.3485688611335401E-4</v>
      </c>
      <c r="I32" s="3">
        <v>1277.3692544216699</v>
      </c>
      <c r="J32" s="3">
        <v>909.12944392294605</v>
      </c>
      <c r="K32" s="3">
        <v>15.2081</v>
      </c>
      <c r="L32" s="3">
        <v>8.99</v>
      </c>
      <c r="T32">
        <v>15.811500000000001</v>
      </c>
      <c r="U32">
        <v>0</v>
      </c>
      <c r="V32">
        <v>1878.4</v>
      </c>
      <c r="W32">
        <v>901.4</v>
      </c>
    </row>
    <row r="33" spans="1:23" x14ac:dyDescent="0.25">
      <c r="A33" t="s">
        <v>35</v>
      </c>
      <c r="B33" s="10">
        <v>0.50137552296250598</v>
      </c>
      <c r="C33" s="10"/>
      <c r="T33">
        <v>15.811500000000001</v>
      </c>
      <c r="U33">
        <v>3.1623000000000001</v>
      </c>
      <c r="V33">
        <v>1671.4</v>
      </c>
      <c r="W33">
        <v>899.5</v>
      </c>
    </row>
    <row r="34" spans="1:23" x14ac:dyDescent="0.25">
      <c r="T34">
        <v>15.811500000000001</v>
      </c>
      <c r="U34">
        <v>6.3246000000000002</v>
      </c>
      <c r="V34">
        <v>1459.6</v>
      </c>
      <c r="W34">
        <v>897.59999999999991</v>
      </c>
    </row>
    <row r="35" spans="1:23" x14ac:dyDescent="0.25">
      <c r="A35" s="10">
        <v>-2.0312485478599998E-3</v>
      </c>
      <c r="T35">
        <v>15.811500000000001</v>
      </c>
      <c r="U35">
        <v>9.4869000000000003</v>
      </c>
      <c r="V35">
        <v>1244.5999999999999</v>
      </c>
      <c r="W35">
        <v>895.59999999999991</v>
      </c>
    </row>
    <row r="36" spans="1:23" x14ac:dyDescent="0.25">
      <c r="A36" s="10">
        <v>-7.3354491731437402E-4</v>
      </c>
      <c r="T36">
        <v>15.811500000000001</v>
      </c>
      <c r="U36">
        <v>12.6492</v>
      </c>
      <c r="V36">
        <v>1027.9000000000001</v>
      </c>
      <c r="W36">
        <v>893.5</v>
      </c>
    </row>
    <row r="37" spans="1:23" x14ac:dyDescent="0.25">
      <c r="A37" s="10"/>
      <c r="T37">
        <v>15.811500000000001</v>
      </c>
      <c r="U37">
        <v>15.811500000000001</v>
      </c>
      <c r="V37">
        <v>811.5</v>
      </c>
      <c r="W37">
        <v>891.4</v>
      </c>
    </row>
    <row r="38" spans="1:23" x14ac:dyDescent="0.25">
      <c r="A38" s="10"/>
      <c r="B38" s="8"/>
      <c r="T38">
        <v>18.973800000000001</v>
      </c>
      <c r="U38">
        <v>0</v>
      </c>
      <c r="V38">
        <v>1909.6</v>
      </c>
      <c r="W38">
        <v>1084.8999999999999</v>
      </c>
    </row>
    <row r="39" spans="1:23" x14ac:dyDescent="0.25">
      <c r="T39">
        <v>18.973800000000001</v>
      </c>
      <c r="U39">
        <v>3.1623000000000001</v>
      </c>
      <c r="V39">
        <v>1693.7</v>
      </c>
      <c r="W39">
        <v>1085</v>
      </c>
    </row>
    <row r="40" spans="1:23" x14ac:dyDescent="0.25">
      <c r="T40">
        <v>18.973800000000001</v>
      </c>
      <c r="U40">
        <v>6.3246000000000002</v>
      </c>
      <c r="V40">
        <v>1472.6</v>
      </c>
      <c r="W40">
        <v>1084.5</v>
      </c>
    </row>
    <row r="41" spans="1:23" x14ac:dyDescent="0.25">
      <c r="T41">
        <v>18.973800000000001</v>
      </c>
      <c r="U41">
        <v>9.4869000000000003</v>
      </c>
      <c r="V41">
        <v>1247.7</v>
      </c>
      <c r="W41">
        <v>1083.3999999999999</v>
      </c>
    </row>
    <row r="42" spans="1:23" x14ac:dyDescent="0.25">
      <c r="T42">
        <v>18.973800000000001</v>
      </c>
      <c r="U42">
        <v>12.6492</v>
      </c>
      <c r="V42">
        <v>1021.0999999999999</v>
      </c>
      <c r="W42">
        <v>1081.7</v>
      </c>
    </row>
    <row r="43" spans="1:23" x14ac:dyDescent="0.25">
      <c r="T43">
        <v>18.973800000000001</v>
      </c>
      <c r="U43">
        <v>15.811500000000001</v>
      </c>
      <c r="V43">
        <v>794.69999999999993</v>
      </c>
      <c r="W43">
        <v>1079.5</v>
      </c>
    </row>
    <row r="44" spans="1:23" x14ac:dyDescent="0.25">
      <c r="T44">
        <v>22.136099999999999</v>
      </c>
      <c r="U44">
        <v>0</v>
      </c>
      <c r="V44">
        <v>1942.3</v>
      </c>
      <c r="W44">
        <v>1284.5999999999999</v>
      </c>
    </row>
    <row r="45" spans="1:23" x14ac:dyDescent="0.25">
      <c r="T45">
        <v>22.136099999999999</v>
      </c>
      <c r="U45">
        <v>3.1623000000000001</v>
      </c>
      <c r="V45">
        <v>1717.2</v>
      </c>
      <c r="W45">
        <v>1287</v>
      </c>
    </row>
    <row r="46" spans="1:23" x14ac:dyDescent="0.25">
      <c r="T46">
        <v>22.136099999999999</v>
      </c>
      <c r="U46">
        <v>6.3246000000000002</v>
      </c>
      <c r="V46">
        <v>1486.3</v>
      </c>
      <c r="W46">
        <v>1288.3</v>
      </c>
    </row>
    <row r="47" spans="1:23" x14ac:dyDescent="0.25">
      <c r="T47">
        <v>22.136099999999999</v>
      </c>
      <c r="U47">
        <v>9.4869000000000003</v>
      </c>
      <c r="V47">
        <v>1251.2</v>
      </c>
      <c r="W47">
        <v>1288.5</v>
      </c>
    </row>
    <row r="48" spans="1:23" x14ac:dyDescent="0.25">
      <c r="T48">
        <v>22.136099999999999</v>
      </c>
      <c r="U48">
        <v>12.6492</v>
      </c>
      <c r="V48">
        <v>1014.2</v>
      </c>
      <c r="W48">
        <v>1287.3000000000002</v>
      </c>
    </row>
    <row r="49" spans="20:23" x14ac:dyDescent="0.25">
      <c r="T49">
        <v>22.136099999999999</v>
      </c>
      <c r="U49">
        <v>15.811500000000001</v>
      </c>
      <c r="V49">
        <v>777.3</v>
      </c>
      <c r="W49">
        <v>1284.8</v>
      </c>
    </row>
    <row r="50" spans="20:23" x14ac:dyDescent="0.25">
      <c r="T50">
        <v>25.298400000000001</v>
      </c>
      <c r="U50">
        <v>0</v>
      </c>
      <c r="V50">
        <v>1976.6</v>
      </c>
      <c r="W50">
        <v>1501.5</v>
      </c>
    </row>
    <row r="51" spans="20:23" x14ac:dyDescent="0.25">
      <c r="T51">
        <v>25.298400000000001</v>
      </c>
      <c r="U51">
        <v>3.1623000000000001</v>
      </c>
      <c r="V51">
        <v>1741.7</v>
      </c>
      <c r="W51">
        <v>1506.5</v>
      </c>
    </row>
    <row r="52" spans="20:23" x14ac:dyDescent="0.25">
      <c r="T52">
        <v>25.298400000000001</v>
      </c>
      <c r="U52">
        <v>6.3246000000000002</v>
      </c>
      <c r="V52">
        <v>1500.6999999999998</v>
      </c>
      <c r="W52">
        <v>1510</v>
      </c>
    </row>
    <row r="53" spans="20:23" x14ac:dyDescent="0.25">
      <c r="T53">
        <v>25.298400000000001</v>
      </c>
      <c r="U53">
        <v>9.4869000000000003</v>
      </c>
      <c r="V53">
        <v>1255.1000000000001</v>
      </c>
      <c r="W53">
        <v>1511.5</v>
      </c>
    </row>
    <row r="54" spans="20:23" x14ac:dyDescent="0.25">
      <c r="T54">
        <v>25.298400000000001</v>
      </c>
      <c r="U54">
        <v>12.6492</v>
      </c>
      <c r="V54">
        <v>1007.2</v>
      </c>
      <c r="W54">
        <v>1511</v>
      </c>
    </row>
    <row r="55" spans="20:23" x14ac:dyDescent="0.25">
      <c r="T55">
        <v>25.298400000000001</v>
      </c>
      <c r="U55">
        <v>15.811500000000001</v>
      </c>
      <c r="V55">
        <v>759.5</v>
      </c>
      <c r="W55">
        <v>1508.5</v>
      </c>
    </row>
  </sheetData>
  <mergeCells count="35">
    <mergeCell ref="J26:L26"/>
    <mergeCell ref="K30:L30"/>
    <mergeCell ref="I30:J30"/>
    <mergeCell ref="J22:K22"/>
    <mergeCell ref="L22:M22"/>
    <mergeCell ref="J23:K23"/>
    <mergeCell ref="L23:M23"/>
    <mergeCell ref="J16:K16"/>
    <mergeCell ref="L16:M16"/>
    <mergeCell ref="J20:L20"/>
    <mergeCell ref="J9:K9"/>
    <mergeCell ref="L9:M9"/>
    <mergeCell ref="J12:L12"/>
    <mergeCell ref="J15:K15"/>
    <mergeCell ref="L15:M15"/>
    <mergeCell ref="A14:A15"/>
    <mergeCell ref="A21:A22"/>
    <mergeCell ref="A23:A24"/>
    <mergeCell ref="A29:A30"/>
    <mergeCell ref="A31:A32"/>
    <mergeCell ref="T1:U1"/>
    <mergeCell ref="V1:W1"/>
    <mergeCell ref="A4:A5"/>
    <mergeCell ref="A6:A7"/>
    <mergeCell ref="A12:A13"/>
    <mergeCell ref="A10:C10"/>
    <mergeCell ref="A3:B3"/>
    <mergeCell ref="C3:D3"/>
    <mergeCell ref="J1:K1"/>
    <mergeCell ref="L1:M1"/>
    <mergeCell ref="L2:M2"/>
    <mergeCell ref="J2:K2"/>
    <mergeCell ref="J6:L6"/>
    <mergeCell ref="J8:K8"/>
    <mergeCell ref="L8:M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Joshua</cp:lastModifiedBy>
  <dcterms:created xsi:type="dcterms:W3CDTF">2023-05-02T05:19:27Z</dcterms:created>
  <dcterms:modified xsi:type="dcterms:W3CDTF">2023-05-03T06:40:49Z</dcterms:modified>
</cp:coreProperties>
</file>