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metrology\FinalExam\"/>
    </mc:Choice>
  </mc:AlternateContent>
  <xr:revisionPtr revIDLastSave="0" documentId="13_ncr:1_{CCA5397B-551C-4DDA-8C1A-87B1FC7435BE}" xr6:coauthVersionLast="47" xr6:coauthVersionMax="47" xr10:uidLastSave="{00000000-0000-0000-0000-000000000000}"/>
  <bookViews>
    <workbookView xWindow="-120" yWindow="-120" windowWidth="29040" windowHeight="15840" activeTab="1" xr2:uid="{4DF3A0C0-06CF-429C-9C90-739F24C94D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F19" i="1"/>
  <c r="F24" i="1" s="1"/>
  <c r="F20" i="1"/>
  <c r="F21" i="1"/>
  <c r="F22" i="1"/>
  <c r="F23" i="1"/>
  <c r="C27" i="1"/>
  <c r="C29" i="1" s="1"/>
  <c r="C26" i="1"/>
  <c r="C25" i="1"/>
  <c r="C21" i="1"/>
  <c r="C19" i="1"/>
  <c r="C24" i="1"/>
  <c r="C23" i="1"/>
  <c r="C22" i="1"/>
  <c r="C15" i="1"/>
  <c r="C14" i="1"/>
  <c r="C13" i="1"/>
  <c r="F13" i="1"/>
  <c r="F12" i="1"/>
  <c r="F10" i="1"/>
  <c r="F14" i="1" s="1"/>
  <c r="C10" i="1"/>
  <c r="C16" i="1" s="1"/>
  <c r="C28" i="1"/>
  <c r="C12" i="1"/>
  <c r="F11" i="1"/>
  <c r="C11" i="1"/>
  <c r="F15" i="1" l="1"/>
  <c r="F25" i="1"/>
</calcChain>
</file>

<file path=xl/sharedStrings.xml><?xml version="1.0" encoding="utf-8"?>
<sst xmlns="http://schemas.openxmlformats.org/spreadsheetml/2006/main" count="99" uniqueCount="41">
  <si>
    <t>Type of Point(s)</t>
  </si>
  <si>
    <t xml:space="preserve"># of Images </t>
  </si>
  <si>
    <t># of Points</t>
  </si>
  <si>
    <t>3D GCP</t>
  </si>
  <si>
    <t>HCP</t>
  </si>
  <si>
    <t>VCP</t>
  </si>
  <si>
    <t>Tie Points</t>
  </si>
  <si>
    <t>Observations</t>
  </si>
  <si>
    <t>2 x 2 x 3</t>
  </si>
  <si>
    <t>Total Observations (n)</t>
  </si>
  <si>
    <t>Unknowns</t>
  </si>
  <si>
    <t>Tie points</t>
  </si>
  <si>
    <t>27 x 3</t>
  </si>
  <si>
    <t>2 x 2 x 2</t>
  </si>
  <si>
    <t>Total Unknowns (u)</t>
  </si>
  <si>
    <t>Redundancy (r = n-u)</t>
  </si>
  <si>
    <t>3 x 8</t>
  </si>
  <si>
    <t>GPS PCs</t>
  </si>
  <si>
    <t>1 x 3 x 2</t>
  </si>
  <si>
    <t>Images</t>
  </si>
  <si>
    <t>2 x 2</t>
  </si>
  <si>
    <t>6 x 8</t>
  </si>
  <si>
    <t>2 x 1</t>
  </si>
  <si>
    <t>10 x 3 x 2</t>
  </si>
  <si>
    <t>15 x 2 x 2</t>
  </si>
  <si>
    <t>2 x 4 x 2</t>
  </si>
  <si>
    <t>2 x 3</t>
  </si>
  <si>
    <t xml:space="preserve">1 x 3 </t>
  </si>
  <si>
    <t xml:space="preserve">2 x 2 </t>
  </si>
  <si>
    <t xml:space="preserve">1 x 2 </t>
  </si>
  <si>
    <t>2 x 3 x 2</t>
  </si>
  <si>
    <t>Camera Model</t>
  </si>
  <si>
    <t>Standard</t>
  </si>
  <si>
    <t>Radial Distortion</t>
  </si>
  <si>
    <t>3 Coefficients</t>
  </si>
  <si>
    <t>Tangential Distortion</t>
  </si>
  <si>
    <t>Mean Reprojection Error</t>
  </si>
  <si>
    <t>2 Coefficients</t>
  </si>
  <si>
    <t>Removed 2 Images</t>
  </si>
  <si>
    <t>WorldPoints</t>
  </si>
  <si>
    <t>ReprojectedPoints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</si>
</sst>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D7D7-9DD2-46A1-B39F-9E0AF90C21A6}">
  <dimension ref="A1:F29"/>
  <sheetViews>
    <sheetView topLeftCell="A13" zoomScale="121" zoomScaleNormal="250" workbookViewId="0">
      <selection activeCell="I29" sqref="I29"/>
    </sheetView>
  </sheetViews>
  <sheetFormatPr defaultRowHeight="15" x14ac:dyDescent="0.25"/>
  <cols>
    <col min="1" max="1" width="10.28515625" bestFit="1" customWidth="1"/>
    <col min="2" max="2" width="15.140625" bestFit="1" customWidth="1"/>
    <col min="3" max="3" width="11.42578125" bestFit="1" customWidth="1"/>
    <col min="4" max="4" width="20.140625" bestFit="1" customWidth="1"/>
    <col min="5" max="5" width="6.140625" bestFit="1" customWidth="1"/>
    <col min="6" max="6" width="12.85546875" customWidth="1"/>
  </cols>
  <sheetData>
    <row r="1" spans="1:6" x14ac:dyDescent="0.25">
      <c r="A1" t="s">
        <v>2</v>
      </c>
      <c r="B1" t="s">
        <v>0</v>
      </c>
      <c r="C1" t="s">
        <v>1</v>
      </c>
    </row>
    <row r="2" spans="1:6" x14ac:dyDescent="0.25">
      <c r="A2">
        <v>1</v>
      </c>
      <c r="B2" t="s">
        <v>3</v>
      </c>
      <c r="C2">
        <v>3</v>
      </c>
    </row>
    <row r="3" spans="1:6" x14ac:dyDescent="0.25">
      <c r="A3">
        <v>2</v>
      </c>
      <c r="B3" t="s">
        <v>4</v>
      </c>
      <c r="C3">
        <v>3</v>
      </c>
    </row>
    <row r="4" spans="1:6" x14ac:dyDescent="0.25">
      <c r="A4">
        <v>2</v>
      </c>
      <c r="B4" t="s">
        <v>5</v>
      </c>
      <c r="C4">
        <v>2</v>
      </c>
    </row>
    <row r="5" spans="1:6" x14ac:dyDescent="0.25">
      <c r="A5">
        <v>15</v>
      </c>
      <c r="B5" t="s">
        <v>6</v>
      </c>
      <c r="C5">
        <v>2</v>
      </c>
    </row>
    <row r="6" spans="1:6" x14ac:dyDescent="0.25">
      <c r="A6">
        <v>10</v>
      </c>
      <c r="B6" t="s">
        <v>6</v>
      </c>
      <c r="C6">
        <v>3</v>
      </c>
    </row>
    <row r="7" spans="1:6" x14ac:dyDescent="0.25">
      <c r="A7">
        <v>2</v>
      </c>
      <c r="B7" t="s">
        <v>6</v>
      </c>
      <c r="C7">
        <v>4</v>
      </c>
    </row>
    <row r="9" spans="1:6" x14ac:dyDescent="0.25">
      <c r="A9" s="16" t="s">
        <v>7</v>
      </c>
      <c r="B9" s="16"/>
      <c r="C9" s="16"/>
      <c r="D9" s="16" t="s">
        <v>10</v>
      </c>
      <c r="E9" s="16"/>
      <c r="F9" s="16"/>
    </row>
    <row r="10" spans="1:6" x14ac:dyDescent="0.25">
      <c r="A10" s="2" t="s">
        <v>3</v>
      </c>
      <c r="B10" s="2" t="s">
        <v>18</v>
      </c>
      <c r="C10" s="2">
        <f>1*3*2</f>
        <v>6</v>
      </c>
      <c r="D10" s="2" t="s">
        <v>19</v>
      </c>
      <c r="E10" s="2" t="s">
        <v>21</v>
      </c>
      <c r="F10" s="2">
        <f>8*6</f>
        <v>48</v>
      </c>
    </row>
    <row r="11" spans="1:6" x14ac:dyDescent="0.25">
      <c r="A11" s="2" t="s">
        <v>4</v>
      </c>
      <c r="B11" s="2" t="s">
        <v>8</v>
      </c>
      <c r="C11" s="2">
        <f>2*2*3</f>
        <v>12</v>
      </c>
      <c r="D11" s="2" t="s">
        <v>11</v>
      </c>
      <c r="E11" s="2" t="s">
        <v>12</v>
      </c>
      <c r="F11" s="2">
        <f>27*3</f>
        <v>81</v>
      </c>
    </row>
    <row r="12" spans="1:6" x14ac:dyDescent="0.25">
      <c r="A12" s="2" t="s">
        <v>5</v>
      </c>
      <c r="B12" s="2" t="s">
        <v>13</v>
      </c>
      <c r="C12" s="2">
        <f>2*2*2</f>
        <v>8</v>
      </c>
      <c r="D12" s="2" t="s">
        <v>4</v>
      </c>
      <c r="E12" s="2" t="s">
        <v>22</v>
      </c>
      <c r="F12" s="2">
        <f>2*1</f>
        <v>2</v>
      </c>
    </row>
    <row r="13" spans="1:6" x14ac:dyDescent="0.25">
      <c r="A13" s="2" t="s">
        <v>6</v>
      </c>
      <c r="B13" s="2" t="s">
        <v>24</v>
      </c>
      <c r="C13" s="2">
        <f>15*2*2</f>
        <v>60</v>
      </c>
      <c r="D13" s="2" t="s">
        <v>5</v>
      </c>
      <c r="E13" s="2" t="s">
        <v>20</v>
      </c>
      <c r="F13" s="2">
        <f>2*2</f>
        <v>4</v>
      </c>
    </row>
    <row r="14" spans="1:6" x14ac:dyDescent="0.25">
      <c r="A14" s="2" t="s">
        <v>6</v>
      </c>
      <c r="B14" s="2" t="s">
        <v>23</v>
      </c>
      <c r="C14" s="2">
        <f>10*3*2</f>
        <v>60</v>
      </c>
      <c r="D14" s="12" t="s">
        <v>14</v>
      </c>
      <c r="E14" s="13"/>
      <c r="F14" s="3">
        <f>SUM(F10:F13)</f>
        <v>135</v>
      </c>
    </row>
    <row r="15" spans="1:6" x14ac:dyDescent="0.25">
      <c r="A15" s="2" t="s">
        <v>6</v>
      </c>
      <c r="B15" s="2" t="s">
        <v>25</v>
      </c>
      <c r="C15" s="2">
        <f>2*4*2</f>
        <v>16</v>
      </c>
      <c r="D15" s="14" t="s">
        <v>15</v>
      </c>
      <c r="E15" s="15"/>
      <c r="F15" s="7">
        <f>C16-F14</f>
        <v>27</v>
      </c>
    </row>
    <row r="16" spans="1:6" x14ac:dyDescent="0.25">
      <c r="A16" s="16" t="s">
        <v>9</v>
      </c>
      <c r="B16" s="16"/>
      <c r="C16" s="3">
        <f>SUM(C10:C15)</f>
        <v>162</v>
      </c>
    </row>
    <row r="18" spans="1:6" x14ac:dyDescent="0.25">
      <c r="A18" s="4" t="s">
        <v>7</v>
      </c>
      <c r="B18" s="6"/>
      <c r="C18" s="5"/>
      <c r="D18" s="1" t="s">
        <v>10</v>
      </c>
      <c r="E18" s="1"/>
      <c r="F18" s="1"/>
    </row>
    <row r="19" spans="1:6" x14ac:dyDescent="0.25">
      <c r="A19" s="2" t="s">
        <v>3</v>
      </c>
      <c r="B19" s="2" t="s">
        <v>18</v>
      </c>
      <c r="C19" s="2">
        <f>1*3*2</f>
        <v>6</v>
      </c>
      <c r="D19" s="2" t="s">
        <v>19</v>
      </c>
      <c r="E19" s="2" t="s">
        <v>21</v>
      </c>
      <c r="F19" s="2">
        <f>8*6</f>
        <v>48</v>
      </c>
    </row>
    <row r="20" spans="1:6" x14ac:dyDescent="0.25">
      <c r="A20" s="2" t="s">
        <v>4</v>
      </c>
      <c r="B20" s="2" t="s">
        <v>30</v>
      </c>
      <c r="C20" s="2">
        <f>2*2*3</f>
        <v>12</v>
      </c>
      <c r="D20" s="2" t="s">
        <v>11</v>
      </c>
      <c r="E20" s="2" t="s">
        <v>12</v>
      </c>
      <c r="F20" s="2">
        <f>27*3</f>
        <v>81</v>
      </c>
    </row>
    <row r="21" spans="1:6" x14ac:dyDescent="0.25">
      <c r="A21" s="2" t="s">
        <v>5</v>
      </c>
      <c r="B21" s="2" t="s">
        <v>13</v>
      </c>
      <c r="C21" s="2">
        <f>2*2*2</f>
        <v>8</v>
      </c>
      <c r="D21" s="2" t="s">
        <v>4</v>
      </c>
      <c r="E21" s="2" t="s">
        <v>26</v>
      </c>
      <c r="F21" s="2">
        <f>2*3</f>
        <v>6</v>
      </c>
    </row>
    <row r="22" spans="1:6" x14ac:dyDescent="0.25">
      <c r="A22" s="2" t="s">
        <v>6</v>
      </c>
      <c r="B22" s="2" t="s">
        <v>24</v>
      </c>
      <c r="C22" s="2">
        <f>15*2*2</f>
        <v>60</v>
      </c>
      <c r="D22" s="2" t="s">
        <v>5</v>
      </c>
      <c r="E22" s="2" t="s">
        <v>26</v>
      </c>
      <c r="F22" s="2">
        <f>2*3</f>
        <v>6</v>
      </c>
    </row>
    <row r="23" spans="1:6" x14ac:dyDescent="0.25">
      <c r="A23" s="2" t="s">
        <v>6</v>
      </c>
      <c r="B23" s="2" t="s">
        <v>23</v>
      </c>
      <c r="C23" s="2">
        <f>10*3*2</f>
        <v>60</v>
      </c>
      <c r="D23" s="2" t="s">
        <v>3</v>
      </c>
      <c r="E23" s="2" t="s">
        <v>27</v>
      </c>
      <c r="F23" s="2">
        <f>1*3</f>
        <v>3</v>
      </c>
    </row>
    <row r="24" spans="1:6" x14ac:dyDescent="0.25">
      <c r="A24" s="2" t="s">
        <v>6</v>
      </c>
      <c r="B24" s="2" t="s">
        <v>25</v>
      </c>
      <c r="C24" s="2">
        <f>2*4*2</f>
        <v>16</v>
      </c>
      <c r="D24" s="10" t="s">
        <v>14</v>
      </c>
      <c r="E24" s="11"/>
      <c r="F24" s="3">
        <f>SUM(F19:F23)</f>
        <v>144</v>
      </c>
    </row>
    <row r="25" spans="1:6" x14ac:dyDescent="0.25">
      <c r="A25" s="2" t="s">
        <v>3</v>
      </c>
      <c r="B25" s="2" t="s">
        <v>27</v>
      </c>
      <c r="C25" s="2">
        <f>1*3</f>
        <v>3</v>
      </c>
      <c r="D25" s="8" t="s">
        <v>15</v>
      </c>
      <c r="E25" s="9"/>
      <c r="F25" s="7">
        <f>C29-F24</f>
        <v>51</v>
      </c>
    </row>
    <row r="26" spans="1:6" x14ac:dyDescent="0.25">
      <c r="A26" s="2" t="s">
        <v>4</v>
      </c>
      <c r="B26" s="2" t="s">
        <v>28</v>
      </c>
      <c r="C26" s="2">
        <f>2*2</f>
        <v>4</v>
      </c>
    </row>
    <row r="27" spans="1:6" x14ac:dyDescent="0.25">
      <c r="A27" s="2" t="s">
        <v>5</v>
      </c>
      <c r="B27" s="2" t="s">
        <v>29</v>
      </c>
      <c r="C27" s="2">
        <f>1*2</f>
        <v>2</v>
      </c>
    </row>
    <row r="28" spans="1:6" x14ac:dyDescent="0.25">
      <c r="A28" s="2" t="s">
        <v>17</v>
      </c>
      <c r="B28" s="2" t="s">
        <v>16</v>
      </c>
      <c r="C28" s="2">
        <f>3*8</f>
        <v>24</v>
      </c>
    </row>
    <row r="29" spans="1:6" x14ac:dyDescent="0.25">
      <c r="A29" s="1" t="s">
        <v>9</v>
      </c>
      <c r="B29" s="1"/>
      <c r="C29" s="3">
        <f>SUM(C19:C28)</f>
        <v>195</v>
      </c>
    </row>
  </sheetData>
  <mergeCells count="7">
    <mergeCell ref="A9:C9"/>
    <mergeCell ref="D9:F9"/>
    <mergeCell ref="D25:E25"/>
    <mergeCell ref="D24:E24"/>
    <mergeCell ref="D14:E14"/>
    <mergeCell ref="D15:E15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73DF-78F7-4B46-B1BE-BDE3D7DB2E16}">
  <dimension ref="A1:P55"/>
  <sheetViews>
    <sheetView tabSelected="1" topLeftCell="A2" workbookViewId="0">
      <selection activeCell="J19" sqref="J19"/>
    </sheetView>
  </sheetViews>
  <sheetFormatPr defaultRowHeight="15" x14ac:dyDescent="0.25"/>
  <cols>
    <col min="1" max="1" width="23" bestFit="1" customWidth="1"/>
    <col min="2" max="2" width="19.85546875" bestFit="1" customWidth="1"/>
    <col min="3" max="4" width="12" bestFit="1" customWidth="1"/>
    <col min="9" max="9" width="12" bestFit="1" customWidth="1"/>
    <col min="16" max="16" width="8.42578125" bestFit="1" customWidth="1"/>
  </cols>
  <sheetData>
    <row r="1" spans="1:16" x14ac:dyDescent="0.25">
      <c r="A1" t="s">
        <v>31</v>
      </c>
      <c r="K1" s="20" t="s">
        <v>39</v>
      </c>
      <c r="L1" s="20"/>
      <c r="M1" s="20" t="s">
        <v>40</v>
      </c>
      <c r="N1" s="20"/>
    </row>
    <row r="2" spans="1:16" x14ac:dyDescent="0.25">
      <c r="A2" t="s">
        <v>32</v>
      </c>
      <c r="K2">
        <v>0</v>
      </c>
      <c r="L2">
        <v>0</v>
      </c>
      <c r="M2">
        <v>1746.6999999999998</v>
      </c>
      <c r="N2">
        <v>189.1</v>
      </c>
      <c r="P2" s="18"/>
    </row>
    <row r="3" spans="1:16" x14ac:dyDescent="0.25">
      <c r="A3" t="s">
        <v>33</v>
      </c>
      <c r="B3" t="s">
        <v>34</v>
      </c>
      <c r="K3">
        <v>0</v>
      </c>
      <c r="L3">
        <v>3.1623000000000001</v>
      </c>
      <c r="M3">
        <v>1577.6</v>
      </c>
      <c r="N3">
        <v>182.9</v>
      </c>
    </row>
    <row r="4" spans="1:16" x14ac:dyDescent="0.25">
      <c r="E4" s="19"/>
      <c r="F4" s="19"/>
      <c r="G4" s="19"/>
      <c r="H4" s="19"/>
      <c r="K4">
        <v>0</v>
      </c>
      <c r="L4">
        <v>6.3246000000000002</v>
      </c>
      <c r="M4">
        <v>1406.1999999999998</v>
      </c>
      <c r="N4">
        <v>177.5</v>
      </c>
    </row>
    <row r="5" spans="1:16" x14ac:dyDescent="0.25">
      <c r="A5" t="s">
        <v>33</v>
      </c>
      <c r="B5" s="19">
        <v>-0.20376356803481399</v>
      </c>
      <c r="C5" s="19">
        <v>0.12835538939843499</v>
      </c>
      <c r="D5" s="19">
        <v>0.42630969885946801</v>
      </c>
      <c r="E5" s="19"/>
      <c r="F5" s="19">
        <v>7.040530049115E-3</v>
      </c>
      <c r="G5" s="19">
        <v>8.6309073820315996E-2</v>
      </c>
      <c r="H5" s="19">
        <v>0.31553833117375901</v>
      </c>
      <c r="K5">
        <v>0</v>
      </c>
      <c r="L5">
        <v>9.4869000000000003</v>
      </c>
      <c r="M5">
        <v>1232.9000000000001</v>
      </c>
      <c r="N5">
        <v>173.2</v>
      </c>
    </row>
    <row r="6" spans="1:16" x14ac:dyDescent="0.25">
      <c r="I6" s="19"/>
      <c r="J6" s="19"/>
      <c r="K6" s="19">
        <v>0</v>
      </c>
      <c r="L6">
        <v>12.6492</v>
      </c>
      <c r="M6">
        <v>1058.7</v>
      </c>
      <c r="N6">
        <v>170</v>
      </c>
    </row>
    <row r="7" spans="1:16" x14ac:dyDescent="0.25">
      <c r="A7" t="s">
        <v>35</v>
      </c>
      <c r="B7" s="19">
        <v>-1.9967580428650001E-3</v>
      </c>
      <c r="C7" s="19">
        <v>-6.2151962356553998E-4</v>
      </c>
      <c r="D7" s="19"/>
      <c r="E7" s="19"/>
      <c r="F7" s="19">
        <v>1.3696815852521E-4</v>
      </c>
      <c r="G7" s="19">
        <v>1.42078664021248E-4</v>
      </c>
      <c r="H7" s="19"/>
      <c r="K7">
        <v>0</v>
      </c>
      <c r="L7">
        <v>15.811500000000001</v>
      </c>
      <c r="M7">
        <v>884.3</v>
      </c>
      <c r="N7">
        <v>167.7</v>
      </c>
    </row>
    <row r="8" spans="1:16" x14ac:dyDescent="0.25">
      <c r="A8" t="s">
        <v>36</v>
      </c>
      <c r="B8" s="19">
        <v>0.54177718022611598</v>
      </c>
      <c r="C8" s="19"/>
      <c r="D8" s="19"/>
      <c r="K8">
        <v>3.1623000000000001</v>
      </c>
      <c r="L8">
        <v>0</v>
      </c>
      <c r="M8">
        <v>1769.8</v>
      </c>
      <c r="N8">
        <v>308.09999999999997</v>
      </c>
    </row>
    <row r="9" spans="1:16" x14ac:dyDescent="0.25">
      <c r="K9">
        <v>3.1623000000000001</v>
      </c>
      <c r="L9">
        <v>3.1623000000000001</v>
      </c>
      <c r="M9">
        <v>1594</v>
      </c>
      <c r="N9">
        <v>302.20000000000005</v>
      </c>
    </row>
    <row r="10" spans="1:16" x14ac:dyDescent="0.25">
      <c r="A10" t="s">
        <v>32</v>
      </c>
      <c r="K10">
        <v>3.1623000000000001</v>
      </c>
      <c r="L10">
        <v>6.3246000000000002</v>
      </c>
      <c r="M10">
        <v>1415.4</v>
      </c>
      <c r="N10">
        <v>297.20000000000005</v>
      </c>
    </row>
    <row r="11" spans="1:16" x14ac:dyDescent="0.25">
      <c r="A11" t="s">
        <v>33</v>
      </c>
      <c r="B11" t="s">
        <v>37</v>
      </c>
      <c r="E11" s="19"/>
      <c r="F11" s="19"/>
      <c r="G11" s="19"/>
      <c r="H11" s="19"/>
      <c r="K11">
        <v>3.1623000000000001</v>
      </c>
      <c r="L11">
        <v>9.4869000000000003</v>
      </c>
      <c r="M11">
        <v>1234.8</v>
      </c>
      <c r="N11">
        <v>293.10000000000002</v>
      </c>
    </row>
    <row r="12" spans="1:16" x14ac:dyDescent="0.25">
      <c r="E12" s="19"/>
      <c r="F12" s="19"/>
      <c r="G12" s="19"/>
      <c r="H12" s="19"/>
      <c r="K12">
        <v>3.1623000000000001</v>
      </c>
      <c r="L12">
        <v>12.6492</v>
      </c>
      <c r="M12">
        <v>1053.1999999999998</v>
      </c>
      <c r="N12">
        <v>290</v>
      </c>
    </row>
    <row r="13" spans="1:16" x14ac:dyDescent="0.25">
      <c r="A13" t="s">
        <v>33</v>
      </c>
      <c r="B13" s="19">
        <v>-0.212475216178767</v>
      </c>
      <c r="C13" s="19">
        <v>0.243021356470037</v>
      </c>
      <c r="D13" s="19"/>
      <c r="E13" s="19"/>
      <c r="F13" s="19">
        <v>2.8218375549759998E-3</v>
      </c>
      <c r="G13" s="19">
        <v>1.5607990839805E-2</v>
      </c>
      <c r="K13">
        <v>3.1623000000000001</v>
      </c>
      <c r="L13">
        <v>15.811500000000001</v>
      </c>
      <c r="M13">
        <v>871.4</v>
      </c>
      <c r="N13">
        <v>287.89999999999998</v>
      </c>
    </row>
    <row r="14" spans="1:16" x14ac:dyDescent="0.25">
      <c r="K14">
        <v>6.3246000000000002</v>
      </c>
      <c r="L14">
        <v>0</v>
      </c>
      <c r="M14">
        <v>1794.4</v>
      </c>
      <c r="N14">
        <v>437.7</v>
      </c>
    </row>
    <row r="15" spans="1:16" x14ac:dyDescent="0.25">
      <c r="A15" t="s">
        <v>35</v>
      </c>
      <c r="B15" s="19">
        <v>-2.0009258749870001E-3</v>
      </c>
      <c r="C15" s="19">
        <v>-6.1950923160500099E-4</v>
      </c>
      <c r="D15" s="19"/>
      <c r="F15" s="19">
        <v>1.37017730845895E-4</v>
      </c>
      <c r="G15" s="19">
        <v>1.4192961794349401E-4</v>
      </c>
      <c r="K15">
        <v>6.3246000000000002</v>
      </c>
      <c r="L15">
        <v>3.1623000000000001</v>
      </c>
      <c r="M15">
        <v>1611.5</v>
      </c>
      <c r="N15">
        <v>432.3</v>
      </c>
    </row>
    <row r="16" spans="1:16" x14ac:dyDescent="0.25">
      <c r="A16" t="s">
        <v>36</v>
      </c>
      <c r="B16" s="19">
        <v>0.54241361358907403</v>
      </c>
      <c r="C16" s="19"/>
      <c r="D16" s="19"/>
      <c r="F16" s="19"/>
      <c r="G16" s="19"/>
      <c r="K16">
        <v>6.3246000000000002</v>
      </c>
      <c r="L16">
        <v>6.3246000000000002</v>
      </c>
      <c r="M16">
        <v>1425.3</v>
      </c>
      <c r="N16">
        <v>427.70000000000005</v>
      </c>
    </row>
    <row r="17" spans="1:14" x14ac:dyDescent="0.25">
      <c r="K17">
        <v>6.3246000000000002</v>
      </c>
      <c r="L17">
        <v>9.4869000000000003</v>
      </c>
      <c r="M17">
        <v>1236.9000000000001</v>
      </c>
      <c r="N17">
        <v>423.9</v>
      </c>
    </row>
    <row r="18" spans="1:14" x14ac:dyDescent="0.25">
      <c r="A18" t="s">
        <v>31</v>
      </c>
      <c r="B18" t="s">
        <v>38</v>
      </c>
      <c r="K18">
        <v>6.3246000000000002</v>
      </c>
      <c r="L18">
        <v>12.6492</v>
      </c>
      <c r="M18">
        <v>1047.3</v>
      </c>
      <c r="N18">
        <v>421.09999999999997</v>
      </c>
    </row>
    <row r="19" spans="1:14" x14ac:dyDescent="0.25">
      <c r="A19" t="s">
        <v>32</v>
      </c>
      <c r="E19" s="19"/>
      <c r="K19">
        <v>6.3246000000000002</v>
      </c>
      <c r="L19">
        <v>15.811500000000001</v>
      </c>
      <c r="M19">
        <v>857.7</v>
      </c>
      <c r="N19">
        <v>419.09999999999997</v>
      </c>
    </row>
    <row r="20" spans="1:14" x14ac:dyDescent="0.25">
      <c r="A20" t="s">
        <v>33</v>
      </c>
      <c r="B20" t="s">
        <v>34</v>
      </c>
      <c r="E20" s="19"/>
      <c r="K20">
        <v>9.4869000000000003</v>
      </c>
      <c r="L20">
        <v>0</v>
      </c>
      <c r="M20">
        <v>1820.8</v>
      </c>
      <c r="N20">
        <v>578.9</v>
      </c>
    </row>
    <row r="21" spans="1:14" x14ac:dyDescent="0.25">
      <c r="E21" s="19"/>
      <c r="K21">
        <v>9.4869000000000003</v>
      </c>
      <c r="L21">
        <v>3.1623000000000001</v>
      </c>
      <c r="M21">
        <v>1630.2</v>
      </c>
      <c r="N21">
        <v>574.4</v>
      </c>
    </row>
    <row r="22" spans="1:14" x14ac:dyDescent="0.25">
      <c r="A22" t="s">
        <v>33</v>
      </c>
      <c r="B22" s="19">
        <v>-0.20189715813766099</v>
      </c>
      <c r="C22" s="19">
        <v>0.118659963162736</v>
      </c>
      <c r="D22" s="19">
        <v>0.43733194073006998</v>
      </c>
      <c r="E22" s="19"/>
      <c r="F22" s="19">
        <v>6.7347468856530004E-3</v>
      </c>
      <c r="G22" s="19">
        <v>8.1666186590608994E-2</v>
      </c>
      <c r="H22" s="19">
        <v>0.29608198314372403</v>
      </c>
      <c r="K22">
        <v>9.4869000000000003</v>
      </c>
      <c r="L22">
        <v>6.3246000000000002</v>
      </c>
      <c r="M22">
        <v>1436</v>
      </c>
      <c r="N22">
        <v>570.4</v>
      </c>
    </row>
    <row r="23" spans="1:14" x14ac:dyDescent="0.25">
      <c r="H23" s="19"/>
      <c r="K23">
        <v>9.4869000000000003</v>
      </c>
      <c r="L23">
        <v>9.4869000000000003</v>
      </c>
      <c r="M23">
        <v>1239.2</v>
      </c>
      <c r="N23">
        <v>567.1</v>
      </c>
    </row>
    <row r="24" spans="1:14" x14ac:dyDescent="0.25">
      <c r="A24" t="s">
        <v>35</v>
      </c>
      <c r="B24" s="19">
        <v>-2.0275251141990002E-3</v>
      </c>
      <c r="C24" s="19">
        <v>-7.37695562951961E-4</v>
      </c>
      <c r="D24" s="19"/>
      <c r="F24" s="19">
        <v>1.3045139336073899E-4</v>
      </c>
      <c r="G24" s="19">
        <v>1.3499812526322199E-4</v>
      </c>
      <c r="H24" s="19"/>
      <c r="K24">
        <v>9.4869000000000003</v>
      </c>
      <c r="L24">
        <v>12.6492</v>
      </c>
      <c r="M24">
        <v>1041.0999999999999</v>
      </c>
      <c r="N24">
        <v>564.4</v>
      </c>
    </row>
    <row r="25" spans="1:14" x14ac:dyDescent="0.25">
      <c r="A25" t="s">
        <v>36</v>
      </c>
      <c r="B25" s="19">
        <v>0.500635609862911</v>
      </c>
      <c r="C25" s="19"/>
      <c r="D25" s="19"/>
      <c r="F25" s="19"/>
      <c r="G25" s="19"/>
      <c r="I25" s="19"/>
      <c r="J25" s="19"/>
      <c r="K25">
        <v>9.4869000000000003</v>
      </c>
      <c r="L25">
        <v>15.811500000000001</v>
      </c>
      <c r="M25">
        <v>843.09999999999991</v>
      </c>
      <c r="N25">
        <v>562.5</v>
      </c>
    </row>
    <row r="26" spans="1:14" x14ac:dyDescent="0.25">
      <c r="B26" s="19"/>
      <c r="C26" s="19"/>
      <c r="D26" s="19"/>
      <c r="E26" s="19"/>
      <c r="K26">
        <v>12.6492</v>
      </c>
      <c r="L26">
        <v>0</v>
      </c>
      <c r="M26">
        <v>1848.7</v>
      </c>
      <c r="N26">
        <v>733.1</v>
      </c>
    </row>
    <row r="27" spans="1:14" x14ac:dyDescent="0.25">
      <c r="A27" t="s">
        <v>32</v>
      </c>
      <c r="B27" t="s">
        <v>38</v>
      </c>
      <c r="E27" s="19"/>
      <c r="K27">
        <v>12.6492</v>
      </c>
      <c r="L27">
        <v>3.1623000000000001</v>
      </c>
      <c r="M27">
        <v>1650.1999999999998</v>
      </c>
      <c r="N27">
        <v>729.8</v>
      </c>
    </row>
    <row r="28" spans="1:14" x14ac:dyDescent="0.25">
      <c r="A28" t="s">
        <v>33</v>
      </c>
      <c r="B28" t="s">
        <v>37</v>
      </c>
      <c r="E28" s="19"/>
      <c r="K28">
        <v>12.6492</v>
      </c>
      <c r="L28">
        <v>6.3246000000000002</v>
      </c>
      <c r="M28">
        <v>1447.4</v>
      </c>
      <c r="N28">
        <v>726.6</v>
      </c>
    </row>
    <row r="29" spans="1:14" x14ac:dyDescent="0.25">
      <c r="D29" s="19"/>
      <c r="K29">
        <v>12.6492</v>
      </c>
      <c r="L29">
        <v>9.4869000000000003</v>
      </c>
      <c r="M29">
        <v>1241.8</v>
      </c>
      <c r="N29">
        <v>723.9</v>
      </c>
    </row>
    <row r="30" spans="1:14" x14ac:dyDescent="0.25">
      <c r="A30" t="s">
        <v>33</v>
      </c>
      <c r="B30" s="19">
        <v>-0.21102242290870199</v>
      </c>
      <c r="C30" s="19">
        <v>0.237323337226299</v>
      </c>
      <c r="D30" s="19"/>
      <c r="F30" s="19">
        <v>2.681761053017E-3</v>
      </c>
      <c r="G30" s="19">
        <v>1.4660727192735E-2</v>
      </c>
      <c r="K30">
        <v>12.6492</v>
      </c>
      <c r="L30">
        <v>12.6492</v>
      </c>
      <c r="M30">
        <v>1034.7</v>
      </c>
      <c r="N30">
        <v>721.5</v>
      </c>
    </row>
    <row r="31" spans="1:14" x14ac:dyDescent="0.25">
      <c r="K31">
        <v>12.6492</v>
      </c>
      <c r="L31">
        <v>15.811500000000001</v>
      </c>
      <c r="M31">
        <v>827.6</v>
      </c>
      <c r="N31">
        <v>719.5</v>
      </c>
    </row>
    <row r="32" spans="1:14" x14ac:dyDescent="0.25">
      <c r="A32" t="s">
        <v>35</v>
      </c>
      <c r="B32" s="19">
        <v>-2.0312485478599998E-3</v>
      </c>
      <c r="C32" s="19">
        <v>-7.3354491731437402E-4</v>
      </c>
      <c r="D32" s="19"/>
      <c r="F32" s="19">
        <v>1.3051068720842799E-4</v>
      </c>
      <c r="G32" s="19">
        <v>1.3485688611335401E-4</v>
      </c>
      <c r="K32">
        <v>15.811500000000001</v>
      </c>
      <c r="L32">
        <v>0</v>
      </c>
      <c r="M32">
        <v>1878.4</v>
      </c>
      <c r="N32">
        <v>901.4</v>
      </c>
    </row>
    <row r="33" spans="1:14" x14ac:dyDescent="0.25">
      <c r="A33" t="s">
        <v>36</v>
      </c>
      <c r="B33" s="19">
        <v>0.50137552296250598</v>
      </c>
      <c r="C33" s="19"/>
      <c r="K33">
        <v>15.811500000000001</v>
      </c>
      <c r="L33">
        <v>3.1623000000000001</v>
      </c>
      <c r="M33">
        <v>1671.4</v>
      </c>
      <c r="N33">
        <v>899.5</v>
      </c>
    </row>
    <row r="34" spans="1:14" x14ac:dyDescent="0.25">
      <c r="K34">
        <v>15.811500000000001</v>
      </c>
      <c r="L34">
        <v>6.3246000000000002</v>
      </c>
      <c r="M34">
        <v>1459.6</v>
      </c>
      <c r="N34">
        <v>897.59999999999991</v>
      </c>
    </row>
    <row r="35" spans="1:14" x14ac:dyDescent="0.25">
      <c r="K35">
        <v>15.811500000000001</v>
      </c>
      <c r="L35">
        <v>9.4869000000000003</v>
      </c>
      <c r="M35">
        <v>1244.5999999999999</v>
      </c>
      <c r="N35">
        <v>895.59999999999991</v>
      </c>
    </row>
    <row r="36" spans="1:14" x14ac:dyDescent="0.25">
      <c r="K36">
        <v>15.811500000000001</v>
      </c>
      <c r="L36">
        <v>12.6492</v>
      </c>
      <c r="M36">
        <v>1027.9000000000001</v>
      </c>
      <c r="N36">
        <v>893.5</v>
      </c>
    </row>
    <row r="37" spans="1:14" x14ac:dyDescent="0.25">
      <c r="K37">
        <v>15.811500000000001</v>
      </c>
      <c r="L37">
        <v>15.811500000000001</v>
      </c>
      <c r="M37">
        <v>811.5</v>
      </c>
      <c r="N37">
        <v>891.4</v>
      </c>
    </row>
    <row r="38" spans="1:14" x14ac:dyDescent="0.25">
      <c r="A38" s="17"/>
      <c r="B38" s="17"/>
      <c r="K38">
        <v>18.973800000000001</v>
      </c>
      <c r="L38">
        <v>0</v>
      </c>
      <c r="M38">
        <v>1909.6</v>
      </c>
      <c r="N38">
        <v>1084.8999999999999</v>
      </c>
    </row>
    <row r="39" spans="1:14" x14ac:dyDescent="0.25">
      <c r="K39">
        <v>18.973800000000001</v>
      </c>
      <c r="L39">
        <v>3.1623000000000001</v>
      </c>
      <c r="M39">
        <v>1693.7</v>
      </c>
      <c r="N39">
        <v>1085</v>
      </c>
    </row>
    <row r="40" spans="1:14" x14ac:dyDescent="0.25">
      <c r="K40">
        <v>18.973800000000001</v>
      </c>
      <c r="L40">
        <v>6.3246000000000002</v>
      </c>
      <c r="M40">
        <v>1472.6</v>
      </c>
      <c r="N40">
        <v>1084.5</v>
      </c>
    </row>
    <row r="41" spans="1:14" x14ac:dyDescent="0.25">
      <c r="K41">
        <v>18.973800000000001</v>
      </c>
      <c r="L41">
        <v>9.4869000000000003</v>
      </c>
      <c r="M41">
        <v>1247.7</v>
      </c>
      <c r="N41">
        <v>1083.3999999999999</v>
      </c>
    </row>
    <row r="42" spans="1:14" x14ac:dyDescent="0.25">
      <c r="K42">
        <v>18.973800000000001</v>
      </c>
      <c r="L42">
        <v>12.6492</v>
      </c>
      <c r="M42">
        <v>1021.0999999999999</v>
      </c>
      <c r="N42">
        <v>1081.7</v>
      </c>
    </row>
    <row r="43" spans="1:14" x14ac:dyDescent="0.25">
      <c r="K43">
        <v>18.973800000000001</v>
      </c>
      <c r="L43">
        <v>15.811500000000001</v>
      </c>
      <c r="M43">
        <v>794.69999999999993</v>
      </c>
      <c r="N43">
        <v>1079.5</v>
      </c>
    </row>
    <row r="44" spans="1:14" x14ac:dyDescent="0.25">
      <c r="K44">
        <v>22.136099999999999</v>
      </c>
      <c r="L44">
        <v>0</v>
      </c>
      <c r="M44">
        <v>1942.3</v>
      </c>
      <c r="N44">
        <v>1284.5999999999999</v>
      </c>
    </row>
    <row r="45" spans="1:14" x14ac:dyDescent="0.25">
      <c r="K45">
        <v>22.136099999999999</v>
      </c>
      <c r="L45">
        <v>3.1623000000000001</v>
      </c>
      <c r="M45">
        <v>1717.2</v>
      </c>
      <c r="N45">
        <v>1287</v>
      </c>
    </row>
    <row r="46" spans="1:14" x14ac:dyDescent="0.25">
      <c r="K46">
        <v>22.136099999999999</v>
      </c>
      <c r="L46">
        <v>6.3246000000000002</v>
      </c>
      <c r="M46">
        <v>1486.3</v>
      </c>
      <c r="N46">
        <v>1288.3</v>
      </c>
    </row>
    <row r="47" spans="1:14" x14ac:dyDescent="0.25">
      <c r="K47">
        <v>22.136099999999999</v>
      </c>
      <c r="L47">
        <v>9.4869000000000003</v>
      </c>
      <c r="M47">
        <v>1251.2</v>
      </c>
      <c r="N47">
        <v>1288.5</v>
      </c>
    </row>
    <row r="48" spans="1:14" x14ac:dyDescent="0.25">
      <c r="K48">
        <v>22.136099999999999</v>
      </c>
      <c r="L48">
        <v>12.6492</v>
      </c>
      <c r="M48">
        <v>1014.2</v>
      </c>
      <c r="N48">
        <v>1287.3000000000002</v>
      </c>
    </row>
    <row r="49" spans="11:14" x14ac:dyDescent="0.25">
      <c r="K49">
        <v>22.136099999999999</v>
      </c>
      <c r="L49">
        <v>15.811500000000001</v>
      </c>
      <c r="M49">
        <v>777.3</v>
      </c>
      <c r="N49">
        <v>1284.8</v>
      </c>
    </row>
    <row r="50" spans="11:14" x14ac:dyDescent="0.25">
      <c r="K50">
        <v>25.298400000000001</v>
      </c>
      <c r="L50">
        <v>0</v>
      </c>
      <c r="M50">
        <v>1976.6</v>
      </c>
      <c r="N50">
        <v>1501.5</v>
      </c>
    </row>
    <row r="51" spans="11:14" x14ac:dyDescent="0.25">
      <c r="K51">
        <v>25.298400000000001</v>
      </c>
      <c r="L51">
        <v>3.1623000000000001</v>
      </c>
      <c r="M51">
        <v>1741.7</v>
      </c>
      <c r="N51">
        <v>1506.5</v>
      </c>
    </row>
    <row r="52" spans="11:14" x14ac:dyDescent="0.25">
      <c r="K52">
        <v>25.298400000000001</v>
      </c>
      <c r="L52">
        <v>6.3246000000000002</v>
      </c>
      <c r="M52">
        <v>1500.6999999999998</v>
      </c>
      <c r="N52">
        <v>1510</v>
      </c>
    </row>
    <row r="53" spans="11:14" x14ac:dyDescent="0.25">
      <c r="K53">
        <v>25.298400000000001</v>
      </c>
      <c r="L53">
        <v>9.4869000000000003</v>
      </c>
      <c r="M53">
        <v>1255.1000000000001</v>
      </c>
      <c r="N53">
        <v>1511.5</v>
      </c>
    </row>
    <row r="54" spans="11:14" x14ac:dyDescent="0.25">
      <c r="K54">
        <v>25.298400000000001</v>
      </c>
      <c r="L54">
        <v>12.6492</v>
      </c>
      <c r="M54">
        <v>1007.2</v>
      </c>
      <c r="N54">
        <v>1511</v>
      </c>
    </row>
    <row r="55" spans="11:14" x14ac:dyDescent="0.25">
      <c r="K55">
        <v>25.298400000000001</v>
      </c>
      <c r="L55">
        <v>15.811500000000001</v>
      </c>
      <c r="M55">
        <v>759.5</v>
      </c>
      <c r="N55">
        <v>1508.5</v>
      </c>
    </row>
  </sheetData>
  <mergeCells count="2">
    <mergeCell ref="K1:L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2023-05-02T05:19:27Z</dcterms:created>
  <dcterms:modified xsi:type="dcterms:W3CDTF">2023-05-03T03:17:00Z</dcterms:modified>
</cp:coreProperties>
</file>