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jakob.theorell/Labbet/2023/231204-08_Oxford_myasthenia_run/Documentation/"/>
    </mc:Choice>
  </mc:AlternateContent>
  <xr:revisionPtr revIDLastSave="0" documentId="13_ncr:1_{7075DF53-AEAB-1B4E-BAB8-FEC0F125BCB1}" xr6:coauthVersionLast="47" xr6:coauthVersionMax="47" xr10:uidLastSave="{00000000-0000-0000-0000-000000000000}"/>
  <bookViews>
    <workbookView xWindow="900" yWindow="820" windowWidth="29400" windowHeight="19920" tabRatio="500" xr2:uid="{00000000-000D-0000-FFFF-FFFF00000000}"/>
  </bookViews>
  <sheets>
    <sheet name="Panel" sheetId="1" r:id="rId1"/>
    <sheet name="Protocol" sheetId="3" r:id="rId2"/>
    <sheet name="Samples" sheetId="4" r:id="rId3"/>
    <sheet name="Results" sheetId="6" r:id="rId4"/>
    <sheet name="Discussion" sheetId="5" r:id="rId5"/>
    <sheet name="Future" sheetId="7"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 l="1"/>
  <c r="G19" i="1"/>
  <c r="G18" i="1"/>
  <c r="G17" i="1"/>
  <c r="G16" i="1"/>
  <c r="G8" i="1"/>
  <c r="G50" i="1"/>
  <c r="F21" i="1"/>
  <c r="G21" i="1"/>
  <c r="P62" i="1"/>
  <c r="F12" i="1"/>
  <c r="F40" i="1"/>
  <c r="F63" i="1"/>
  <c r="Q52" i="1"/>
  <c r="P30" i="1"/>
  <c r="Q58" i="1"/>
  <c r="Q57" i="1"/>
  <c r="Q56" i="1"/>
  <c r="Q53" i="1"/>
  <c r="Q49" i="1"/>
  <c r="Q48" i="1"/>
  <c r="Q45" i="1"/>
  <c r="G59" i="1"/>
  <c r="G57" i="1"/>
  <c r="G56" i="1"/>
  <c r="G47" i="1"/>
  <c r="G45" i="1"/>
  <c r="G44" i="1"/>
  <c r="G36" i="1"/>
  <c r="G33" i="1"/>
  <c r="G29" i="1"/>
  <c r="Q44" i="1"/>
  <c r="G60" i="1"/>
  <c r="G53" i="1"/>
  <c r="G49" i="1"/>
  <c r="G48" i="1"/>
  <c r="Q46" i="1"/>
  <c r="Q51" i="1"/>
  <c r="Q54" i="1"/>
  <c r="Q55" i="1"/>
  <c r="G58" i="1"/>
  <c r="G55" i="1"/>
  <c r="G52" i="1"/>
  <c r="G51" i="1"/>
  <c r="Q47" i="1"/>
  <c r="Q62" i="1"/>
  <c r="Q59" i="1"/>
  <c r="G40" i="1"/>
  <c r="G12" i="1"/>
  <c r="G38" i="1"/>
  <c r="G37" i="1"/>
  <c r="G35" i="1"/>
  <c r="G34" i="1"/>
  <c r="G32" i="1"/>
  <c r="G31" i="1"/>
  <c r="G30" i="1"/>
  <c r="G28" i="1"/>
  <c r="G27" i="1"/>
  <c r="G10" i="1"/>
  <c r="G9" i="1"/>
  <c r="Q60" i="1"/>
  <c r="G63" i="1"/>
  <c r="G61" i="1"/>
  <c r="Q50" i="1"/>
  <c r="G54" i="1"/>
  <c r="G46" i="1"/>
</calcChain>
</file>

<file path=xl/sharedStrings.xml><?xml version="1.0" encoding="utf-8"?>
<sst xmlns="http://schemas.openxmlformats.org/spreadsheetml/2006/main" count="438" uniqueCount="212">
  <si>
    <t>Stimulations</t>
    <phoneticPr fontId="0" type="noConversion"/>
  </si>
  <si>
    <t>Laser and filter</t>
    <phoneticPr fontId="0" type="noConversion"/>
  </si>
  <si>
    <t>Flourochrome</t>
    <phoneticPr fontId="0" type="noConversion"/>
  </si>
  <si>
    <t>Company</t>
  </si>
  <si>
    <t>BioLegend</t>
  </si>
  <si>
    <t>Clone</t>
  </si>
  <si>
    <t>Buffer, total</t>
  </si>
  <si>
    <t>Amount/sample</t>
  </si>
  <si>
    <t>BV650</t>
  </si>
  <si>
    <t>BV785</t>
  </si>
  <si>
    <t>BV605</t>
  </si>
  <si>
    <t>BV711</t>
  </si>
  <si>
    <t>APC-Cy7</t>
  </si>
  <si>
    <t>AF700</t>
  </si>
  <si>
    <t>PE</t>
  </si>
  <si>
    <t>Cat. No</t>
  </si>
  <si>
    <t>Antigen</t>
  </si>
  <si>
    <t>Fc-Block</t>
  </si>
  <si>
    <t>-</t>
  </si>
  <si>
    <t>PE-Cy7</t>
  </si>
  <si>
    <t>BV510</t>
  </si>
  <si>
    <t>PE-CF594</t>
  </si>
  <si>
    <t xml:space="preserve">BB790-P </t>
  </si>
  <si>
    <t>PE-Cy5</t>
  </si>
  <si>
    <t>PE-Cy5.5</t>
  </si>
  <si>
    <t xml:space="preserve">BUV496 </t>
  </si>
  <si>
    <t xml:space="preserve">BUV563 </t>
  </si>
  <si>
    <t xml:space="preserve">BUV661 </t>
  </si>
  <si>
    <t xml:space="preserve">BUV737 </t>
  </si>
  <si>
    <t xml:space="preserve">BUV805 </t>
  </si>
  <si>
    <t>BV750</t>
  </si>
  <si>
    <t>BV570</t>
  </si>
  <si>
    <t>APC</t>
  </si>
  <si>
    <t>PacB</t>
  </si>
  <si>
    <t>Amount total</t>
  </si>
  <si>
    <t>CD45</t>
  </si>
  <si>
    <t>CD16</t>
  </si>
  <si>
    <t>CD56</t>
  </si>
  <si>
    <t>CD3</t>
  </si>
  <si>
    <t>CD161</t>
  </si>
  <si>
    <t>CRTH2</t>
  </si>
  <si>
    <t>CD117</t>
  </si>
  <si>
    <t>CD127</t>
  </si>
  <si>
    <t>NKG2A</t>
  </si>
  <si>
    <t>CD45RA</t>
  </si>
  <si>
    <t>CD27</t>
  </si>
  <si>
    <t>CD31</t>
  </si>
  <si>
    <t>CD19</t>
  </si>
  <si>
    <t>CD4</t>
  </si>
  <si>
    <t>CD8</t>
  </si>
  <si>
    <t>CD2</t>
  </si>
  <si>
    <t>CD38</t>
  </si>
  <si>
    <t>TCR-gd</t>
  </si>
  <si>
    <t>BUV395</t>
  </si>
  <si>
    <t>BB700</t>
  </si>
  <si>
    <t>CCR7</t>
  </si>
  <si>
    <t>Step</t>
  </si>
  <si>
    <t>Action healthy ctrl and PBMC</t>
  </si>
  <si>
    <t xml:space="preserve">Spin down 3 min 400G and discard supernatant </t>
  </si>
  <si>
    <t>Add 100 uL 2% PFA</t>
  </si>
  <si>
    <t>Incubate for 10 miuntes at RT in the dark</t>
  </si>
  <si>
    <t>CD20</t>
  </si>
  <si>
    <t>CD25</t>
  </si>
  <si>
    <t>UV  355</t>
  </si>
  <si>
    <t>Green</t>
  </si>
  <si>
    <t>CD71</t>
  </si>
  <si>
    <t>CD7</t>
  </si>
  <si>
    <t>FITC</t>
  </si>
  <si>
    <t>Laser</t>
  </si>
  <si>
    <t>V 405</t>
  </si>
  <si>
    <t>B 488</t>
  </si>
  <si>
    <t>YG 561</t>
  </si>
  <si>
    <t>R 639</t>
  </si>
  <si>
    <t>Biolegend</t>
  </si>
  <si>
    <t>Invitrogen</t>
  </si>
  <si>
    <t>CD7-6B7</t>
  </si>
  <si>
    <t>CD14</t>
  </si>
  <si>
    <t>CD34</t>
  </si>
  <si>
    <t>CD123</t>
  </si>
  <si>
    <t>FcER1a</t>
  </si>
  <si>
    <t>CD1a</t>
  </si>
  <si>
    <t>Brilliant dye buffer</t>
  </si>
  <si>
    <t>Staining solution 3.2, 10 million cells, 50 ul staining volume</t>
  </si>
  <si>
    <t>BD</t>
  </si>
  <si>
    <t>SJ25C1</t>
  </si>
  <si>
    <t>L34970</t>
  </si>
  <si>
    <t>HI149</t>
  </si>
  <si>
    <t>TUK4</t>
  </si>
  <si>
    <t>6H6</t>
  </si>
  <si>
    <t>AER-37</t>
  </si>
  <si>
    <t>LifeTechnologies</t>
  </si>
  <si>
    <t>MHCD14014</t>
  </si>
  <si>
    <t>WM59</t>
  </si>
  <si>
    <t>Beckman Coulter</t>
  </si>
  <si>
    <t>HB-7</t>
  </si>
  <si>
    <t>104D2D1</t>
  </si>
  <si>
    <t>B96754</t>
  </si>
  <si>
    <t>BM16</t>
  </si>
  <si>
    <t>H130</t>
  </si>
  <si>
    <t>SK3</t>
  </si>
  <si>
    <t>3G8</t>
  </si>
  <si>
    <t>11F2</t>
  </si>
  <si>
    <t>NCAM16.2</t>
  </si>
  <si>
    <t>RPA-T8</t>
  </si>
  <si>
    <t>TS1/8</t>
  </si>
  <si>
    <t>UCHT1</t>
  </si>
  <si>
    <t>O323</t>
  </si>
  <si>
    <t>SH7</t>
  </si>
  <si>
    <t>HI100</t>
  </si>
  <si>
    <t>2A3</t>
  </si>
  <si>
    <t>REF04536282001</t>
  </si>
  <si>
    <t>Roche</t>
  </si>
  <si>
    <t>G043H7</t>
  </si>
  <si>
    <t>Incubate for 15 minutes at RT in the dark</t>
  </si>
  <si>
    <t>After 1 ml, increase to 10 drops prewarmed RPMI+8%FCS per falcon before turning to the next one</t>
  </si>
  <si>
    <t xml:space="preserve">Increase speed slowly to double the volume at approximately the same speed all the time. </t>
  </si>
  <si>
    <t>Transfer cell/DNAse mix to 15 ml falcon</t>
  </si>
  <si>
    <t xml:space="preserve">Add 1 ml of prewarmed medium (that has been warmed in flask in 37°C CO2-controlled incubator to keep it acidic) very slowly, drop by drop to each tube, adding 5 drops to each during gentle shaking, and then proceeding to the next one, until all have gotten its addition. </t>
  </si>
  <si>
    <t>Spin down 3 min 400G and discard supernatant</t>
  </si>
  <si>
    <t>Add 1 ml medium</t>
  </si>
  <si>
    <t>Spin down 3 min 400G and discard supernatants</t>
  </si>
  <si>
    <t>CD183</t>
  </si>
  <si>
    <t>IgD</t>
  </si>
  <si>
    <t>Samples</t>
  </si>
  <si>
    <t>Staining solution 3.1, 5 million cells, 50 ul saining volume</t>
  </si>
  <si>
    <t>Staining solution 2. Both panels together, 15 million cells, 60 ul staining volume</t>
  </si>
  <si>
    <r>
      <t xml:space="preserve">Staining solution 1a, Both panels together, 15 million cells, </t>
    </r>
    <r>
      <rPr>
        <sz val="11"/>
        <color rgb="FFFF0000"/>
        <rFont val="Arial"/>
        <family val="2"/>
      </rPr>
      <t>30 ul staining volume</t>
    </r>
  </si>
  <si>
    <r>
      <t xml:space="preserve">Staining solution 1b. Both panels together, 15 million cells, </t>
    </r>
    <r>
      <rPr>
        <sz val="11"/>
        <color rgb="FFFF0000"/>
        <rFont val="Arial"/>
        <family val="2"/>
      </rPr>
      <t>30 ul staining volume added to the one before!!</t>
    </r>
  </si>
  <si>
    <t>CD194/CCR4</t>
  </si>
  <si>
    <t>CD11b</t>
  </si>
  <si>
    <t>CD64</t>
  </si>
  <si>
    <t>CD57</t>
  </si>
  <si>
    <t>BB630</t>
  </si>
  <si>
    <t>CD95</t>
  </si>
  <si>
    <t>PerCP-Cy5.5</t>
  </si>
  <si>
    <t>CD152/CTLA4</t>
  </si>
  <si>
    <t>NKG2C</t>
  </si>
  <si>
    <t>CD24</t>
  </si>
  <si>
    <t>B23133</t>
  </si>
  <si>
    <t>IgM</t>
  </si>
  <si>
    <t>AF647</t>
  </si>
  <si>
    <t>KLRG1</t>
  </si>
  <si>
    <t>NKp30</t>
  </si>
  <si>
    <t>HLA-DR</t>
  </si>
  <si>
    <t>DNAse*</t>
  </si>
  <si>
    <t>FACS buffer**:</t>
  </si>
  <si>
    <t>DCM***</t>
  </si>
  <si>
    <t>Buffers and reagents</t>
  </si>
  <si>
    <t>** FACS buffer: PBS+2% FCS+2mM EDTA</t>
  </si>
  <si>
    <t>* DNAse = 5000 U/mL in PBS</t>
  </si>
  <si>
    <t>CD218a</t>
  </si>
  <si>
    <t xml:space="preserve">BUV615 </t>
  </si>
  <si>
    <t>8G12</t>
  </si>
  <si>
    <t>1C6</t>
  </si>
  <si>
    <t>ICRF44</t>
  </si>
  <si>
    <t>A019D5</t>
  </si>
  <si>
    <t>DX2</t>
  </si>
  <si>
    <t>eBioscience</t>
  </si>
  <si>
    <t>14D3</t>
  </si>
  <si>
    <t>46-1529-41</t>
  </si>
  <si>
    <t>13F12F2</t>
  </si>
  <si>
    <t>17-9488-41</t>
  </si>
  <si>
    <t>HP-3G10</t>
  </si>
  <si>
    <t>MHM-88</t>
  </si>
  <si>
    <t>QA17A04</t>
  </si>
  <si>
    <t>S19004C</t>
  </si>
  <si>
    <t>S19005E</t>
  </si>
  <si>
    <t>H44</t>
  </si>
  <si>
    <t>P30-15</t>
  </si>
  <si>
    <t>LN3</t>
  </si>
  <si>
    <t>1G1</t>
  </si>
  <si>
    <t>M-A712</t>
  </si>
  <si>
    <t>IA6-2</t>
  </si>
  <si>
    <t>ALB9</t>
  </si>
  <si>
    <t xml:space="preserve">Add 100 uL of DNAse at 5000 U/ml in PBS very slowly, drop by drop to each of the samples, while gently tapping the tube to mix. </t>
  </si>
  <si>
    <t>DNAse, uL per sample: 100+6+6+6+6=124 uL</t>
  </si>
  <si>
    <t>DNAse, U per sample: 124*5=620U</t>
  </si>
  <si>
    <t xml:space="preserve">Total units of DNAse needed for experiment: </t>
  </si>
  <si>
    <t>v</t>
  </si>
  <si>
    <t>Added</t>
  </si>
  <si>
    <t>DX12</t>
  </si>
  <si>
    <t>*** Dead cell marker. First diluted 1:100 in PBS, followed by the final 1:50 dilution</t>
  </si>
  <si>
    <t>PBS+EDTA/sample</t>
  </si>
  <si>
    <t>plus 75 ul pbs</t>
  </si>
  <si>
    <t xml:space="preserve">Stain for 15 minutes room temperature in tubes. </t>
  </si>
  <si>
    <t xml:space="preserve">Here all the samples are synced into two batches. </t>
  </si>
  <si>
    <t xml:space="preserve">Stain for 30-180 minutes on ice in tubes. </t>
  </si>
  <si>
    <t>Here the two batches are synced</t>
  </si>
  <si>
    <t xml:space="preserve">Stain 30-240 minutes on ice in plate. </t>
  </si>
  <si>
    <t>When 12 ml has been added - spin 10 minutes 350G</t>
  </si>
  <si>
    <t>Use glass suction device to remove all fluid</t>
  </si>
  <si>
    <t>Count, resuspend in suitable volume (possibly including a second spin) and add 20 million cells from each sample to individual sterile 1.5 ml Eppendorf tubes</t>
  </si>
  <si>
    <t>Add 30 uL of staining solutions 1a to the tubes</t>
  </si>
  <si>
    <t>Add 30 uL of staining solutions 1b to the tubes</t>
  </si>
  <si>
    <t>Incubate for at least 30 minutes at 4°C in the dark (this is the step where two batches were created. In other words - the PBMC were in this step for 30-180 minutes)</t>
  </si>
  <si>
    <t>Add 500 uL FACS buffer (PBS with 2% FCS and 2 mM EDTA)</t>
  </si>
  <si>
    <t>Add 60 uL of staining solution 2 to the tubes</t>
  </si>
  <si>
    <t>Incubate 30-240 minutes at 4°C in the dark. Here the two batches were synced</t>
  </si>
  <si>
    <t>Thaw cells in waterbath, 37°C, six together in each batch, apart from the two last batches, that had five each</t>
  </si>
  <si>
    <t>Add 120 uL FACS buffer</t>
  </si>
  <si>
    <t>Add 50 uL of staining solution 3.1 and 3.2 to each well of the two plates</t>
  </si>
  <si>
    <t>Split each sample into two wells in separate plates, with the B/T panel plate getting 60 uL and the ILC/NK panel plate getting 120 uL</t>
  </si>
  <si>
    <t>Add 160 uL FACS buffer to each well</t>
  </si>
  <si>
    <t>Incubate 30 minutes at 4° in the dark</t>
  </si>
  <si>
    <t>Add 160 uL PBS to each well</t>
  </si>
  <si>
    <t>Add 160 uL FACS buffer to each tube</t>
  </si>
  <si>
    <t>Add 200 uL FACS buffer and leave overnight</t>
  </si>
  <si>
    <t>Add 70 uL FACS buffer to the B/T panel plate and 90 uL to the ILC/NK plate</t>
  </si>
  <si>
    <t>Acquire on Aurora. Volumes of ILC/NK plate were adjusted according to column U in "Full_cohort_batches" to get as close to, but not above, 10 000 cells/s</t>
  </si>
  <si>
    <t>Se separate sheet</t>
  </si>
  <si>
    <t xml:space="preserve">Everything worked according to plan. From first thaw to finishing of the last spin, the experiment took 12 hours. The flow cytometry took another 13 hours the following day. There was a 6 hour (sic) pause between the end of the staining and the commencing of the flow cytometry. </t>
  </si>
  <si>
    <t xml:space="preserve">Worth noting is that a few control samples were drawn on the day of the experiment, but they were all frozen and given a number of hours at -80 before thawed again.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</si>
</sst>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sz val="11"/>
      <color theme="1"/>
      <name val="Arial"/>
      <family val="2"/>
    </font>
    <font>
      <sz val="11"/>
      <name val="Arial"/>
      <family val="2"/>
    </font>
    <font>
      <sz val="11"/>
      <color rgb="FF000000"/>
      <name val="Arial"/>
      <family val="2"/>
    </font>
    <font>
      <sz val="8"/>
      <name val="Calibri"/>
      <family val="2"/>
      <scheme val="minor"/>
    </font>
    <font>
      <sz val="12"/>
      <color rgb="FF000000"/>
      <name val="Calibri"/>
      <family val="2"/>
      <scheme val="minor"/>
    </font>
    <font>
      <b/>
      <sz val="12"/>
      <color rgb="FF000000"/>
      <name val="Arial"/>
      <family val="2"/>
    </font>
    <font>
      <sz val="12"/>
      <color rgb="FF000000"/>
      <name val="Arial"/>
      <family val="2"/>
    </font>
    <font>
      <sz val="12"/>
      <color theme="1"/>
      <name val="Arial"/>
      <family val="2"/>
    </font>
    <font>
      <b/>
      <sz val="11"/>
      <name val="Arial"/>
      <family val="2"/>
    </font>
    <font>
      <sz val="11"/>
      <color rgb="FFFF0000"/>
      <name val="Arial"/>
      <family val="2"/>
    </font>
  </fonts>
  <fills count="9">
    <fill>
      <patternFill patternType="none"/>
    </fill>
    <fill>
      <patternFill patternType="gray125"/>
    </fill>
    <fill>
      <patternFill patternType="solid">
        <fgColor rgb="FFFF0000"/>
        <bgColor indexed="64"/>
      </patternFill>
    </fill>
    <fill>
      <patternFill patternType="solid">
        <fgColor rgb="FFDB00EE"/>
        <bgColor indexed="64"/>
      </patternFill>
    </fill>
    <fill>
      <patternFill patternType="solid">
        <fgColor rgb="FFD4F331"/>
        <bgColor indexed="64"/>
      </patternFill>
    </fill>
    <fill>
      <patternFill patternType="solid">
        <fgColor rgb="FF00B0F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s>
  <borders count="2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3" fillId="0" borderId="0" xfId="0" applyFont="1" applyAlignment="1">
      <alignment horizontal="left"/>
    </xf>
    <xf numFmtId="164" fontId="4" fillId="0" borderId="5" xfId="0" applyNumberFormat="1" applyFont="1" applyBorder="1" applyAlignment="1">
      <alignment horizontal="left"/>
    </xf>
    <xf numFmtId="0" fontId="4" fillId="0" borderId="5" xfId="0" applyFont="1" applyBorder="1" applyAlignment="1">
      <alignment horizontal="left"/>
    </xf>
    <xf numFmtId="0" fontId="4" fillId="0" borderId="7" xfId="0" applyFont="1" applyBorder="1" applyAlignment="1">
      <alignment horizontal="left"/>
    </xf>
    <xf numFmtId="22" fontId="5" fillId="0" borderId="0" xfId="0" applyNumberFormat="1" applyFont="1" applyAlignment="1">
      <alignment horizontal="left"/>
    </xf>
    <xf numFmtId="0" fontId="7" fillId="0" borderId="0" xfId="0" applyFont="1"/>
    <xf numFmtId="0" fontId="0" fillId="0" borderId="0" xfId="0"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0" borderId="0" xfId="0" applyFont="1" applyAlignment="1">
      <alignment horizontal="left"/>
    </xf>
    <xf numFmtId="164" fontId="4" fillId="7" borderId="5" xfId="0" applyNumberFormat="1" applyFont="1" applyFill="1" applyBorder="1" applyAlignment="1">
      <alignment horizontal="left"/>
    </xf>
    <xf numFmtId="164" fontId="4" fillId="7" borderId="7" xfId="0" applyNumberFormat="1" applyFont="1" applyFill="1" applyBorder="1" applyAlignment="1">
      <alignment horizontal="left"/>
    </xf>
    <xf numFmtId="0" fontId="4" fillId="0" borderId="0" xfId="0" applyFont="1" applyAlignment="1">
      <alignment horizontal="left"/>
    </xf>
    <xf numFmtId="164" fontId="4" fillId="0" borderId="6" xfId="0" applyNumberFormat="1" applyFont="1" applyBorder="1" applyAlignment="1">
      <alignment horizontal="left"/>
    </xf>
    <xf numFmtId="0" fontId="4" fillId="0" borderId="1" xfId="0" applyFont="1" applyBorder="1" applyAlignment="1">
      <alignment horizontal="left"/>
    </xf>
    <xf numFmtId="0" fontId="4" fillId="0" borderId="3" xfId="0" applyFont="1" applyBorder="1" applyAlignment="1">
      <alignment horizontal="left"/>
    </xf>
    <xf numFmtId="0" fontId="11" fillId="0" borderId="1" xfId="0" applyFont="1" applyBorder="1" applyAlignment="1">
      <alignment horizontal="left"/>
    </xf>
    <xf numFmtId="0" fontId="11" fillId="0" borderId="6" xfId="0" applyFont="1" applyBorder="1" applyAlignment="1">
      <alignment horizontal="left"/>
    </xf>
    <xf numFmtId="0" fontId="4" fillId="0" borderId="8"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5" borderId="4" xfId="0" applyFont="1" applyFill="1" applyBorder="1" applyAlignment="1">
      <alignment horizontal="left"/>
    </xf>
    <xf numFmtId="0" fontId="4" fillId="0" borderId="5" xfId="0" applyFont="1" applyBorder="1"/>
    <xf numFmtId="0" fontId="4" fillId="0" borderId="9" xfId="0" applyFont="1" applyBorder="1" applyAlignment="1">
      <alignment horizontal="center"/>
    </xf>
    <xf numFmtId="0" fontId="11" fillId="2" borderId="4" xfId="0" applyFont="1" applyFill="1" applyBorder="1" applyAlignment="1">
      <alignment horizontal="left"/>
    </xf>
    <xf numFmtId="0" fontId="4" fillId="0" borderId="5" xfId="0" applyFont="1" applyBorder="1" applyAlignment="1">
      <alignment horizontal="left" vertical="center"/>
    </xf>
    <xf numFmtId="0" fontId="4" fillId="0" borderId="7" xfId="0" applyFont="1" applyBorder="1"/>
    <xf numFmtId="0" fontId="4" fillId="0" borderId="8" xfId="0" applyFont="1" applyBorder="1" applyAlignment="1">
      <alignment horizontal="center"/>
    </xf>
    <xf numFmtId="0" fontId="4" fillId="7" borderId="5" xfId="0" applyFont="1" applyFill="1" applyBorder="1" applyAlignment="1">
      <alignment horizontal="left"/>
    </xf>
    <xf numFmtId="0" fontId="11" fillId="6" borderId="4" xfId="0" applyFont="1" applyFill="1" applyBorder="1" applyAlignment="1">
      <alignment horizontal="left"/>
    </xf>
    <xf numFmtId="0" fontId="11" fillId="3" borderId="4" xfId="0" applyFont="1" applyFill="1" applyBorder="1" applyAlignment="1">
      <alignment horizontal="left"/>
    </xf>
    <xf numFmtId="0" fontId="11" fillId="4" borderId="4" xfId="0" applyFont="1" applyFill="1" applyBorder="1" applyAlignment="1">
      <alignment horizontal="left"/>
    </xf>
    <xf numFmtId="0" fontId="4" fillId="0" borderId="9" xfId="0" applyFont="1" applyBorder="1" applyAlignment="1">
      <alignment horizontal="center" vertical="center"/>
    </xf>
    <xf numFmtId="0" fontId="4" fillId="0" borderId="5" xfId="0" quotePrefix="1" applyFont="1" applyBorder="1" applyAlignment="1">
      <alignment horizontal="left"/>
    </xf>
    <xf numFmtId="0" fontId="3" fillId="0" borderId="5" xfId="0" applyFont="1" applyBorder="1"/>
    <xf numFmtId="0" fontId="3" fillId="0" borderId="5" xfId="0" applyFont="1" applyBorder="1" applyAlignment="1">
      <alignment vertical="center"/>
    </xf>
    <xf numFmtId="49" fontId="3" fillId="0" borderId="5" xfId="0" applyNumberFormat="1" applyFont="1" applyBorder="1"/>
    <xf numFmtId="0" fontId="5" fillId="0" borderId="5" xfId="0" applyFont="1" applyBorder="1" applyAlignment="1">
      <alignment vertical="center"/>
    </xf>
    <xf numFmtId="0" fontId="3" fillId="0" borderId="9" xfId="0" applyFont="1" applyBorder="1" applyAlignment="1">
      <alignment horizontal="center"/>
    </xf>
    <xf numFmtId="0" fontId="3" fillId="0" borderId="5" xfId="0" applyFont="1" applyBorder="1" applyAlignment="1">
      <alignment horizontal="left" vertical="center"/>
    </xf>
    <xf numFmtId="0" fontId="3" fillId="0" borderId="5" xfId="0" applyFont="1" applyBorder="1" applyAlignment="1">
      <alignment horizontal="left"/>
    </xf>
    <xf numFmtId="0" fontId="5" fillId="0" borderId="9" xfId="0" applyFont="1" applyBorder="1" applyAlignment="1">
      <alignment horizontal="center"/>
    </xf>
    <xf numFmtId="0" fontId="4" fillId="0" borderId="10" xfId="0" applyFont="1" applyBorder="1" applyAlignment="1">
      <alignment horizontal="left"/>
    </xf>
    <xf numFmtId="0" fontId="4" fillId="0" borderId="6" xfId="0" applyFont="1" applyBorder="1" applyAlignment="1">
      <alignment horizontal="left"/>
    </xf>
    <xf numFmtId="164" fontId="4" fillId="0" borderId="7" xfId="0" applyNumberFormat="1" applyFont="1" applyBorder="1" applyAlignment="1">
      <alignment horizontal="left"/>
    </xf>
    <xf numFmtId="0" fontId="11" fillId="0" borderId="4" xfId="0" applyFont="1" applyBorder="1" applyAlignment="1">
      <alignment horizontal="left"/>
    </xf>
    <xf numFmtId="164" fontId="4" fillId="0" borderId="0" xfId="0" applyNumberFormat="1" applyFont="1" applyAlignment="1">
      <alignment horizontal="left"/>
    </xf>
    <xf numFmtId="164" fontId="4" fillId="0" borderId="8" xfId="0" applyNumberFormat="1" applyFont="1" applyBorder="1" applyAlignment="1">
      <alignment horizontal="left"/>
    </xf>
    <xf numFmtId="0" fontId="4" fillId="0" borderId="11" xfId="0" applyFont="1" applyBorder="1" applyAlignment="1">
      <alignment horizontal="left"/>
    </xf>
    <xf numFmtId="0" fontId="4" fillId="0" borderId="4" xfId="0" applyFont="1" applyBorder="1" applyAlignment="1">
      <alignment horizontal="left"/>
    </xf>
    <xf numFmtId="0" fontId="4" fillId="0" borderId="2" xfId="0" applyFont="1" applyBorder="1" applyAlignment="1">
      <alignment horizontal="left"/>
    </xf>
    <xf numFmtId="0" fontId="4" fillId="0" borderId="12"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4" fillId="0" borderId="17"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left"/>
    </xf>
    <xf numFmtId="0" fontId="4" fillId="0" borderId="0" xfId="0" applyFont="1" applyAlignment="1">
      <alignment horizontal="center"/>
    </xf>
    <xf numFmtId="0" fontId="11" fillId="0" borderId="3" xfId="0" applyFont="1" applyBorder="1" applyAlignment="1">
      <alignment horizontal="center"/>
    </xf>
    <xf numFmtId="0" fontId="0" fillId="0" borderId="9" xfId="0" applyBorder="1" applyAlignment="1">
      <alignment horizontal="center"/>
    </xf>
    <xf numFmtId="164" fontId="4" fillId="8" borderId="5" xfId="0" applyNumberFormat="1" applyFont="1" applyFill="1" applyBorder="1" applyAlignment="1">
      <alignment horizontal="left"/>
    </xf>
    <xf numFmtId="49" fontId="0" fillId="0" borderId="0" xfId="0" applyNumberFormat="1"/>
    <xf numFmtId="0" fontId="0" fillId="0" borderId="0" xfId="0" applyAlignment="1">
      <alignment horizontal="center"/>
    </xf>
    <xf numFmtId="0" fontId="10" fillId="0" borderId="0" xfId="0" applyFo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7"/>
  <colors>
    <mruColors>
      <color rgb="FFD4F331"/>
      <color rgb="FFDB00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27</xdr:row>
      <xdr:rowOff>0</xdr:rowOff>
    </xdr:from>
    <xdr:to>
      <xdr:col>8</xdr:col>
      <xdr:colOff>215900</xdr:colOff>
      <xdr:row>27</xdr:row>
      <xdr:rowOff>139700</xdr:rowOff>
    </xdr:to>
    <xdr:pic>
      <xdr:nvPicPr>
        <xdr:cNvPr id="3" name="Picture 2" hidden="1">
          <a:extLst>
            <a:ext uri="{FF2B5EF4-FFF2-40B4-BE49-F238E27FC236}">
              <a16:creationId xmlns:a16="http://schemas.microsoft.com/office/drawing/2014/main" id="{E62E581F-D342-1B4B-BD05-33528B1CF5B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10922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10" name="Picture 9" hidden="1">
          <a:extLst>
            <a:ext uri="{FF2B5EF4-FFF2-40B4-BE49-F238E27FC236}">
              <a16:creationId xmlns:a16="http://schemas.microsoft.com/office/drawing/2014/main" id="{4D4A503F-555E-8745-B6EE-3DF92739200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1282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13" name="Picture 12" hidden="1">
          <a:extLst>
            <a:ext uri="{FF2B5EF4-FFF2-40B4-BE49-F238E27FC236}">
              <a16:creationId xmlns:a16="http://schemas.microsoft.com/office/drawing/2014/main" id="{0ACCEA2C-D228-7348-9C71-404B8980C8C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1638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14" name="Picture 13" hidden="1">
          <a:extLst>
            <a:ext uri="{FF2B5EF4-FFF2-40B4-BE49-F238E27FC236}">
              <a16:creationId xmlns:a16="http://schemas.microsoft.com/office/drawing/2014/main" id="{0B3F3DE7-7E06-A443-9CF5-EEF2DFB1698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1816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15" name="Picture 14" hidden="1">
          <a:extLst>
            <a:ext uri="{FF2B5EF4-FFF2-40B4-BE49-F238E27FC236}">
              <a16:creationId xmlns:a16="http://schemas.microsoft.com/office/drawing/2014/main" id="{BD2B4AC1-9EE8-C74C-96B8-C3B02B8FE85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1993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31</xdr:row>
      <xdr:rowOff>0</xdr:rowOff>
    </xdr:from>
    <xdr:to>
      <xdr:col>8</xdr:col>
      <xdr:colOff>215900</xdr:colOff>
      <xdr:row>31</xdr:row>
      <xdr:rowOff>139700</xdr:rowOff>
    </xdr:to>
    <xdr:pic>
      <xdr:nvPicPr>
        <xdr:cNvPr id="16" name="Picture 15" hidden="1">
          <a:extLst>
            <a:ext uri="{FF2B5EF4-FFF2-40B4-BE49-F238E27FC236}">
              <a16:creationId xmlns:a16="http://schemas.microsoft.com/office/drawing/2014/main" id="{889570AA-75C4-A24E-A905-68CFB0B398D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56500" y="2171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27</xdr:row>
      <xdr:rowOff>0</xdr:rowOff>
    </xdr:from>
    <xdr:to>
      <xdr:col>8</xdr:col>
      <xdr:colOff>215900</xdr:colOff>
      <xdr:row>27</xdr:row>
      <xdr:rowOff>139700</xdr:rowOff>
    </xdr:to>
    <xdr:pic>
      <xdr:nvPicPr>
        <xdr:cNvPr id="2" name="Picture 1" hidden="1">
          <a:extLst>
            <a:ext uri="{FF2B5EF4-FFF2-40B4-BE49-F238E27FC236}">
              <a16:creationId xmlns:a16="http://schemas.microsoft.com/office/drawing/2014/main" id="{3CFC3E8F-A572-7E41-A9EC-5341DD4032B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4864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4" name="Picture 3" hidden="1">
          <a:extLst>
            <a:ext uri="{FF2B5EF4-FFF2-40B4-BE49-F238E27FC236}">
              <a16:creationId xmlns:a16="http://schemas.microsoft.com/office/drawing/2014/main" id="{D80092DD-409A-BA43-959C-0F27EC6351F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041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5" name="Picture 4" hidden="1">
          <a:extLst>
            <a:ext uri="{FF2B5EF4-FFF2-40B4-BE49-F238E27FC236}">
              <a16:creationId xmlns:a16="http://schemas.microsoft.com/office/drawing/2014/main" id="{3D912B3D-A335-9F4B-B757-060FF9442DC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6" name="Picture 5" hidden="1">
          <a:extLst>
            <a:ext uri="{FF2B5EF4-FFF2-40B4-BE49-F238E27FC236}">
              <a16:creationId xmlns:a16="http://schemas.microsoft.com/office/drawing/2014/main" id="{4B7B9FB2-11B7-FC42-AFD3-59FDA050707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7" name="Picture 6" hidden="1">
          <a:extLst>
            <a:ext uri="{FF2B5EF4-FFF2-40B4-BE49-F238E27FC236}">
              <a16:creationId xmlns:a16="http://schemas.microsoft.com/office/drawing/2014/main" id="{E1FC3202-1E0D-F042-A26E-4199513F6F8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3975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8" name="Picture 7" hidden="1">
          <a:extLst>
            <a:ext uri="{FF2B5EF4-FFF2-40B4-BE49-F238E27FC236}">
              <a16:creationId xmlns:a16="http://schemas.microsoft.com/office/drawing/2014/main" id="{27D1CC77-8C91-BF42-8788-34954267512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575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31</xdr:row>
      <xdr:rowOff>0</xdr:rowOff>
    </xdr:from>
    <xdr:to>
      <xdr:col>8</xdr:col>
      <xdr:colOff>215900</xdr:colOff>
      <xdr:row>31</xdr:row>
      <xdr:rowOff>139700</xdr:rowOff>
    </xdr:to>
    <xdr:pic>
      <xdr:nvPicPr>
        <xdr:cNvPr id="9" name="Picture 8" hidden="1">
          <a:extLst>
            <a:ext uri="{FF2B5EF4-FFF2-40B4-BE49-F238E27FC236}">
              <a16:creationId xmlns:a16="http://schemas.microsoft.com/office/drawing/2014/main" id="{6B3A8A71-D1D5-2047-B495-BF36E7EFA9E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753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27</xdr:row>
      <xdr:rowOff>0</xdr:rowOff>
    </xdr:from>
    <xdr:to>
      <xdr:col>8</xdr:col>
      <xdr:colOff>215900</xdr:colOff>
      <xdr:row>27</xdr:row>
      <xdr:rowOff>139700</xdr:rowOff>
    </xdr:to>
    <xdr:pic>
      <xdr:nvPicPr>
        <xdr:cNvPr id="11" name="Picture 10" hidden="1">
          <a:extLst>
            <a:ext uri="{FF2B5EF4-FFF2-40B4-BE49-F238E27FC236}">
              <a16:creationId xmlns:a16="http://schemas.microsoft.com/office/drawing/2014/main" id="{DB6144F9-6E2E-ED45-B8D7-8C7BF79B21F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4864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12" name="Picture 11" hidden="1">
          <a:extLst>
            <a:ext uri="{FF2B5EF4-FFF2-40B4-BE49-F238E27FC236}">
              <a16:creationId xmlns:a16="http://schemas.microsoft.com/office/drawing/2014/main" id="{0F3FFCE1-8376-0543-9C5B-CE2EF900B40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041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27</xdr:row>
      <xdr:rowOff>0</xdr:rowOff>
    </xdr:from>
    <xdr:to>
      <xdr:col>8</xdr:col>
      <xdr:colOff>215900</xdr:colOff>
      <xdr:row>27</xdr:row>
      <xdr:rowOff>139700</xdr:rowOff>
    </xdr:to>
    <xdr:pic>
      <xdr:nvPicPr>
        <xdr:cNvPr id="17" name="Picture 16" hidden="1">
          <a:extLst>
            <a:ext uri="{FF2B5EF4-FFF2-40B4-BE49-F238E27FC236}">
              <a16:creationId xmlns:a16="http://schemas.microsoft.com/office/drawing/2014/main" id="{A0973EFB-C154-2D4A-8946-500F0EE06B5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4864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18" name="Picture 17" hidden="1">
          <a:extLst>
            <a:ext uri="{FF2B5EF4-FFF2-40B4-BE49-F238E27FC236}">
              <a16:creationId xmlns:a16="http://schemas.microsoft.com/office/drawing/2014/main" id="{168BC840-EC54-0E41-89FE-FED7E572FE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041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27</xdr:row>
      <xdr:rowOff>0</xdr:rowOff>
    </xdr:from>
    <xdr:to>
      <xdr:col>8</xdr:col>
      <xdr:colOff>215900</xdr:colOff>
      <xdr:row>27</xdr:row>
      <xdr:rowOff>139700</xdr:rowOff>
    </xdr:to>
    <xdr:pic>
      <xdr:nvPicPr>
        <xdr:cNvPr id="19" name="Picture 18" hidden="1">
          <a:extLst>
            <a:ext uri="{FF2B5EF4-FFF2-40B4-BE49-F238E27FC236}">
              <a16:creationId xmlns:a16="http://schemas.microsoft.com/office/drawing/2014/main" id="{A803B857-55BC-9642-B885-1C8655D4F04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4864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20" name="Picture 19" hidden="1">
          <a:extLst>
            <a:ext uri="{FF2B5EF4-FFF2-40B4-BE49-F238E27FC236}">
              <a16:creationId xmlns:a16="http://schemas.microsoft.com/office/drawing/2014/main" id="{7A7B1548-B52B-9043-BCB4-AA5CCAC98A6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041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27</xdr:row>
      <xdr:rowOff>0</xdr:rowOff>
    </xdr:from>
    <xdr:to>
      <xdr:col>8</xdr:col>
      <xdr:colOff>215900</xdr:colOff>
      <xdr:row>27</xdr:row>
      <xdr:rowOff>139700</xdr:rowOff>
    </xdr:to>
    <xdr:pic>
      <xdr:nvPicPr>
        <xdr:cNvPr id="21" name="Picture 20" hidden="1">
          <a:extLst>
            <a:ext uri="{FF2B5EF4-FFF2-40B4-BE49-F238E27FC236}">
              <a16:creationId xmlns:a16="http://schemas.microsoft.com/office/drawing/2014/main" id="{0414F13D-70CD-1E40-AC18-7512AAAFBFE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4864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44</xdr:row>
      <xdr:rowOff>0</xdr:rowOff>
    </xdr:from>
    <xdr:to>
      <xdr:col>18</xdr:col>
      <xdr:colOff>215900</xdr:colOff>
      <xdr:row>44</xdr:row>
      <xdr:rowOff>139700</xdr:rowOff>
    </xdr:to>
    <xdr:pic>
      <xdr:nvPicPr>
        <xdr:cNvPr id="22" name="Picture 21" hidden="1">
          <a:extLst>
            <a:ext uri="{FF2B5EF4-FFF2-40B4-BE49-F238E27FC236}">
              <a16:creationId xmlns:a16="http://schemas.microsoft.com/office/drawing/2014/main" id="{79E99FF0-409B-4942-B7A3-C2D88E12E9C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0419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23" name="Picture 22" hidden="1">
          <a:extLst>
            <a:ext uri="{FF2B5EF4-FFF2-40B4-BE49-F238E27FC236}">
              <a16:creationId xmlns:a16="http://schemas.microsoft.com/office/drawing/2014/main" id="{CD44358A-50CF-5544-993A-5FE1AE5561A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24" name="Picture 23" hidden="1">
          <a:extLst>
            <a:ext uri="{FF2B5EF4-FFF2-40B4-BE49-F238E27FC236}">
              <a16:creationId xmlns:a16="http://schemas.microsoft.com/office/drawing/2014/main" id="{EB1944BE-94AC-434E-9FBC-AC1D3EE406A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3975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25" name="Picture 24" hidden="1">
          <a:extLst>
            <a:ext uri="{FF2B5EF4-FFF2-40B4-BE49-F238E27FC236}">
              <a16:creationId xmlns:a16="http://schemas.microsoft.com/office/drawing/2014/main" id="{140D23F0-FEE4-5F4A-8C32-0C6AAF015E6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575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31</xdr:row>
      <xdr:rowOff>0</xdr:rowOff>
    </xdr:from>
    <xdr:to>
      <xdr:col>8</xdr:col>
      <xdr:colOff>215900</xdr:colOff>
      <xdr:row>31</xdr:row>
      <xdr:rowOff>139700</xdr:rowOff>
    </xdr:to>
    <xdr:pic>
      <xdr:nvPicPr>
        <xdr:cNvPr id="26" name="Picture 25" hidden="1">
          <a:extLst>
            <a:ext uri="{FF2B5EF4-FFF2-40B4-BE49-F238E27FC236}">
              <a16:creationId xmlns:a16="http://schemas.microsoft.com/office/drawing/2014/main" id="{DCB87D83-F8E2-4E41-B77F-BAFECD51C5B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753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27" name="Picture 26" hidden="1">
          <a:extLst>
            <a:ext uri="{FF2B5EF4-FFF2-40B4-BE49-F238E27FC236}">
              <a16:creationId xmlns:a16="http://schemas.microsoft.com/office/drawing/2014/main" id="{15EC5C97-5D57-9D44-BA8A-68E571393F4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28" name="Picture 27" hidden="1">
          <a:extLst>
            <a:ext uri="{FF2B5EF4-FFF2-40B4-BE49-F238E27FC236}">
              <a16:creationId xmlns:a16="http://schemas.microsoft.com/office/drawing/2014/main" id="{B246D22A-5D40-494A-8C31-5C201FEE2EE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3975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29" name="Picture 28" hidden="1">
          <a:extLst>
            <a:ext uri="{FF2B5EF4-FFF2-40B4-BE49-F238E27FC236}">
              <a16:creationId xmlns:a16="http://schemas.microsoft.com/office/drawing/2014/main" id="{402003E5-1123-0741-AD13-BACFB920DC8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575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31</xdr:row>
      <xdr:rowOff>0</xdr:rowOff>
    </xdr:from>
    <xdr:to>
      <xdr:col>8</xdr:col>
      <xdr:colOff>215900</xdr:colOff>
      <xdr:row>31</xdr:row>
      <xdr:rowOff>139700</xdr:rowOff>
    </xdr:to>
    <xdr:pic>
      <xdr:nvPicPr>
        <xdr:cNvPr id="30" name="Picture 29" hidden="1">
          <a:extLst>
            <a:ext uri="{FF2B5EF4-FFF2-40B4-BE49-F238E27FC236}">
              <a16:creationId xmlns:a16="http://schemas.microsoft.com/office/drawing/2014/main" id="{3CBA7B9F-8BFD-ED41-8577-E079071EEB5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753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31" name="Picture 30" hidden="1">
          <a:extLst>
            <a:ext uri="{FF2B5EF4-FFF2-40B4-BE49-F238E27FC236}">
              <a16:creationId xmlns:a16="http://schemas.microsoft.com/office/drawing/2014/main" id="{3125586A-C79E-CE41-A248-F9E8D535DE6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32" name="Picture 31" hidden="1">
          <a:extLst>
            <a:ext uri="{FF2B5EF4-FFF2-40B4-BE49-F238E27FC236}">
              <a16:creationId xmlns:a16="http://schemas.microsoft.com/office/drawing/2014/main" id="{9994C43C-3DCD-7F45-824C-DEB01F4263D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3975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33" name="Picture 32" hidden="1">
          <a:extLst>
            <a:ext uri="{FF2B5EF4-FFF2-40B4-BE49-F238E27FC236}">
              <a16:creationId xmlns:a16="http://schemas.microsoft.com/office/drawing/2014/main" id="{99754E3F-D286-234C-8353-833EA60C500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575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29</xdr:row>
      <xdr:rowOff>0</xdr:rowOff>
    </xdr:from>
    <xdr:to>
      <xdr:col>8</xdr:col>
      <xdr:colOff>215900</xdr:colOff>
      <xdr:row>29</xdr:row>
      <xdr:rowOff>139700</xdr:rowOff>
    </xdr:to>
    <xdr:pic>
      <xdr:nvPicPr>
        <xdr:cNvPr id="34" name="Picture 33" hidden="1">
          <a:extLst>
            <a:ext uri="{FF2B5EF4-FFF2-40B4-BE49-F238E27FC236}">
              <a16:creationId xmlns:a16="http://schemas.microsoft.com/office/drawing/2014/main" id="{9F57CABD-8A3C-814C-A8AF-15C572C7031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2197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45</xdr:row>
      <xdr:rowOff>0</xdr:rowOff>
    </xdr:from>
    <xdr:to>
      <xdr:col>18</xdr:col>
      <xdr:colOff>215900</xdr:colOff>
      <xdr:row>45</xdr:row>
      <xdr:rowOff>139700</xdr:rowOff>
    </xdr:to>
    <xdr:pic>
      <xdr:nvPicPr>
        <xdr:cNvPr id="35" name="Picture 34" hidden="1">
          <a:extLst>
            <a:ext uri="{FF2B5EF4-FFF2-40B4-BE49-F238E27FC236}">
              <a16:creationId xmlns:a16="http://schemas.microsoft.com/office/drawing/2014/main" id="{5F64614E-E402-D340-A559-97D6DB2F3DF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3975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30</xdr:row>
      <xdr:rowOff>0</xdr:rowOff>
    </xdr:from>
    <xdr:to>
      <xdr:col>8</xdr:col>
      <xdr:colOff>215900</xdr:colOff>
      <xdr:row>30</xdr:row>
      <xdr:rowOff>139700</xdr:rowOff>
    </xdr:to>
    <xdr:pic>
      <xdr:nvPicPr>
        <xdr:cNvPr id="36" name="Picture 35" hidden="1">
          <a:extLst>
            <a:ext uri="{FF2B5EF4-FFF2-40B4-BE49-F238E27FC236}">
              <a16:creationId xmlns:a16="http://schemas.microsoft.com/office/drawing/2014/main" id="{A965F3A2-4DEE-C046-AC6F-DB9A9AF9B32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5753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31</xdr:row>
      <xdr:rowOff>0</xdr:rowOff>
    </xdr:from>
    <xdr:to>
      <xdr:col>8</xdr:col>
      <xdr:colOff>215900</xdr:colOff>
      <xdr:row>31</xdr:row>
      <xdr:rowOff>139700</xdr:rowOff>
    </xdr:to>
    <xdr:pic>
      <xdr:nvPicPr>
        <xdr:cNvPr id="37" name="Picture 36" hidden="1">
          <a:extLst>
            <a:ext uri="{FF2B5EF4-FFF2-40B4-BE49-F238E27FC236}">
              <a16:creationId xmlns:a16="http://schemas.microsoft.com/office/drawing/2014/main" id="{E90B4E60-4D11-7C4D-9108-E29EF79E2F3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32000" y="575310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38" name="Picture 37" hidden="1">
          <a:extLst>
            <a:ext uri="{FF2B5EF4-FFF2-40B4-BE49-F238E27FC236}">
              <a16:creationId xmlns:a16="http://schemas.microsoft.com/office/drawing/2014/main" id="{E13C6526-E3AE-2043-9FDC-04D3806B8F9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40" name="Picture 39" hidden="1">
          <a:extLst>
            <a:ext uri="{FF2B5EF4-FFF2-40B4-BE49-F238E27FC236}">
              <a16:creationId xmlns:a16="http://schemas.microsoft.com/office/drawing/2014/main" id="{5E9FBD77-4778-E144-86A2-2AF60955EEA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41" name="Picture 40" hidden="1">
          <a:extLst>
            <a:ext uri="{FF2B5EF4-FFF2-40B4-BE49-F238E27FC236}">
              <a16:creationId xmlns:a16="http://schemas.microsoft.com/office/drawing/2014/main" id="{8F2B30E6-C3A1-2141-A962-C437FD6A6A8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42" name="Picture 41" hidden="1">
          <a:extLst>
            <a:ext uri="{FF2B5EF4-FFF2-40B4-BE49-F238E27FC236}">
              <a16:creationId xmlns:a16="http://schemas.microsoft.com/office/drawing/2014/main" id="{A57BCC9D-D1FC-0D4F-8E9C-33A5513E829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31</xdr:row>
      <xdr:rowOff>0</xdr:rowOff>
    </xdr:from>
    <xdr:to>
      <xdr:col>17</xdr:col>
      <xdr:colOff>215900</xdr:colOff>
      <xdr:row>31</xdr:row>
      <xdr:rowOff>139700</xdr:rowOff>
    </xdr:to>
    <xdr:pic>
      <xdr:nvPicPr>
        <xdr:cNvPr id="43" name="Picture 42" hidden="1">
          <a:extLst>
            <a:ext uri="{FF2B5EF4-FFF2-40B4-BE49-F238E27FC236}">
              <a16:creationId xmlns:a16="http://schemas.microsoft.com/office/drawing/2014/main" id="{29341326-ABB3-2A47-BA38-385009C9EE2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6001099"/>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44" name="Picture 43" hidden="1">
          <a:extLst>
            <a:ext uri="{FF2B5EF4-FFF2-40B4-BE49-F238E27FC236}">
              <a16:creationId xmlns:a16="http://schemas.microsoft.com/office/drawing/2014/main" id="{39A81FF0-E4AC-0A4E-A567-62E166C6931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46" name="Picture 45" hidden="1">
          <a:extLst>
            <a:ext uri="{FF2B5EF4-FFF2-40B4-BE49-F238E27FC236}">
              <a16:creationId xmlns:a16="http://schemas.microsoft.com/office/drawing/2014/main" id="{56B68B10-F9D6-8F45-A1A5-58F9DDDE2D6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47" name="Picture 46" hidden="1">
          <a:extLst>
            <a:ext uri="{FF2B5EF4-FFF2-40B4-BE49-F238E27FC236}">
              <a16:creationId xmlns:a16="http://schemas.microsoft.com/office/drawing/2014/main" id="{B5D32CCC-1660-4244-A830-EEA856B8F2D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48" name="Picture 47" hidden="1">
          <a:extLst>
            <a:ext uri="{FF2B5EF4-FFF2-40B4-BE49-F238E27FC236}">
              <a16:creationId xmlns:a16="http://schemas.microsoft.com/office/drawing/2014/main" id="{1E61F0B5-CF0D-2F4B-9E22-B75D2226ABD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49" name="Picture 48" hidden="1">
          <a:extLst>
            <a:ext uri="{FF2B5EF4-FFF2-40B4-BE49-F238E27FC236}">
              <a16:creationId xmlns:a16="http://schemas.microsoft.com/office/drawing/2014/main" id="{FBA05AA0-3D29-6E4A-A8D5-0E6D56386F0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31</xdr:row>
      <xdr:rowOff>0</xdr:rowOff>
    </xdr:from>
    <xdr:to>
      <xdr:col>17</xdr:col>
      <xdr:colOff>215900</xdr:colOff>
      <xdr:row>31</xdr:row>
      <xdr:rowOff>139700</xdr:rowOff>
    </xdr:to>
    <xdr:pic>
      <xdr:nvPicPr>
        <xdr:cNvPr id="50" name="Picture 49" hidden="1">
          <a:extLst>
            <a:ext uri="{FF2B5EF4-FFF2-40B4-BE49-F238E27FC236}">
              <a16:creationId xmlns:a16="http://schemas.microsoft.com/office/drawing/2014/main" id="{B53476E5-B4EA-BC4C-872F-E7123F36D03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6001099"/>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51" name="Picture 50" hidden="1">
          <a:extLst>
            <a:ext uri="{FF2B5EF4-FFF2-40B4-BE49-F238E27FC236}">
              <a16:creationId xmlns:a16="http://schemas.microsoft.com/office/drawing/2014/main" id="{0DBCFA98-7EBE-2A45-9ECF-95A31A90DDD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53" name="Picture 52" hidden="1">
          <a:extLst>
            <a:ext uri="{FF2B5EF4-FFF2-40B4-BE49-F238E27FC236}">
              <a16:creationId xmlns:a16="http://schemas.microsoft.com/office/drawing/2014/main" id="{451B50D9-FD75-8945-BB12-517977024C0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55" name="Picture 54" hidden="1">
          <a:extLst>
            <a:ext uri="{FF2B5EF4-FFF2-40B4-BE49-F238E27FC236}">
              <a16:creationId xmlns:a16="http://schemas.microsoft.com/office/drawing/2014/main" id="{DE8D2D5E-E711-004B-A27D-C73374127EF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27</xdr:row>
      <xdr:rowOff>0</xdr:rowOff>
    </xdr:from>
    <xdr:to>
      <xdr:col>17</xdr:col>
      <xdr:colOff>215900</xdr:colOff>
      <xdr:row>27</xdr:row>
      <xdr:rowOff>139700</xdr:rowOff>
    </xdr:to>
    <xdr:pic>
      <xdr:nvPicPr>
        <xdr:cNvPr id="57" name="Picture 56" hidden="1">
          <a:extLst>
            <a:ext uri="{FF2B5EF4-FFF2-40B4-BE49-F238E27FC236}">
              <a16:creationId xmlns:a16="http://schemas.microsoft.com/office/drawing/2014/main" id="{EC49CAFC-F7BF-FE4C-BFFE-31FBE4E61A1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09395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59" name="Picture 58" hidden="1">
          <a:extLst>
            <a:ext uri="{FF2B5EF4-FFF2-40B4-BE49-F238E27FC236}">
              <a16:creationId xmlns:a16="http://schemas.microsoft.com/office/drawing/2014/main" id="{B0E884DB-E207-9B47-982C-7035F98A5B4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60" name="Picture 59" hidden="1">
          <a:extLst>
            <a:ext uri="{FF2B5EF4-FFF2-40B4-BE49-F238E27FC236}">
              <a16:creationId xmlns:a16="http://schemas.microsoft.com/office/drawing/2014/main" id="{60A2900A-2494-7343-AD49-37E160E0F38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61" name="Picture 60" hidden="1">
          <a:extLst>
            <a:ext uri="{FF2B5EF4-FFF2-40B4-BE49-F238E27FC236}">
              <a16:creationId xmlns:a16="http://schemas.microsoft.com/office/drawing/2014/main" id="{0EB31CC5-13A2-EE49-83D1-8DE6997CC7C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31</xdr:row>
      <xdr:rowOff>0</xdr:rowOff>
    </xdr:from>
    <xdr:to>
      <xdr:col>17</xdr:col>
      <xdr:colOff>215900</xdr:colOff>
      <xdr:row>31</xdr:row>
      <xdr:rowOff>139700</xdr:rowOff>
    </xdr:to>
    <xdr:pic>
      <xdr:nvPicPr>
        <xdr:cNvPr id="62" name="Picture 61" hidden="1">
          <a:extLst>
            <a:ext uri="{FF2B5EF4-FFF2-40B4-BE49-F238E27FC236}">
              <a16:creationId xmlns:a16="http://schemas.microsoft.com/office/drawing/2014/main" id="{0A4279C2-39F2-0442-9162-EF290399C13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6001099"/>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63" name="Picture 62" hidden="1">
          <a:extLst>
            <a:ext uri="{FF2B5EF4-FFF2-40B4-BE49-F238E27FC236}">
              <a16:creationId xmlns:a16="http://schemas.microsoft.com/office/drawing/2014/main" id="{7C967031-342F-464D-BDA6-0E7B3CDC61C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64" name="Picture 63" hidden="1">
          <a:extLst>
            <a:ext uri="{FF2B5EF4-FFF2-40B4-BE49-F238E27FC236}">
              <a16:creationId xmlns:a16="http://schemas.microsoft.com/office/drawing/2014/main" id="{7C8A990B-90BA-3344-B29C-5703D370836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65" name="Picture 64" hidden="1">
          <a:extLst>
            <a:ext uri="{FF2B5EF4-FFF2-40B4-BE49-F238E27FC236}">
              <a16:creationId xmlns:a16="http://schemas.microsoft.com/office/drawing/2014/main" id="{70250914-6B56-F04A-A7A7-22684C2CF4E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31</xdr:row>
      <xdr:rowOff>0</xdr:rowOff>
    </xdr:from>
    <xdr:to>
      <xdr:col>17</xdr:col>
      <xdr:colOff>215900</xdr:colOff>
      <xdr:row>31</xdr:row>
      <xdr:rowOff>139700</xdr:rowOff>
    </xdr:to>
    <xdr:pic>
      <xdr:nvPicPr>
        <xdr:cNvPr id="66" name="Picture 65" hidden="1">
          <a:extLst>
            <a:ext uri="{FF2B5EF4-FFF2-40B4-BE49-F238E27FC236}">
              <a16:creationId xmlns:a16="http://schemas.microsoft.com/office/drawing/2014/main" id="{6951CAD7-D952-3941-B5A4-7F28313D413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6001099"/>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67" name="Picture 66" hidden="1">
          <a:extLst>
            <a:ext uri="{FF2B5EF4-FFF2-40B4-BE49-F238E27FC236}">
              <a16:creationId xmlns:a16="http://schemas.microsoft.com/office/drawing/2014/main" id="{345E980C-18F9-9F4A-8614-4917CB1FBCE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68" name="Picture 67" hidden="1">
          <a:extLst>
            <a:ext uri="{FF2B5EF4-FFF2-40B4-BE49-F238E27FC236}">
              <a16:creationId xmlns:a16="http://schemas.microsoft.com/office/drawing/2014/main" id="{1D99D5C9-021E-3E47-B9BA-48C33B12D3C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69" name="Picture 68" hidden="1">
          <a:extLst>
            <a:ext uri="{FF2B5EF4-FFF2-40B4-BE49-F238E27FC236}">
              <a16:creationId xmlns:a16="http://schemas.microsoft.com/office/drawing/2014/main" id="{E063C1E5-F3A0-6A4A-B336-22F7110E111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29</xdr:row>
      <xdr:rowOff>0</xdr:rowOff>
    </xdr:from>
    <xdr:to>
      <xdr:col>17</xdr:col>
      <xdr:colOff>215900</xdr:colOff>
      <xdr:row>29</xdr:row>
      <xdr:rowOff>139700</xdr:rowOff>
    </xdr:to>
    <xdr:pic>
      <xdr:nvPicPr>
        <xdr:cNvPr id="70" name="Picture 69" hidden="1">
          <a:extLst>
            <a:ext uri="{FF2B5EF4-FFF2-40B4-BE49-F238E27FC236}">
              <a16:creationId xmlns:a16="http://schemas.microsoft.com/office/drawing/2014/main" id="{6CD1BF94-5C41-1E43-B480-8625BE9B35F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456813"/>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16</xdr:row>
      <xdr:rowOff>0</xdr:rowOff>
    </xdr:from>
    <xdr:to>
      <xdr:col>8</xdr:col>
      <xdr:colOff>215900</xdr:colOff>
      <xdr:row>16</xdr:row>
      <xdr:rowOff>139700</xdr:rowOff>
    </xdr:to>
    <xdr:pic>
      <xdr:nvPicPr>
        <xdr:cNvPr id="71" name="Picture 70" hidden="1">
          <a:extLst>
            <a:ext uri="{FF2B5EF4-FFF2-40B4-BE49-F238E27FC236}">
              <a16:creationId xmlns:a16="http://schemas.microsoft.com/office/drawing/2014/main" id="{2A15F5EF-6DC9-C149-82F5-B8355B2B785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638242"/>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30</xdr:row>
      <xdr:rowOff>0</xdr:rowOff>
    </xdr:from>
    <xdr:to>
      <xdr:col>17</xdr:col>
      <xdr:colOff>215900</xdr:colOff>
      <xdr:row>30</xdr:row>
      <xdr:rowOff>139700</xdr:rowOff>
    </xdr:to>
    <xdr:pic>
      <xdr:nvPicPr>
        <xdr:cNvPr id="72" name="Picture 71" hidden="1">
          <a:extLst>
            <a:ext uri="{FF2B5EF4-FFF2-40B4-BE49-F238E27FC236}">
              <a16:creationId xmlns:a16="http://schemas.microsoft.com/office/drawing/2014/main" id="{455ADEF6-914B-EF43-992D-9D2E466E2E9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5819670"/>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17</xdr:col>
      <xdr:colOff>0</xdr:colOff>
      <xdr:row>31</xdr:row>
      <xdr:rowOff>0</xdr:rowOff>
    </xdr:from>
    <xdr:to>
      <xdr:col>17</xdr:col>
      <xdr:colOff>215900</xdr:colOff>
      <xdr:row>31</xdr:row>
      <xdr:rowOff>139700</xdr:rowOff>
    </xdr:to>
    <xdr:pic>
      <xdr:nvPicPr>
        <xdr:cNvPr id="73" name="Picture 72" hidden="1">
          <a:extLst>
            <a:ext uri="{FF2B5EF4-FFF2-40B4-BE49-F238E27FC236}">
              <a16:creationId xmlns:a16="http://schemas.microsoft.com/office/drawing/2014/main" id="{ED05F0B6-12F7-F54B-8CE0-A685AEB559C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55385" y="6001099"/>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74" name="Picture 73" hidden="1">
          <a:extLst>
            <a:ext uri="{FF2B5EF4-FFF2-40B4-BE49-F238E27FC236}">
              <a16:creationId xmlns:a16="http://schemas.microsoft.com/office/drawing/2014/main" id="{B3B0D227-E85F-4847-B75A-3080FC36FC6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75" name="Picture 74" hidden="1">
          <a:extLst>
            <a:ext uri="{FF2B5EF4-FFF2-40B4-BE49-F238E27FC236}">
              <a16:creationId xmlns:a16="http://schemas.microsoft.com/office/drawing/2014/main" id="{EEA7C651-69C0-5D48-8AC2-7C9387A8FDE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76" name="Picture 75" hidden="1">
          <a:extLst>
            <a:ext uri="{FF2B5EF4-FFF2-40B4-BE49-F238E27FC236}">
              <a16:creationId xmlns:a16="http://schemas.microsoft.com/office/drawing/2014/main" id="{3BF7F735-02D0-C445-BF36-A78AD59E31A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77" name="Picture 76" hidden="1">
          <a:extLst>
            <a:ext uri="{FF2B5EF4-FFF2-40B4-BE49-F238E27FC236}">
              <a16:creationId xmlns:a16="http://schemas.microsoft.com/office/drawing/2014/main" id="{80035535-3596-CD42-A609-17D1DE24AAC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78" name="Picture 77" hidden="1">
          <a:extLst>
            <a:ext uri="{FF2B5EF4-FFF2-40B4-BE49-F238E27FC236}">
              <a16:creationId xmlns:a16="http://schemas.microsoft.com/office/drawing/2014/main" id="{777C74EC-04A7-C248-9ACC-8D476925F98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79" name="Picture 78" hidden="1">
          <a:extLst>
            <a:ext uri="{FF2B5EF4-FFF2-40B4-BE49-F238E27FC236}">
              <a16:creationId xmlns:a16="http://schemas.microsoft.com/office/drawing/2014/main" id="{8E8A4533-F988-914C-BADD-24E6BA035D6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80" name="Picture 79" hidden="1">
          <a:extLst>
            <a:ext uri="{FF2B5EF4-FFF2-40B4-BE49-F238E27FC236}">
              <a16:creationId xmlns:a16="http://schemas.microsoft.com/office/drawing/2014/main" id="{3ADED1F5-6D06-6D45-9709-E06561B5A83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43</xdr:row>
      <xdr:rowOff>0</xdr:rowOff>
    </xdr:from>
    <xdr:to>
      <xdr:col>8</xdr:col>
      <xdr:colOff>215900</xdr:colOff>
      <xdr:row>43</xdr:row>
      <xdr:rowOff>139700</xdr:rowOff>
    </xdr:to>
    <xdr:pic>
      <xdr:nvPicPr>
        <xdr:cNvPr id="81" name="Picture 80" hidden="1">
          <a:extLst>
            <a:ext uri="{FF2B5EF4-FFF2-40B4-BE49-F238E27FC236}">
              <a16:creationId xmlns:a16="http://schemas.microsoft.com/office/drawing/2014/main" id="{FB196BCA-2A59-264F-8BA3-EEE696C199F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19219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82" name="Picture 81" hidden="1">
          <a:extLst>
            <a:ext uri="{FF2B5EF4-FFF2-40B4-BE49-F238E27FC236}">
              <a16:creationId xmlns:a16="http://schemas.microsoft.com/office/drawing/2014/main" id="{77976A0D-61EF-FC44-98B3-C89096449CD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83" name="Picture 82" hidden="1">
          <a:extLst>
            <a:ext uri="{FF2B5EF4-FFF2-40B4-BE49-F238E27FC236}">
              <a16:creationId xmlns:a16="http://schemas.microsoft.com/office/drawing/2014/main" id="{C8244930-F693-724C-B9D9-B6C59F1F74F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84" name="Picture 83" hidden="1">
          <a:extLst>
            <a:ext uri="{FF2B5EF4-FFF2-40B4-BE49-F238E27FC236}">
              <a16:creationId xmlns:a16="http://schemas.microsoft.com/office/drawing/2014/main" id="{C9973F99-8101-DF43-80D3-C645D8EDA0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8</xdr:col>
      <xdr:colOff>0</xdr:colOff>
      <xdr:row>44</xdr:row>
      <xdr:rowOff>0</xdr:rowOff>
    </xdr:from>
    <xdr:to>
      <xdr:col>8</xdr:col>
      <xdr:colOff>215900</xdr:colOff>
      <xdr:row>44</xdr:row>
      <xdr:rowOff>139700</xdr:rowOff>
    </xdr:to>
    <xdr:pic>
      <xdr:nvPicPr>
        <xdr:cNvPr id="85" name="Picture 84" hidden="1">
          <a:extLst>
            <a:ext uri="{FF2B5EF4-FFF2-40B4-BE49-F238E27FC236}">
              <a16:creationId xmlns:a16="http://schemas.microsoft.com/office/drawing/2014/main" id="{45F1CE10-952A-5F4C-9F94-5D982937C57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654396" y="8373626"/>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39" name="Picture 38" hidden="1">
          <a:extLst>
            <a:ext uri="{FF2B5EF4-FFF2-40B4-BE49-F238E27FC236}">
              <a16:creationId xmlns:a16="http://schemas.microsoft.com/office/drawing/2014/main" id="{AE6B0CAD-B5B2-324E-87B2-6BF11E87371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45" name="Picture 44" hidden="1">
          <a:extLst>
            <a:ext uri="{FF2B5EF4-FFF2-40B4-BE49-F238E27FC236}">
              <a16:creationId xmlns:a16="http://schemas.microsoft.com/office/drawing/2014/main" id="{A55E70FF-BCEA-C243-9A0A-287E2B66332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52" name="Picture 51" hidden="1">
          <a:extLst>
            <a:ext uri="{FF2B5EF4-FFF2-40B4-BE49-F238E27FC236}">
              <a16:creationId xmlns:a16="http://schemas.microsoft.com/office/drawing/2014/main" id="{AA1449AE-27AE-A94F-8043-80B249827CC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54" name="Picture 53" hidden="1">
          <a:extLst>
            <a:ext uri="{FF2B5EF4-FFF2-40B4-BE49-F238E27FC236}">
              <a16:creationId xmlns:a16="http://schemas.microsoft.com/office/drawing/2014/main" id="{B5550F19-B0C3-6F47-A3E8-6B3E9FB68B9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56" name="Picture 55" hidden="1">
          <a:extLst>
            <a:ext uri="{FF2B5EF4-FFF2-40B4-BE49-F238E27FC236}">
              <a16:creationId xmlns:a16="http://schemas.microsoft.com/office/drawing/2014/main" id="{5C26EB3E-065B-1340-AFC6-7DD9E400AB1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18</xdr:col>
      <xdr:colOff>0</xdr:colOff>
      <xdr:row>43</xdr:row>
      <xdr:rowOff>0</xdr:rowOff>
    </xdr:from>
    <xdr:to>
      <xdr:col>18</xdr:col>
      <xdr:colOff>215900</xdr:colOff>
      <xdr:row>43</xdr:row>
      <xdr:rowOff>139700</xdr:rowOff>
    </xdr:to>
    <xdr:pic>
      <xdr:nvPicPr>
        <xdr:cNvPr id="58" name="Picture 57" hidden="1">
          <a:extLst>
            <a:ext uri="{FF2B5EF4-FFF2-40B4-BE49-F238E27FC236}">
              <a16:creationId xmlns:a16="http://schemas.microsoft.com/office/drawing/2014/main" id="{42B7457A-9B21-7548-885E-4BB0718EA7F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7692" y="8331758"/>
          <a:ext cx="215900" cy="139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63"/>
  <sheetViews>
    <sheetView tabSelected="1" topLeftCell="A36" zoomScale="150" zoomScaleNormal="150" workbookViewId="0">
      <selection activeCell="T54" sqref="T54"/>
    </sheetView>
  </sheetViews>
  <sheetFormatPr baseColWidth="10" defaultRowHeight="14" x14ac:dyDescent="0.15"/>
  <cols>
    <col min="1" max="1" width="3" style="13" customWidth="1"/>
    <col min="2" max="2" width="14.5" style="13" customWidth="1"/>
    <col min="3" max="3" width="14.1640625" style="13" customWidth="1"/>
    <col min="4" max="4" width="13.5" style="13" bestFit="1" customWidth="1"/>
    <col min="5" max="5" width="9" style="13" bestFit="1" customWidth="1"/>
    <col min="6" max="6" width="15.1640625" style="13" bestFit="1" customWidth="1"/>
    <col min="7" max="7" width="12.5" style="13" customWidth="1"/>
    <col min="8" max="8" width="15.6640625" style="13" bestFit="1" customWidth="1"/>
    <col min="9" max="9" width="17" style="60" customWidth="1"/>
    <col min="10" max="10" width="7" style="13" bestFit="1" customWidth="1"/>
    <col min="11" max="11" width="14.1640625" style="13" customWidth="1"/>
    <col min="12" max="12" width="10.33203125" style="13" customWidth="1"/>
    <col min="13" max="13" width="8.1640625" style="13" bestFit="1" customWidth="1"/>
    <col min="14" max="14" width="10.5" style="13" bestFit="1" customWidth="1"/>
    <col min="15" max="15" width="13.6640625" style="13" customWidth="1"/>
    <col min="16" max="16" width="11" style="13" bestFit="1" customWidth="1"/>
    <col min="17" max="17" width="13.6640625" style="13" bestFit="1" customWidth="1"/>
    <col min="18" max="19" width="17" style="13" bestFit="1" customWidth="1"/>
    <col min="20" max="20" width="10.83203125" style="13"/>
    <col min="21" max="21" width="9" style="13" bestFit="1" customWidth="1"/>
    <col min="22" max="22" width="13" style="13" bestFit="1" customWidth="1"/>
    <col min="23" max="16384" width="10.83203125" style="13"/>
  </cols>
  <sheetData>
    <row r="1" spans="2:11" ht="15" thickBot="1" x14ac:dyDescent="0.2"/>
    <row r="2" spans="2:11" x14ac:dyDescent="0.15">
      <c r="B2" s="17" t="s">
        <v>123</v>
      </c>
      <c r="C2" s="16">
        <v>75</v>
      </c>
    </row>
    <row r="3" spans="2:11" ht="15" thickBot="1" x14ac:dyDescent="0.2">
      <c r="B3" s="18" t="s">
        <v>0</v>
      </c>
      <c r="C3" s="19">
        <v>1.1000000000000001</v>
      </c>
    </row>
    <row r="5" spans="2:11" ht="15" thickBot="1" x14ac:dyDescent="0.2">
      <c r="B5" s="13" t="s">
        <v>126</v>
      </c>
      <c r="J5" s="13" t="s">
        <v>179</v>
      </c>
    </row>
    <row r="6" spans="2:11" x14ac:dyDescent="0.15">
      <c r="B6" s="17" t="s">
        <v>1</v>
      </c>
      <c r="C6" s="20" t="s">
        <v>2</v>
      </c>
      <c r="D6" s="20" t="s">
        <v>16</v>
      </c>
      <c r="E6" s="20" t="s">
        <v>5</v>
      </c>
      <c r="F6" s="20" t="s">
        <v>7</v>
      </c>
      <c r="G6" s="20" t="s">
        <v>34</v>
      </c>
      <c r="H6" s="20" t="s">
        <v>3</v>
      </c>
      <c r="I6" s="61" t="s">
        <v>15</v>
      </c>
    </row>
    <row r="7" spans="2:11" x14ac:dyDescent="0.15">
      <c r="B7" s="22" t="s">
        <v>70</v>
      </c>
      <c r="C7" s="3" t="s">
        <v>64</v>
      </c>
      <c r="D7" s="29" t="s">
        <v>146</v>
      </c>
      <c r="E7" s="3" t="s">
        <v>18</v>
      </c>
      <c r="F7" s="2">
        <v>1</v>
      </c>
      <c r="G7" s="3">
        <f>$C$2*$C$3*F7*1.2</f>
        <v>99</v>
      </c>
      <c r="H7" s="35" t="s">
        <v>74</v>
      </c>
      <c r="I7" s="39" t="s">
        <v>85</v>
      </c>
      <c r="J7" s="13" t="s">
        <v>178</v>
      </c>
    </row>
    <row r="8" spans="2:11" x14ac:dyDescent="0.15">
      <c r="B8" s="25" t="s">
        <v>72</v>
      </c>
      <c r="C8" s="3" t="s">
        <v>12</v>
      </c>
      <c r="D8" s="11" t="s">
        <v>55</v>
      </c>
      <c r="E8" s="35" t="s">
        <v>112</v>
      </c>
      <c r="F8" s="2">
        <v>2</v>
      </c>
      <c r="G8" s="3">
        <f>$C$2*$C$3*F8*1.2</f>
        <v>198</v>
      </c>
      <c r="H8" s="36" t="s">
        <v>4</v>
      </c>
      <c r="I8" s="39">
        <v>353212</v>
      </c>
      <c r="J8" s="13" t="s">
        <v>178</v>
      </c>
    </row>
    <row r="9" spans="2:11" x14ac:dyDescent="0.15">
      <c r="B9" s="46"/>
      <c r="C9" s="3"/>
      <c r="D9" s="11" t="s">
        <v>144</v>
      </c>
      <c r="E9" s="3" t="s">
        <v>18</v>
      </c>
      <c r="F9" s="2">
        <v>5</v>
      </c>
      <c r="G9" s="3">
        <f>$C$2*$C$3*F9*1.2</f>
        <v>495</v>
      </c>
      <c r="H9" s="23" t="s">
        <v>111</v>
      </c>
      <c r="I9" s="42" t="s">
        <v>110</v>
      </c>
      <c r="J9" s="13" t="s">
        <v>178</v>
      </c>
    </row>
    <row r="10" spans="2:11" ht="15" thickBot="1" x14ac:dyDescent="0.2">
      <c r="B10" s="18"/>
      <c r="C10" s="4"/>
      <c r="D10" s="12" t="s">
        <v>17</v>
      </c>
      <c r="E10" s="4" t="s">
        <v>18</v>
      </c>
      <c r="F10" s="45">
        <v>5</v>
      </c>
      <c r="G10" s="4">
        <f>$C$2*$C$3*F10*1.2</f>
        <v>495</v>
      </c>
      <c r="H10" s="27" t="s">
        <v>4</v>
      </c>
      <c r="I10" s="28">
        <v>422301</v>
      </c>
      <c r="J10" s="13">
        <v>420</v>
      </c>
      <c r="K10" s="13" t="s">
        <v>183</v>
      </c>
    </row>
    <row r="11" spans="2:11" x14ac:dyDescent="0.15">
      <c r="B11" s="13" t="s">
        <v>184</v>
      </c>
      <c r="F11" s="15" t="s">
        <v>182</v>
      </c>
      <c r="G11" s="16" t="s">
        <v>6</v>
      </c>
    </row>
    <row r="12" spans="2:11" ht="15" thickBot="1" x14ac:dyDescent="0.2">
      <c r="F12" s="14">
        <f>25-(SUM(F8:F10))</f>
        <v>13</v>
      </c>
      <c r="G12" s="48">
        <f>F12*$C$2*$C$3*1.2</f>
        <v>1287</v>
      </c>
      <c r="J12" s="13" t="s">
        <v>178</v>
      </c>
    </row>
    <row r="13" spans="2:11" x14ac:dyDescent="0.15">
      <c r="F13" s="47"/>
    </row>
    <row r="14" spans="2:11" ht="15" thickBot="1" x14ac:dyDescent="0.2">
      <c r="B14" s="13" t="s">
        <v>127</v>
      </c>
      <c r="F14" s="47"/>
    </row>
    <row r="15" spans="2:11" x14ac:dyDescent="0.15">
      <c r="B15" s="17" t="s">
        <v>68</v>
      </c>
      <c r="C15" s="20" t="s">
        <v>2</v>
      </c>
      <c r="D15" s="20" t="s">
        <v>16</v>
      </c>
      <c r="E15" s="20" t="s">
        <v>5</v>
      </c>
      <c r="F15" s="20" t="s">
        <v>7</v>
      </c>
      <c r="G15" s="20" t="s">
        <v>34</v>
      </c>
      <c r="H15" s="20" t="s">
        <v>3</v>
      </c>
      <c r="I15" s="61" t="s">
        <v>15</v>
      </c>
      <c r="J15" s="13" t="s">
        <v>179</v>
      </c>
    </row>
    <row r="16" spans="2:11" x14ac:dyDescent="0.15">
      <c r="B16" s="22" t="s">
        <v>70</v>
      </c>
      <c r="C16" s="3" t="s">
        <v>67</v>
      </c>
      <c r="D16" s="29" t="s">
        <v>80</v>
      </c>
      <c r="E16" s="35" t="s">
        <v>86</v>
      </c>
      <c r="F16" s="2">
        <v>2</v>
      </c>
      <c r="G16" s="3">
        <f>$C$2*$C$3*F16*1.2</f>
        <v>198</v>
      </c>
      <c r="H16" s="35" t="s">
        <v>73</v>
      </c>
      <c r="I16" s="39">
        <v>300104</v>
      </c>
      <c r="J16" s="13" t="s">
        <v>178</v>
      </c>
    </row>
    <row r="17" spans="2:17" x14ac:dyDescent="0.15">
      <c r="B17" s="22" t="s">
        <v>70</v>
      </c>
      <c r="C17" s="3" t="s">
        <v>67</v>
      </c>
      <c r="D17" s="29" t="s">
        <v>76</v>
      </c>
      <c r="E17" s="35" t="s">
        <v>87</v>
      </c>
      <c r="F17" s="2">
        <v>2</v>
      </c>
      <c r="G17" s="3">
        <f>$C$2*$C$3*F17*1.2</f>
        <v>198</v>
      </c>
      <c r="H17" s="35" t="s">
        <v>90</v>
      </c>
      <c r="I17" s="39" t="s">
        <v>91</v>
      </c>
      <c r="J17" s="13" t="s">
        <v>178</v>
      </c>
    </row>
    <row r="18" spans="2:17" x14ac:dyDescent="0.15">
      <c r="B18" s="22" t="s">
        <v>70</v>
      </c>
      <c r="C18" s="3" t="s">
        <v>67</v>
      </c>
      <c r="D18" s="29" t="s">
        <v>78</v>
      </c>
      <c r="E18" s="35" t="s">
        <v>88</v>
      </c>
      <c r="F18" s="2">
        <v>0.25</v>
      </c>
      <c r="G18" s="3">
        <f>$C$2*$C$3*F18*1.2</f>
        <v>24.75</v>
      </c>
      <c r="H18" s="36" t="s">
        <v>4</v>
      </c>
      <c r="I18" s="39">
        <v>306014</v>
      </c>
      <c r="J18" s="13" t="s">
        <v>178</v>
      </c>
    </row>
    <row r="19" spans="2:17" x14ac:dyDescent="0.15">
      <c r="B19" s="22" t="s">
        <v>70</v>
      </c>
      <c r="C19" s="3" t="s">
        <v>67</v>
      </c>
      <c r="D19" s="29" t="s">
        <v>79</v>
      </c>
      <c r="E19" s="35" t="s">
        <v>89</v>
      </c>
      <c r="F19" s="2">
        <v>2</v>
      </c>
      <c r="G19" s="3">
        <f>$C$2*$C$3*F19*1.2</f>
        <v>198</v>
      </c>
      <c r="H19" s="36" t="s">
        <v>4</v>
      </c>
      <c r="I19" s="39">
        <v>334608</v>
      </c>
      <c r="J19" s="13" t="s">
        <v>178</v>
      </c>
    </row>
    <row r="20" spans="2:17" x14ac:dyDescent="0.15">
      <c r="B20" s="13" t="s">
        <v>186</v>
      </c>
      <c r="F20" s="43" t="s">
        <v>145</v>
      </c>
      <c r="G20" s="49" t="s">
        <v>6</v>
      </c>
    </row>
    <row r="21" spans="2:17" ht="15" thickBot="1" x14ac:dyDescent="0.2">
      <c r="B21" s="13" t="s">
        <v>185</v>
      </c>
      <c r="F21" s="14">
        <f>25-(SUM(F16:F19))</f>
        <v>18.75</v>
      </c>
      <c r="G21" s="48">
        <f>F21*$C$2*$C$3*1.2</f>
        <v>1856.2500000000002</v>
      </c>
      <c r="J21" s="13" t="s">
        <v>178</v>
      </c>
      <c r="K21" s="52" t="s">
        <v>147</v>
      </c>
      <c r="L21" s="53"/>
      <c r="M21" s="53"/>
      <c r="N21" s="53"/>
      <c r="O21" s="53"/>
      <c r="P21" s="53"/>
      <c r="Q21" s="54"/>
    </row>
    <row r="22" spans="2:17" x14ac:dyDescent="0.15">
      <c r="F22" s="47"/>
      <c r="K22" s="55" t="s">
        <v>149</v>
      </c>
      <c r="Q22" s="56"/>
    </row>
    <row r="23" spans="2:17" x14ac:dyDescent="0.15">
      <c r="K23" s="55" t="s">
        <v>148</v>
      </c>
      <c r="Q23" s="56"/>
    </row>
    <row r="24" spans="2:17" x14ac:dyDescent="0.15">
      <c r="K24" s="57" t="s">
        <v>181</v>
      </c>
      <c r="L24" s="58"/>
      <c r="M24" s="58"/>
      <c r="N24" s="58"/>
      <c r="O24" s="58"/>
      <c r="P24" s="58"/>
      <c r="Q24" s="59"/>
    </row>
    <row r="25" spans="2:17" ht="15" thickBot="1" x14ac:dyDescent="0.2">
      <c r="B25" s="13" t="s">
        <v>125</v>
      </c>
    </row>
    <row r="26" spans="2:17" x14ac:dyDescent="0.15">
      <c r="B26" s="17" t="s">
        <v>68</v>
      </c>
      <c r="C26" s="20" t="s">
        <v>2</v>
      </c>
      <c r="D26" s="20" t="s">
        <v>16</v>
      </c>
      <c r="E26" s="20" t="s">
        <v>5</v>
      </c>
      <c r="F26" s="20" t="s">
        <v>7</v>
      </c>
      <c r="G26" s="20" t="s">
        <v>34</v>
      </c>
      <c r="H26" s="20" t="s">
        <v>3</v>
      </c>
      <c r="I26" s="61" t="s">
        <v>15</v>
      </c>
      <c r="J26" s="13" t="s">
        <v>179</v>
      </c>
    </row>
    <row r="27" spans="2:17" x14ac:dyDescent="0.15">
      <c r="B27" s="30" t="s">
        <v>63</v>
      </c>
      <c r="C27" s="3" t="s">
        <v>53</v>
      </c>
      <c r="D27" s="29" t="s">
        <v>35</v>
      </c>
      <c r="E27" s="35" t="s">
        <v>98</v>
      </c>
      <c r="F27" s="3">
        <v>1</v>
      </c>
      <c r="G27" s="3">
        <f t="shared" ref="G27:G38" si="0">$C$2*$C$3*F27*1.2</f>
        <v>99</v>
      </c>
      <c r="H27" s="41" t="s">
        <v>83</v>
      </c>
      <c r="I27" s="39">
        <v>563792</v>
      </c>
      <c r="J27" s="13" t="s">
        <v>178</v>
      </c>
    </row>
    <row r="28" spans="2:17" x14ac:dyDescent="0.15">
      <c r="B28" s="30" t="s">
        <v>63</v>
      </c>
      <c r="C28" s="23" t="s">
        <v>25</v>
      </c>
      <c r="D28" s="29" t="s">
        <v>48</v>
      </c>
      <c r="E28" s="41" t="s">
        <v>99</v>
      </c>
      <c r="F28" s="2">
        <v>1</v>
      </c>
      <c r="G28" s="3">
        <f t="shared" si="0"/>
        <v>99</v>
      </c>
      <c r="H28" s="40" t="s">
        <v>83</v>
      </c>
      <c r="I28" s="39">
        <v>612936</v>
      </c>
      <c r="J28" s="13" t="s">
        <v>178</v>
      </c>
      <c r="L28" s="13" t="s">
        <v>175</v>
      </c>
    </row>
    <row r="29" spans="2:17" x14ac:dyDescent="0.15">
      <c r="B29" s="30" t="s">
        <v>63</v>
      </c>
      <c r="C29" s="23" t="s">
        <v>27</v>
      </c>
      <c r="D29" s="29" t="s">
        <v>122</v>
      </c>
      <c r="E29" s="41" t="s">
        <v>172</v>
      </c>
      <c r="F29" s="2">
        <v>0.5</v>
      </c>
      <c r="G29" s="3">
        <f t="shared" si="0"/>
        <v>49.5</v>
      </c>
      <c r="H29" s="40" t="s">
        <v>83</v>
      </c>
      <c r="I29" s="39">
        <v>741637</v>
      </c>
      <c r="J29" s="13" t="s">
        <v>178</v>
      </c>
      <c r="L29" s="13" t="s">
        <v>176</v>
      </c>
    </row>
    <row r="30" spans="2:17" x14ac:dyDescent="0.15">
      <c r="B30" s="30" t="s">
        <v>63</v>
      </c>
      <c r="C30" s="23" t="s">
        <v>27</v>
      </c>
      <c r="D30" s="29" t="s">
        <v>52</v>
      </c>
      <c r="E30" s="41" t="s">
        <v>101</v>
      </c>
      <c r="F30" s="2">
        <v>1</v>
      </c>
      <c r="G30" s="3">
        <f t="shared" si="0"/>
        <v>99</v>
      </c>
      <c r="H30" s="36" t="s">
        <v>83</v>
      </c>
      <c r="I30" s="39">
        <v>750019</v>
      </c>
      <c r="J30" s="13" t="s">
        <v>178</v>
      </c>
      <c r="L30" s="13" t="s">
        <v>177</v>
      </c>
      <c r="P30" s="13">
        <f>620*C2*C3</f>
        <v>51150.000000000007</v>
      </c>
    </row>
    <row r="31" spans="2:17" x14ac:dyDescent="0.15">
      <c r="B31" s="30" t="s">
        <v>63</v>
      </c>
      <c r="C31" s="23" t="s">
        <v>29</v>
      </c>
      <c r="D31" s="29" t="s">
        <v>49</v>
      </c>
      <c r="E31" s="41" t="s">
        <v>103</v>
      </c>
      <c r="F31" s="2">
        <v>1</v>
      </c>
      <c r="G31" s="3">
        <f t="shared" si="0"/>
        <v>99</v>
      </c>
      <c r="H31" s="36" t="s">
        <v>83</v>
      </c>
      <c r="I31" s="39">
        <v>749366</v>
      </c>
      <c r="J31" s="13" t="s">
        <v>178</v>
      </c>
    </row>
    <row r="32" spans="2:17" x14ac:dyDescent="0.15">
      <c r="B32" s="31" t="s">
        <v>69</v>
      </c>
      <c r="C32" s="2" t="s">
        <v>33</v>
      </c>
      <c r="D32" s="29" t="s">
        <v>50</v>
      </c>
      <c r="E32" s="41" t="s">
        <v>104</v>
      </c>
      <c r="F32" s="63">
        <v>0.5</v>
      </c>
      <c r="G32" s="3">
        <f t="shared" si="0"/>
        <v>49.5</v>
      </c>
      <c r="H32" s="35" t="s">
        <v>73</v>
      </c>
      <c r="I32" s="39">
        <v>309216</v>
      </c>
      <c r="J32" s="13" t="s">
        <v>178</v>
      </c>
    </row>
    <row r="33" spans="2:20" x14ac:dyDescent="0.15">
      <c r="B33" s="31" t="s">
        <v>69</v>
      </c>
      <c r="C33" s="2" t="s">
        <v>20</v>
      </c>
      <c r="D33" s="3" t="s">
        <v>47</v>
      </c>
      <c r="E33" s="3" t="s">
        <v>84</v>
      </c>
      <c r="F33" s="63">
        <v>1</v>
      </c>
      <c r="G33" s="3">
        <f t="shared" si="0"/>
        <v>99</v>
      </c>
      <c r="H33" s="35" t="s">
        <v>73</v>
      </c>
      <c r="I33" s="24">
        <v>363020</v>
      </c>
      <c r="J33" s="13" t="s">
        <v>178</v>
      </c>
    </row>
    <row r="34" spans="2:20" x14ac:dyDescent="0.15">
      <c r="B34" s="31" t="s">
        <v>69</v>
      </c>
      <c r="C34" s="2" t="s">
        <v>31</v>
      </c>
      <c r="D34" s="29" t="s">
        <v>38</v>
      </c>
      <c r="E34" s="41" t="s">
        <v>105</v>
      </c>
      <c r="F34" s="63">
        <v>2</v>
      </c>
      <c r="G34" s="3">
        <f t="shared" si="0"/>
        <v>198</v>
      </c>
      <c r="H34" s="35" t="s">
        <v>73</v>
      </c>
      <c r="I34" s="42">
        <v>300436</v>
      </c>
      <c r="J34" s="13" t="s">
        <v>178</v>
      </c>
    </row>
    <row r="35" spans="2:20" x14ac:dyDescent="0.15">
      <c r="B35" s="31" t="s">
        <v>69</v>
      </c>
      <c r="C35" s="3" t="s">
        <v>8</v>
      </c>
      <c r="D35" s="29" t="s">
        <v>45</v>
      </c>
      <c r="E35" s="40" t="s">
        <v>106</v>
      </c>
      <c r="F35" s="63">
        <v>1</v>
      </c>
      <c r="G35" s="3">
        <f t="shared" si="0"/>
        <v>99</v>
      </c>
      <c r="H35" s="36" t="s">
        <v>73</v>
      </c>
      <c r="I35" s="39">
        <v>302827</v>
      </c>
      <c r="J35" s="13" t="s">
        <v>178</v>
      </c>
    </row>
    <row r="36" spans="2:20" x14ac:dyDescent="0.15">
      <c r="B36" s="32" t="s">
        <v>71</v>
      </c>
      <c r="C36" s="26" t="s">
        <v>23</v>
      </c>
      <c r="D36" s="2" t="s">
        <v>66</v>
      </c>
      <c r="E36" s="26" t="s">
        <v>75</v>
      </c>
      <c r="F36" s="63">
        <v>2</v>
      </c>
      <c r="G36" s="3">
        <f t="shared" si="0"/>
        <v>198</v>
      </c>
      <c r="H36" s="3" t="s">
        <v>4</v>
      </c>
      <c r="I36" s="33">
        <v>343110</v>
      </c>
      <c r="J36" s="13" t="s">
        <v>178</v>
      </c>
    </row>
    <row r="37" spans="2:20" x14ac:dyDescent="0.15">
      <c r="B37" s="46"/>
      <c r="C37" s="3"/>
      <c r="D37" s="11" t="s">
        <v>144</v>
      </c>
      <c r="E37" s="3" t="s">
        <v>18</v>
      </c>
      <c r="F37" s="2">
        <v>5</v>
      </c>
      <c r="G37" s="3">
        <f t="shared" si="0"/>
        <v>495</v>
      </c>
      <c r="H37" s="23" t="s">
        <v>111</v>
      </c>
      <c r="I37" s="42" t="s">
        <v>110</v>
      </c>
      <c r="J37" s="13" t="s">
        <v>178</v>
      </c>
    </row>
    <row r="38" spans="2:20" ht="15" thickBot="1" x14ac:dyDescent="0.2">
      <c r="B38" s="44"/>
      <c r="C38" s="4" t="s">
        <v>81</v>
      </c>
      <c r="D38" s="4"/>
      <c r="E38" s="4"/>
      <c r="F38" s="4">
        <v>10</v>
      </c>
      <c r="G38" s="4">
        <f t="shared" si="0"/>
        <v>990</v>
      </c>
      <c r="H38" s="27"/>
      <c r="I38" s="28"/>
      <c r="J38" s="13" t="s">
        <v>178</v>
      </c>
    </row>
    <row r="39" spans="2:20" x14ac:dyDescent="0.15">
      <c r="B39" s="13" t="s">
        <v>188</v>
      </c>
      <c r="F39" s="43" t="s">
        <v>145</v>
      </c>
      <c r="G39" s="49" t="s">
        <v>6</v>
      </c>
    </row>
    <row r="40" spans="2:20" ht="15" thickBot="1" x14ac:dyDescent="0.2">
      <c r="B40" s="13" t="s">
        <v>187</v>
      </c>
      <c r="F40" s="14">
        <f>50-(SUM(F27:F38))</f>
        <v>24</v>
      </c>
      <c r="G40" s="48">
        <f>F40*$C$2*$C$3*1.2</f>
        <v>2376</v>
      </c>
      <c r="J40" s="13" t="s">
        <v>178</v>
      </c>
    </row>
    <row r="42" spans="2:20" ht="15" thickBot="1" x14ac:dyDescent="0.2">
      <c r="B42" s="13" t="s">
        <v>124</v>
      </c>
      <c r="L42" s="13" t="s">
        <v>82</v>
      </c>
    </row>
    <row r="43" spans="2:20" x14ac:dyDescent="0.15">
      <c r="B43" s="17" t="s">
        <v>68</v>
      </c>
      <c r="C43" s="20" t="s">
        <v>2</v>
      </c>
      <c r="D43" s="20" t="s">
        <v>16</v>
      </c>
      <c r="E43" s="20" t="s">
        <v>5</v>
      </c>
      <c r="F43" s="20" t="s">
        <v>7</v>
      </c>
      <c r="G43" s="20" t="s">
        <v>34</v>
      </c>
      <c r="H43" s="20" t="s">
        <v>3</v>
      </c>
      <c r="I43" s="61" t="s">
        <v>15</v>
      </c>
      <c r="J43" s="13" t="s">
        <v>179</v>
      </c>
      <c r="L43" s="17" t="s">
        <v>1</v>
      </c>
      <c r="M43" s="20" t="s">
        <v>2</v>
      </c>
      <c r="N43" s="20" t="s">
        <v>16</v>
      </c>
      <c r="O43" s="20" t="s">
        <v>5</v>
      </c>
      <c r="P43" s="20" t="s">
        <v>7</v>
      </c>
      <c r="Q43" s="20" t="s">
        <v>34</v>
      </c>
      <c r="R43" s="51"/>
      <c r="S43" s="21" t="s">
        <v>15</v>
      </c>
      <c r="T43" s="13" t="s">
        <v>179</v>
      </c>
    </row>
    <row r="44" spans="2:20" ht="16" x14ac:dyDescent="0.2">
      <c r="B44" s="30" t="s">
        <v>63</v>
      </c>
      <c r="C44" s="23" t="s">
        <v>26</v>
      </c>
      <c r="D44" s="29" t="s">
        <v>128</v>
      </c>
      <c r="E44" s="66" t="s">
        <v>170</v>
      </c>
      <c r="F44" s="2">
        <v>2</v>
      </c>
      <c r="G44" s="3">
        <f t="shared" ref="G44:G53" si="1">$C$2*$C$3*F44</f>
        <v>165</v>
      </c>
      <c r="H44" s="36" t="s">
        <v>83</v>
      </c>
      <c r="I44" s="39">
        <v>752566</v>
      </c>
      <c r="J44" s="13" t="s">
        <v>178</v>
      </c>
      <c r="L44" s="30" t="s">
        <v>63</v>
      </c>
      <c r="M44" s="23" t="s">
        <v>26</v>
      </c>
      <c r="N44" s="3" t="s">
        <v>36</v>
      </c>
      <c r="O44" s="41" t="s">
        <v>100</v>
      </c>
      <c r="P44" s="2">
        <v>1</v>
      </c>
      <c r="Q44" s="3">
        <f>$C$2*$C$3*P44</f>
        <v>82.5</v>
      </c>
      <c r="R44" s="36" t="s">
        <v>83</v>
      </c>
      <c r="S44" s="39">
        <v>748851</v>
      </c>
      <c r="T44" s="13" t="s">
        <v>178</v>
      </c>
    </row>
    <row r="45" spans="2:20" ht="16" x14ac:dyDescent="0.2">
      <c r="B45" s="30" t="s">
        <v>63</v>
      </c>
      <c r="C45" s="23" t="s">
        <v>28</v>
      </c>
      <c r="D45" s="29" t="s">
        <v>65</v>
      </c>
      <c r="E45" s="41" t="s">
        <v>171</v>
      </c>
      <c r="F45" s="63">
        <v>1</v>
      </c>
      <c r="G45" s="3">
        <f t="shared" si="1"/>
        <v>82.5</v>
      </c>
      <c r="H45" s="36" t="s">
        <v>83</v>
      </c>
      <c r="I45" s="42">
        <v>749295</v>
      </c>
      <c r="J45" s="13" t="s">
        <v>178</v>
      </c>
      <c r="L45" s="30" t="s">
        <v>63</v>
      </c>
      <c r="M45" s="23" t="s">
        <v>151</v>
      </c>
      <c r="N45" s="3" t="s">
        <v>77</v>
      </c>
      <c r="O45" t="s">
        <v>152</v>
      </c>
      <c r="P45" s="2">
        <v>0.5</v>
      </c>
      <c r="Q45" s="3">
        <f>$C$2*$C$3*P45</f>
        <v>41.25</v>
      </c>
      <c r="R45" s="36" t="s">
        <v>83</v>
      </c>
      <c r="S45" s="39">
        <v>751483</v>
      </c>
      <c r="T45" s="13" t="s">
        <v>178</v>
      </c>
    </row>
    <row r="46" spans="2:20" x14ac:dyDescent="0.15">
      <c r="B46" s="31" t="s">
        <v>69</v>
      </c>
      <c r="C46" s="2" t="s">
        <v>10</v>
      </c>
      <c r="D46" s="3" t="s">
        <v>129</v>
      </c>
      <c r="E46" s="41" t="s">
        <v>154</v>
      </c>
      <c r="F46" s="2">
        <v>2</v>
      </c>
      <c r="G46" s="3">
        <f t="shared" si="1"/>
        <v>165</v>
      </c>
      <c r="H46" s="35" t="s">
        <v>73</v>
      </c>
      <c r="I46" s="39">
        <v>301329</v>
      </c>
      <c r="J46" s="13" t="s">
        <v>178</v>
      </c>
      <c r="L46" s="30" t="s">
        <v>63</v>
      </c>
      <c r="M46" s="23" t="s">
        <v>28</v>
      </c>
      <c r="N46" s="3" t="s">
        <v>37</v>
      </c>
      <c r="O46" s="41" t="s">
        <v>102</v>
      </c>
      <c r="P46" s="2">
        <v>2</v>
      </c>
      <c r="Q46" s="3">
        <f>$C$2*$C$3*P46</f>
        <v>165</v>
      </c>
      <c r="R46" s="36" t="s">
        <v>83</v>
      </c>
      <c r="S46" s="42">
        <v>612766</v>
      </c>
      <c r="T46" s="13" t="s">
        <v>178</v>
      </c>
    </row>
    <row r="47" spans="2:20" x14ac:dyDescent="0.15">
      <c r="B47" s="31" t="s">
        <v>69</v>
      </c>
      <c r="C47" s="3" t="s">
        <v>11</v>
      </c>
      <c r="D47" s="2" t="s">
        <v>130</v>
      </c>
      <c r="E47" s="34">
        <v>10.1</v>
      </c>
      <c r="F47" s="63">
        <v>2</v>
      </c>
      <c r="G47" s="3">
        <f t="shared" si="1"/>
        <v>165</v>
      </c>
      <c r="H47" s="35" t="s">
        <v>73</v>
      </c>
      <c r="I47" s="33">
        <v>305042</v>
      </c>
      <c r="J47" s="13" t="s">
        <v>178</v>
      </c>
      <c r="L47" s="31" t="s">
        <v>69</v>
      </c>
      <c r="M47" s="2" t="s">
        <v>10</v>
      </c>
      <c r="N47" s="3" t="s">
        <v>42</v>
      </c>
      <c r="O47" s="41" t="s">
        <v>155</v>
      </c>
      <c r="P47" s="2">
        <v>1</v>
      </c>
      <c r="Q47" s="3">
        <f t="shared" ref="Q47:Q49" si="2">$C$2*$C$3*P47</f>
        <v>82.5</v>
      </c>
      <c r="R47" s="35" t="s">
        <v>73</v>
      </c>
      <c r="S47" s="39">
        <v>351333</v>
      </c>
      <c r="T47" s="13" t="s">
        <v>178</v>
      </c>
    </row>
    <row r="48" spans="2:20" x14ac:dyDescent="0.15">
      <c r="B48" s="31" t="s">
        <v>69</v>
      </c>
      <c r="C48" s="23" t="s">
        <v>30</v>
      </c>
      <c r="D48" s="11" t="s">
        <v>61</v>
      </c>
      <c r="E48" s="41" t="s">
        <v>107</v>
      </c>
      <c r="F48" s="2">
        <v>2</v>
      </c>
      <c r="G48" s="3">
        <f t="shared" si="1"/>
        <v>165</v>
      </c>
      <c r="H48" s="36" t="s">
        <v>83</v>
      </c>
      <c r="I48" s="39">
        <v>747062</v>
      </c>
      <c r="J48" s="13" t="s">
        <v>178</v>
      </c>
      <c r="L48" s="31" t="s">
        <v>69</v>
      </c>
      <c r="M48" s="3" t="s">
        <v>11</v>
      </c>
      <c r="N48" s="2" t="s">
        <v>131</v>
      </c>
      <c r="O48" s="34" t="s">
        <v>164</v>
      </c>
      <c r="P48" s="2">
        <v>2</v>
      </c>
      <c r="Q48" s="3">
        <f t="shared" si="2"/>
        <v>165</v>
      </c>
      <c r="R48" s="35" t="s">
        <v>73</v>
      </c>
      <c r="S48" s="33">
        <v>393328</v>
      </c>
      <c r="T48" s="13" t="s">
        <v>178</v>
      </c>
    </row>
    <row r="49" spans="2:20" x14ac:dyDescent="0.15">
      <c r="B49" s="31" t="s">
        <v>69</v>
      </c>
      <c r="C49" s="3" t="s">
        <v>9</v>
      </c>
      <c r="D49" s="29" t="s">
        <v>44</v>
      </c>
      <c r="E49" s="41" t="s">
        <v>108</v>
      </c>
      <c r="F49" s="2">
        <v>1</v>
      </c>
      <c r="G49" s="3">
        <f t="shared" si="1"/>
        <v>82.5</v>
      </c>
      <c r="H49" s="36" t="s">
        <v>73</v>
      </c>
      <c r="I49" s="39">
        <v>304140</v>
      </c>
      <c r="J49" s="13" t="s">
        <v>178</v>
      </c>
      <c r="L49" s="31" t="s">
        <v>69</v>
      </c>
      <c r="M49" s="3" t="s">
        <v>9</v>
      </c>
      <c r="N49" s="2" t="s">
        <v>43</v>
      </c>
      <c r="O49" s="3" t="s">
        <v>165</v>
      </c>
      <c r="P49" s="2">
        <v>1</v>
      </c>
      <c r="Q49" s="3">
        <f t="shared" si="2"/>
        <v>82.5</v>
      </c>
      <c r="R49" s="35" t="s">
        <v>73</v>
      </c>
      <c r="S49" s="39">
        <v>375138</v>
      </c>
      <c r="T49" s="13" t="s">
        <v>178</v>
      </c>
    </row>
    <row r="50" spans="2:20" x14ac:dyDescent="0.15">
      <c r="B50" s="22" t="s">
        <v>70</v>
      </c>
      <c r="C50" s="3" t="s">
        <v>64</v>
      </c>
      <c r="D50" s="29" t="s">
        <v>146</v>
      </c>
      <c r="E50" s="3" t="s">
        <v>18</v>
      </c>
      <c r="F50" s="2">
        <v>1</v>
      </c>
      <c r="G50" s="3">
        <f>$C$2*$C$3*F50</f>
        <v>82.5</v>
      </c>
      <c r="H50" s="35" t="s">
        <v>74</v>
      </c>
      <c r="I50" s="39" t="s">
        <v>85</v>
      </c>
      <c r="J50" s="13" t="s">
        <v>178</v>
      </c>
      <c r="L50" s="22" t="s">
        <v>70</v>
      </c>
      <c r="M50" s="3" t="s">
        <v>64</v>
      </c>
      <c r="N50" s="3" t="s">
        <v>146</v>
      </c>
      <c r="O50" s="3" t="s">
        <v>18</v>
      </c>
      <c r="P50" s="2">
        <v>1</v>
      </c>
      <c r="Q50" s="3">
        <f t="shared" ref="Q50" si="3">$C$2*$C$3*P50</f>
        <v>82.5</v>
      </c>
      <c r="R50" s="35" t="s">
        <v>74</v>
      </c>
      <c r="S50" s="39" t="s">
        <v>85</v>
      </c>
      <c r="T50" s="13" t="s">
        <v>178</v>
      </c>
    </row>
    <row r="51" spans="2:20" x14ac:dyDescent="0.15">
      <c r="B51" s="22" t="s">
        <v>70</v>
      </c>
      <c r="C51" s="3" t="s">
        <v>132</v>
      </c>
      <c r="D51" s="29" t="s">
        <v>133</v>
      </c>
      <c r="E51" s="3" t="s">
        <v>156</v>
      </c>
      <c r="F51" s="2">
        <v>0.5</v>
      </c>
      <c r="G51" s="3">
        <f t="shared" si="1"/>
        <v>41.25</v>
      </c>
      <c r="H51" s="35" t="s">
        <v>83</v>
      </c>
      <c r="I51" s="39">
        <v>624294</v>
      </c>
      <c r="J51" s="13" t="s">
        <v>178</v>
      </c>
      <c r="L51" s="22" t="s">
        <v>70</v>
      </c>
      <c r="M51" s="3" t="s">
        <v>54</v>
      </c>
      <c r="N51" s="3" t="s">
        <v>121</v>
      </c>
      <c r="O51" s="3" t="s">
        <v>153</v>
      </c>
      <c r="P51" s="2">
        <v>2</v>
      </c>
      <c r="Q51" s="3">
        <f t="shared" ref="Q51:Q52" si="4">$C$2*$C$3*P51</f>
        <v>165</v>
      </c>
      <c r="R51" s="35" t="s">
        <v>83</v>
      </c>
      <c r="S51" s="39">
        <v>566533</v>
      </c>
      <c r="T51" s="13" t="s">
        <v>178</v>
      </c>
    </row>
    <row r="52" spans="2:20" ht="16" x14ac:dyDescent="0.2">
      <c r="B52" s="22" t="s">
        <v>70</v>
      </c>
      <c r="C52" s="3" t="s">
        <v>134</v>
      </c>
      <c r="D52" s="29" t="s">
        <v>135</v>
      </c>
      <c r="E52" s="3" t="s">
        <v>158</v>
      </c>
      <c r="F52" s="2">
        <v>0.5</v>
      </c>
      <c r="G52" s="3">
        <f t="shared" si="1"/>
        <v>41.25</v>
      </c>
      <c r="H52" s="35" t="s">
        <v>157</v>
      </c>
      <c r="I52" s="39" t="s">
        <v>159</v>
      </c>
      <c r="J52" s="13" t="s">
        <v>178</v>
      </c>
      <c r="L52" s="22" t="s">
        <v>70</v>
      </c>
      <c r="M52" s="23" t="s">
        <v>22</v>
      </c>
      <c r="N52" s="3" t="s">
        <v>39</v>
      </c>
      <c r="O52" s="13" t="s">
        <v>180</v>
      </c>
      <c r="P52" s="2">
        <v>0.5</v>
      </c>
      <c r="Q52" s="3">
        <f t="shared" si="4"/>
        <v>41.25</v>
      </c>
      <c r="R52" s="35" t="s">
        <v>83</v>
      </c>
      <c r="S52" s="65">
        <v>624296</v>
      </c>
      <c r="T52" s="13" t="s">
        <v>178</v>
      </c>
    </row>
    <row r="53" spans="2:20" ht="16" x14ac:dyDescent="0.2">
      <c r="B53" s="22" t="s">
        <v>70</v>
      </c>
      <c r="C53" s="23" t="s">
        <v>22</v>
      </c>
      <c r="D53" s="3" t="s">
        <v>62</v>
      </c>
      <c r="E53" s="41" t="s">
        <v>109</v>
      </c>
      <c r="F53" s="2">
        <v>0.5</v>
      </c>
      <c r="G53" s="3">
        <f t="shared" si="1"/>
        <v>41.25</v>
      </c>
      <c r="H53" s="35" t="s">
        <v>83</v>
      </c>
      <c r="I53" s="39">
        <v>624296</v>
      </c>
      <c r="J53" s="13" t="s">
        <v>178</v>
      </c>
      <c r="L53" s="32" t="s">
        <v>71</v>
      </c>
      <c r="M53" s="3" t="s">
        <v>14</v>
      </c>
      <c r="N53" s="2" t="s">
        <v>136</v>
      </c>
      <c r="O53" s="3" t="s">
        <v>166</v>
      </c>
      <c r="P53" s="2">
        <v>0.5</v>
      </c>
      <c r="Q53" s="3">
        <f t="shared" ref="Q53:Q59" si="5">$C$2*$C$3*P53</f>
        <v>41.25</v>
      </c>
      <c r="R53" s="3" t="s">
        <v>73</v>
      </c>
      <c r="S53" s="62">
        <v>375004</v>
      </c>
      <c r="T53" s="13" t="s">
        <v>178</v>
      </c>
    </row>
    <row r="54" spans="2:20" x14ac:dyDescent="0.15">
      <c r="B54" s="32" t="s">
        <v>71</v>
      </c>
      <c r="C54" s="3" t="s">
        <v>14</v>
      </c>
      <c r="D54" s="2" t="s">
        <v>46</v>
      </c>
      <c r="E54" s="37" t="s">
        <v>92</v>
      </c>
      <c r="F54" s="2">
        <v>1</v>
      </c>
      <c r="G54" s="3">
        <f t="shared" ref="G54:G61" si="6">$C$2*$C$3*F54</f>
        <v>82.5</v>
      </c>
      <c r="H54" s="38" t="s">
        <v>73</v>
      </c>
      <c r="I54" s="39">
        <v>303105</v>
      </c>
      <c r="J54" s="13" t="s">
        <v>178</v>
      </c>
      <c r="L54" s="32" t="s">
        <v>71</v>
      </c>
      <c r="M54" s="26" t="s">
        <v>21</v>
      </c>
      <c r="N54" s="2" t="s">
        <v>40</v>
      </c>
      <c r="O54" s="35" t="s">
        <v>97</v>
      </c>
      <c r="P54" s="2">
        <v>2</v>
      </c>
      <c r="Q54" s="3">
        <f t="shared" si="5"/>
        <v>165</v>
      </c>
      <c r="R54" s="38" t="s">
        <v>73</v>
      </c>
      <c r="S54" s="39">
        <v>350126</v>
      </c>
      <c r="T54" s="13" t="s">
        <v>178</v>
      </c>
    </row>
    <row r="55" spans="2:20" x14ac:dyDescent="0.15">
      <c r="B55" s="32" t="s">
        <v>71</v>
      </c>
      <c r="C55" s="26" t="s">
        <v>21</v>
      </c>
      <c r="D55" s="2" t="s">
        <v>39</v>
      </c>
      <c r="E55" s="37" t="s">
        <v>162</v>
      </c>
      <c r="F55" s="2">
        <v>1</v>
      </c>
      <c r="G55" s="3">
        <f t="shared" ref="G55:G60" si="7">$C$2*$C$3*F55</f>
        <v>82.5</v>
      </c>
      <c r="H55" s="38" t="s">
        <v>4</v>
      </c>
      <c r="I55" s="39">
        <v>339939</v>
      </c>
      <c r="J55" s="13" t="s">
        <v>178</v>
      </c>
      <c r="L55" s="32" t="s">
        <v>71</v>
      </c>
      <c r="M55" s="3" t="s">
        <v>24</v>
      </c>
      <c r="N55" s="2" t="s">
        <v>41</v>
      </c>
      <c r="O55" s="35" t="s">
        <v>95</v>
      </c>
      <c r="P55" s="2">
        <v>2</v>
      </c>
      <c r="Q55" s="3">
        <f t="shared" si="5"/>
        <v>165</v>
      </c>
      <c r="R55" s="38" t="s">
        <v>93</v>
      </c>
      <c r="S55" s="39" t="s">
        <v>96</v>
      </c>
      <c r="T55" s="13" t="s">
        <v>178</v>
      </c>
    </row>
    <row r="56" spans="2:20" x14ac:dyDescent="0.15">
      <c r="B56" s="32" t="s">
        <v>71</v>
      </c>
      <c r="C56" s="3" t="s">
        <v>24</v>
      </c>
      <c r="D56" s="2" t="s">
        <v>137</v>
      </c>
      <c r="E56" s="13" t="s">
        <v>173</v>
      </c>
      <c r="F56" s="2">
        <v>1</v>
      </c>
      <c r="G56" s="3">
        <f t="shared" si="7"/>
        <v>82.5</v>
      </c>
      <c r="H56" s="38" t="s">
        <v>93</v>
      </c>
      <c r="I56" s="39" t="s">
        <v>138</v>
      </c>
      <c r="J56" s="13" t="s">
        <v>178</v>
      </c>
      <c r="L56" s="32" t="s">
        <v>71</v>
      </c>
      <c r="M56" s="3" t="s">
        <v>19</v>
      </c>
      <c r="N56" s="3" t="s">
        <v>150</v>
      </c>
      <c r="O56" s="35" t="s">
        <v>167</v>
      </c>
      <c r="P56" s="2">
        <v>2</v>
      </c>
      <c r="Q56" s="3">
        <f t="shared" si="5"/>
        <v>165</v>
      </c>
      <c r="R56" s="38" t="s">
        <v>4</v>
      </c>
      <c r="S56" s="39">
        <v>313812</v>
      </c>
      <c r="T56" s="13" t="s">
        <v>178</v>
      </c>
    </row>
    <row r="57" spans="2:20" ht="16" x14ac:dyDescent="0.2">
      <c r="B57" s="32" t="s">
        <v>71</v>
      </c>
      <c r="C57" s="3" t="s">
        <v>19</v>
      </c>
      <c r="D57" s="2" t="s">
        <v>139</v>
      </c>
      <c r="E57" s="37" t="s">
        <v>163</v>
      </c>
      <c r="F57" s="2">
        <v>0.5</v>
      </c>
      <c r="G57" s="3">
        <f t="shared" si="7"/>
        <v>41.25</v>
      </c>
      <c r="H57" s="38" t="s">
        <v>4</v>
      </c>
      <c r="I57" s="39">
        <v>314532</v>
      </c>
      <c r="J57" s="13" t="s">
        <v>178</v>
      </c>
      <c r="L57" s="25" t="s">
        <v>72</v>
      </c>
      <c r="M57" s="3" t="s">
        <v>32</v>
      </c>
      <c r="N57" s="3" t="s">
        <v>142</v>
      </c>
      <c r="O57" s="35" t="s">
        <v>168</v>
      </c>
      <c r="P57" s="2">
        <v>1</v>
      </c>
      <c r="Q57" s="3">
        <f t="shared" si="5"/>
        <v>82.5</v>
      </c>
      <c r="R57" s="38" t="s">
        <v>4</v>
      </c>
      <c r="S57" s="62">
        <v>325212</v>
      </c>
      <c r="T57" s="13" t="s">
        <v>178</v>
      </c>
    </row>
    <row r="58" spans="2:20" ht="16" x14ac:dyDescent="0.2">
      <c r="B58" s="25" t="s">
        <v>72</v>
      </c>
      <c r="C58" s="3" t="s">
        <v>140</v>
      </c>
      <c r="D58" s="2" t="s">
        <v>141</v>
      </c>
      <c r="E58" s="64" t="s">
        <v>160</v>
      </c>
      <c r="F58" s="2">
        <v>1</v>
      </c>
      <c r="G58" s="3">
        <f t="shared" si="7"/>
        <v>82.5</v>
      </c>
      <c r="H58" s="38" t="s">
        <v>157</v>
      </c>
      <c r="I58" s="65" t="s">
        <v>161</v>
      </c>
      <c r="J58" s="13" t="s">
        <v>178</v>
      </c>
      <c r="L58" s="25" t="s">
        <v>72</v>
      </c>
      <c r="M58" s="3" t="s">
        <v>13</v>
      </c>
      <c r="N58" s="3" t="s">
        <v>143</v>
      </c>
      <c r="O58" s="35" t="s">
        <v>169</v>
      </c>
      <c r="P58" s="2">
        <v>1</v>
      </c>
      <c r="Q58" s="3">
        <f t="shared" si="5"/>
        <v>82.5</v>
      </c>
      <c r="R58" s="38" t="s">
        <v>4</v>
      </c>
      <c r="S58" s="39">
        <v>327014</v>
      </c>
      <c r="T58" s="13" t="s">
        <v>178</v>
      </c>
    </row>
    <row r="59" spans="2:20" x14ac:dyDescent="0.15">
      <c r="B59" s="25" t="s">
        <v>72</v>
      </c>
      <c r="C59" s="3" t="s">
        <v>13</v>
      </c>
      <c r="D59" s="29" t="s">
        <v>51</v>
      </c>
      <c r="E59" s="41" t="s">
        <v>94</v>
      </c>
      <c r="F59" s="3">
        <v>0.5</v>
      </c>
      <c r="G59" s="3">
        <f t="shared" si="7"/>
        <v>41.25</v>
      </c>
      <c r="H59" s="35" t="s">
        <v>73</v>
      </c>
      <c r="I59" s="39">
        <v>356624</v>
      </c>
      <c r="J59" s="13" t="s">
        <v>178</v>
      </c>
      <c r="L59" s="50"/>
      <c r="M59" s="2"/>
      <c r="N59" s="11" t="s">
        <v>144</v>
      </c>
      <c r="O59" s="3" t="s">
        <v>18</v>
      </c>
      <c r="P59" s="2">
        <v>5</v>
      </c>
      <c r="Q59" s="3">
        <f t="shared" si="5"/>
        <v>412.5</v>
      </c>
      <c r="R59" s="23" t="s">
        <v>111</v>
      </c>
      <c r="S59" s="42" t="s">
        <v>110</v>
      </c>
      <c r="T59" s="13" t="s">
        <v>178</v>
      </c>
    </row>
    <row r="60" spans="2:20" ht="15" thickBot="1" x14ac:dyDescent="0.2">
      <c r="B60" s="46"/>
      <c r="C60" s="3"/>
      <c r="D60" s="11" t="s">
        <v>144</v>
      </c>
      <c r="E60" s="3" t="s">
        <v>18</v>
      </c>
      <c r="F60" s="2">
        <v>5</v>
      </c>
      <c r="G60" s="3">
        <f t="shared" si="7"/>
        <v>412.5</v>
      </c>
      <c r="H60" s="23" t="s">
        <v>111</v>
      </c>
      <c r="I60" s="42" t="s">
        <v>110</v>
      </c>
      <c r="J60" s="13" t="s">
        <v>178</v>
      </c>
      <c r="L60" s="44"/>
      <c r="M60" s="4" t="s">
        <v>81</v>
      </c>
      <c r="N60" s="4"/>
      <c r="O60" s="4"/>
      <c r="P60" s="4">
        <v>10</v>
      </c>
      <c r="Q60" s="4">
        <f t="shared" ref="Q60" si="8">$C$2*$C$3*P60</f>
        <v>825</v>
      </c>
      <c r="R60" s="4"/>
      <c r="S60" s="28"/>
      <c r="T60" s="13" t="s">
        <v>178</v>
      </c>
    </row>
    <row r="61" spans="2:20" ht="15" thickBot="1" x14ac:dyDescent="0.2">
      <c r="B61" s="44"/>
      <c r="C61" s="4" t="s">
        <v>81</v>
      </c>
      <c r="D61" s="4"/>
      <c r="E61" s="4"/>
      <c r="F61" s="4">
        <v>10</v>
      </c>
      <c r="G61" s="4">
        <f t="shared" si="6"/>
        <v>825</v>
      </c>
      <c r="H61" s="27"/>
      <c r="I61" s="28"/>
      <c r="J61" s="13" t="s">
        <v>178</v>
      </c>
      <c r="P61" s="43" t="s">
        <v>145</v>
      </c>
      <c r="Q61" s="49" t="s">
        <v>6</v>
      </c>
    </row>
    <row r="62" spans="2:20" ht="15" thickBot="1" x14ac:dyDescent="0.2">
      <c r="F62" s="43" t="s">
        <v>145</v>
      </c>
      <c r="G62" s="49" t="s">
        <v>6</v>
      </c>
      <c r="P62" s="14">
        <f>50-(SUM(P44:P60))</f>
        <v>15.5</v>
      </c>
      <c r="Q62" s="48">
        <f>P62*$C$2*$C$3</f>
        <v>1278.75</v>
      </c>
      <c r="T62" s="13" t="s">
        <v>178</v>
      </c>
    </row>
    <row r="63" spans="2:20" ht="15" thickBot="1" x14ac:dyDescent="0.2">
      <c r="F63" s="14">
        <f>50-(SUM(F44:F61))</f>
        <v>17.5</v>
      </c>
      <c r="G63" s="48">
        <f>F63*$C$2*$C$3</f>
        <v>1443.7500000000002</v>
      </c>
      <c r="J63" s="13" t="s">
        <v>178</v>
      </c>
    </row>
  </sheetData>
  <phoneticPr fontId="6" type="noConversion"/>
  <conditionalFormatting sqref="F7">
    <cfRule type="colorScale" priority="3">
      <colorScale>
        <cfvo type="min"/>
        <cfvo type="percentile" val="50"/>
        <cfvo type="max"/>
        <color rgb="FF5A8AC6"/>
        <color rgb="FFFCFCFF"/>
        <color rgb="FFF8696B"/>
      </colorScale>
    </cfRule>
  </conditionalFormatting>
  <conditionalFormatting sqref="F8">
    <cfRule type="colorScale" priority="50">
      <colorScale>
        <cfvo type="min"/>
        <cfvo type="percentile" val="50"/>
        <cfvo type="max"/>
        <color rgb="FF5A8AC6"/>
        <color rgb="FFFCFCFF"/>
        <color rgb="FFF8696B"/>
      </colorScale>
    </cfRule>
  </conditionalFormatting>
  <conditionalFormatting sqref="F8:F10">
    <cfRule type="colorScale" priority="28">
      <colorScale>
        <cfvo type="min"/>
        <cfvo type="percentile" val="50"/>
        <cfvo type="max"/>
        <color rgb="FF5A8AC6"/>
        <color rgb="FFFCFCFF"/>
        <color rgb="FFF8696B"/>
      </colorScale>
    </cfRule>
  </conditionalFormatting>
  <conditionalFormatting sqref="F9">
    <cfRule type="colorScale" priority="29">
      <colorScale>
        <cfvo type="min"/>
        <cfvo type="percentile" val="50"/>
        <cfvo type="max"/>
        <color rgb="FF5A8AC6"/>
        <color rgb="FFFCFCFF"/>
        <color rgb="FFF8696B"/>
      </colorScale>
    </cfRule>
  </conditionalFormatting>
  <conditionalFormatting sqref="F10">
    <cfRule type="colorScale" priority="30">
      <colorScale>
        <cfvo type="min"/>
        <cfvo type="percentile" val="50"/>
        <cfvo type="max"/>
        <color rgb="FF5A8AC6"/>
        <color rgb="FFFCFCFF"/>
        <color rgb="FFF8696B"/>
      </colorScale>
    </cfRule>
  </conditionalFormatting>
  <conditionalFormatting sqref="F27:F38">
    <cfRule type="colorScale" priority="5">
      <colorScale>
        <cfvo type="min"/>
        <cfvo type="percentile" val="50"/>
        <cfvo type="max"/>
        <color rgb="FF5A8AC6"/>
        <color rgb="FFFCFCFF"/>
        <color rgb="FFF8696B"/>
      </colorScale>
    </cfRule>
  </conditionalFormatting>
  <conditionalFormatting sqref="F44:F61">
    <cfRule type="colorScale" priority="6">
      <colorScale>
        <cfvo type="min"/>
        <cfvo type="percentile" val="50"/>
        <cfvo type="max"/>
        <color rgb="FF5A8AC6"/>
        <color rgb="FFFCFCFF"/>
        <color rgb="FFF8696B"/>
      </colorScale>
    </cfRule>
  </conditionalFormatting>
  <conditionalFormatting sqref="O59">
    <cfRule type="colorScale" priority="12">
      <colorScale>
        <cfvo type="min"/>
        <cfvo type="percentile" val="50"/>
        <cfvo type="max"/>
        <color rgb="FF5A8AC6"/>
        <color rgb="FFFCFCFF"/>
        <color rgb="FFF8696B"/>
      </colorScale>
    </cfRule>
    <cfRule type="colorScale" priority="13">
      <colorScale>
        <cfvo type="min"/>
        <cfvo type="percentile" val="50"/>
        <cfvo type="max"/>
        <color rgb="FF5A8AC6"/>
        <color rgb="FFFCFCFF"/>
        <color rgb="FFF8696B"/>
      </colorScale>
    </cfRule>
  </conditionalFormatting>
  <conditionalFormatting sqref="P44:P51 P53:P60">
    <cfRule type="colorScale" priority="95">
      <colorScale>
        <cfvo type="min"/>
        <cfvo type="percentile" val="50"/>
        <cfvo type="max"/>
        <color rgb="FF5A8AC6"/>
        <color rgb="FFFCFCFF"/>
        <color rgb="FFF8696B"/>
      </colorScale>
    </cfRule>
  </conditionalFormatting>
  <conditionalFormatting sqref="P52">
    <cfRule type="colorScale" priority="1">
      <colorScale>
        <cfvo type="min"/>
        <cfvo type="percentile" val="50"/>
        <cfvo type="max"/>
        <color rgb="FF5A8AC6"/>
        <color rgb="FFFCFCFF"/>
        <color rgb="FFF8696B"/>
      </colorScale>
    </cfRule>
  </conditionalFormatting>
  <pageMargins left="0.7" right="0.7" top="0.75" bottom="0.75" header="0.3" footer="0.3"/>
  <pageSetup scale="42"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0"/>
  <sheetViews>
    <sheetView workbookViewId="0">
      <selection activeCell="B38" sqref="B38"/>
    </sheetView>
  </sheetViews>
  <sheetFormatPr baseColWidth="10" defaultRowHeight="16" x14ac:dyDescent="0.2"/>
  <sheetData>
    <row r="1" spans="1:7" x14ac:dyDescent="0.2">
      <c r="A1" s="8" t="s">
        <v>56</v>
      </c>
      <c r="B1" s="8" t="s">
        <v>57</v>
      </c>
      <c r="C1" s="1"/>
    </row>
    <row r="2" spans="1:7" x14ac:dyDescent="0.2">
      <c r="A2" s="9">
        <v>1</v>
      </c>
      <c r="B2" s="9" t="s">
        <v>198</v>
      </c>
      <c r="C2" s="1"/>
    </row>
    <row r="3" spans="1:7" x14ac:dyDescent="0.2">
      <c r="A3" s="9">
        <v>2</v>
      </c>
      <c r="B3" t="s">
        <v>174</v>
      </c>
      <c r="C3" s="1"/>
    </row>
    <row r="4" spans="1:7" x14ac:dyDescent="0.2">
      <c r="A4" s="9">
        <v>3</v>
      </c>
      <c r="B4" t="s">
        <v>116</v>
      </c>
      <c r="C4" s="1"/>
    </row>
    <row r="5" spans="1:7" x14ac:dyDescent="0.2">
      <c r="A5" s="9">
        <v>4</v>
      </c>
      <c r="B5" t="s">
        <v>117</v>
      </c>
      <c r="C5" s="1"/>
    </row>
    <row r="6" spans="1:7" x14ac:dyDescent="0.2">
      <c r="A6" s="9">
        <v>5</v>
      </c>
      <c r="B6" s="9" t="s">
        <v>114</v>
      </c>
      <c r="C6" s="1"/>
    </row>
    <row r="7" spans="1:7" x14ac:dyDescent="0.2">
      <c r="A7" s="9">
        <v>6</v>
      </c>
      <c r="B7" s="9" t="s">
        <v>115</v>
      </c>
      <c r="C7" s="1"/>
    </row>
    <row r="8" spans="1:7" x14ac:dyDescent="0.2">
      <c r="A8" s="9">
        <v>7</v>
      </c>
      <c r="B8" s="9" t="s">
        <v>189</v>
      </c>
      <c r="C8" s="1"/>
    </row>
    <row r="9" spans="1:7" x14ac:dyDescent="0.2">
      <c r="A9" s="9">
        <v>8</v>
      </c>
      <c r="B9" s="9" t="s">
        <v>190</v>
      </c>
      <c r="C9" s="1"/>
    </row>
    <row r="10" spans="1:7" x14ac:dyDescent="0.2">
      <c r="A10" s="9">
        <v>9</v>
      </c>
      <c r="B10" s="9" t="s">
        <v>119</v>
      </c>
      <c r="C10" s="1"/>
    </row>
    <row r="11" spans="1:7" x14ac:dyDescent="0.2">
      <c r="A11" s="9">
        <v>10</v>
      </c>
      <c r="B11" s="9" t="s">
        <v>191</v>
      </c>
      <c r="C11" s="1"/>
    </row>
    <row r="12" spans="1:7" x14ac:dyDescent="0.2">
      <c r="A12" s="9">
        <v>11</v>
      </c>
      <c r="B12" s="9" t="s">
        <v>118</v>
      </c>
    </row>
    <row r="13" spans="1:7" x14ac:dyDescent="0.2">
      <c r="A13" s="9">
        <v>12</v>
      </c>
      <c r="B13" s="9" t="s">
        <v>192</v>
      </c>
    </row>
    <row r="14" spans="1:7" x14ac:dyDescent="0.2">
      <c r="A14" s="9">
        <v>13</v>
      </c>
      <c r="B14" s="9" t="s">
        <v>113</v>
      </c>
    </row>
    <row r="15" spans="1:7" x14ac:dyDescent="0.2">
      <c r="A15" s="9">
        <v>14</v>
      </c>
      <c r="B15" s="9" t="s">
        <v>193</v>
      </c>
      <c r="G15" s="1"/>
    </row>
    <row r="16" spans="1:7" x14ac:dyDescent="0.2">
      <c r="A16" s="9">
        <v>14.2</v>
      </c>
      <c r="B16" s="9" t="s">
        <v>194</v>
      </c>
    </row>
    <row r="17" spans="1:7" x14ac:dyDescent="0.2">
      <c r="A17" s="9">
        <v>15</v>
      </c>
      <c r="B17" s="9" t="s">
        <v>195</v>
      </c>
    </row>
    <row r="18" spans="1:7" x14ac:dyDescent="0.2">
      <c r="A18" s="9">
        <v>16</v>
      </c>
      <c r="B18" s="9" t="s">
        <v>58</v>
      </c>
    </row>
    <row r="19" spans="1:7" x14ac:dyDescent="0.2">
      <c r="A19" s="10">
        <v>17</v>
      </c>
      <c r="B19" s="9" t="s">
        <v>196</v>
      </c>
    </row>
    <row r="20" spans="1:7" x14ac:dyDescent="0.2">
      <c r="A20" s="9">
        <v>18</v>
      </c>
      <c r="B20" s="9" t="s">
        <v>197</v>
      </c>
    </row>
    <row r="21" spans="1:7" x14ac:dyDescent="0.2">
      <c r="A21" s="1">
        <v>19</v>
      </c>
      <c r="B21" s="9" t="s">
        <v>199</v>
      </c>
      <c r="F21" s="9"/>
    </row>
    <row r="22" spans="1:7" x14ac:dyDescent="0.2">
      <c r="A22" s="1">
        <v>20</v>
      </c>
      <c r="B22" s="9" t="s">
        <v>201</v>
      </c>
      <c r="F22" s="9"/>
      <c r="G22" s="1"/>
    </row>
    <row r="23" spans="1:7" x14ac:dyDescent="0.2">
      <c r="A23" s="1">
        <v>21</v>
      </c>
      <c r="B23" s="9" t="s">
        <v>120</v>
      </c>
      <c r="F23" s="9"/>
      <c r="G23" s="1"/>
    </row>
    <row r="24" spans="1:7" x14ac:dyDescent="0.2">
      <c r="A24" s="1">
        <v>22</v>
      </c>
      <c r="B24" s="9" t="s">
        <v>200</v>
      </c>
      <c r="F24" s="9"/>
      <c r="G24" s="1"/>
    </row>
    <row r="25" spans="1:7" x14ac:dyDescent="0.2">
      <c r="A25" s="1">
        <v>23</v>
      </c>
      <c r="B25" s="9" t="s">
        <v>203</v>
      </c>
    </row>
    <row r="26" spans="1:7" x14ac:dyDescent="0.2">
      <c r="A26" s="1">
        <v>24</v>
      </c>
      <c r="B26" s="9" t="s">
        <v>202</v>
      </c>
    </row>
    <row r="27" spans="1:7" x14ac:dyDescent="0.2">
      <c r="A27" s="1">
        <v>25</v>
      </c>
      <c r="B27" s="9" t="s">
        <v>118</v>
      </c>
    </row>
    <row r="28" spans="1:7" x14ac:dyDescent="0.2">
      <c r="A28" s="1">
        <v>26</v>
      </c>
      <c r="B28" s="9" t="s">
        <v>204</v>
      </c>
    </row>
    <row r="29" spans="1:7" x14ac:dyDescent="0.2">
      <c r="A29" s="1">
        <v>27</v>
      </c>
      <c r="B29" s="9" t="s">
        <v>118</v>
      </c>
    </row>
    <row r="30" spans="1:7" x14ac:dyDescent="0.2">
      <c r="A30" s="1">
        <v>28</v>
      </c>
      <c r="B30" s="1" t="s">
        <v>59</v>
      </c>
    </row>
    <row r="31" spans="1:7" x14ac:dyDescent="0.2">
      <c r="A31" s="1">
        <v>29</v>
      </c>
      <c r="B31" s="9" t="s">
        <v>60</v>
      </c>
    </row>
    <row r="32" spans="1:7" x14ac:dyDescent="0.2">
      <c r="A32" s="1">
        <v>30</v>
      </c>
      <c r="B32" s="9" t="s">
        <v>205</v>
      </c>
    </row>
    <row r="33" spans="1:2" x14ac:dyDescent="0.2">
      <c r="A33" s="1">
        <v>31</v>
      </c>
      <c r="B33" s="9" t="s">
        <v>118</v>
      </c>
    </row>
    <row r="34" spans="1:2" x14ac:dyDescent="0.2">
      <c r="A34" s="1">
        <v>32</v>
      </c>
      <c r="B34" s="9" t="s">
        <v>206</v>
      </c>
    </row>
    <row r="35" spans="1:2" x14ac:dyDescent="0.2">
      <c r="A35" s="1">
        <v>33</v>
      </c>
      <c r="B35" s="9" t="s">
        <v>118</v>
      </c>
    </row>
    <row r="36" spans="1:2" x14ac:dyDescent="0.2">
      <c r="A36" s="1">
        <v>34</v>
      </c>
      <c r="B36" s="9" t="s">
        <v>207</v>
      </c>
    </row>
    <row r="37" spans="1:2" x14ac:dyDescent="0.2">
      <c r="A37" s="1">
        <v>35</v>
      </c>
      <c r="B37" s="9" t="s">
        <v>208</v>
      </c>
    </row>
    <row r="39" spans="1:2" x14ac:dyDescent="0.2">
      <c r="B39" s="9"/>
    </row>
    <row r="40" spans="1:2" x14ac:dyDescent="0.2">
      <c r="B40" s="9"/>
    </row>
  </sheetData>
  <phoneticPr fontId="6"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A2" sqref="A2"/>
    </sheetView>
  </sheetViews>
  <sheetFormatPr baseColWidth="10" defaultRowHeight="16" x14ac:dyDescent="0.2"/>
  <cols>
    <col min="1" max="1" width="12.33203125" bestFit="1" customWidth="1"/>
    <col min="2" max="2" width="12.33203125" customWidth="1"/>
    <col min="3" max="3" width="12.83203125" bestFit="1" customWidth="1"/>
    <col min="4" max="4" width="17" bestFit="1" customWidth="1"/>
    <col min="5" max="5" width="14" bestFit="1" customWidth="1"/>
    <col min="6" max="6" width="7.5" bestFit="1" customWidth="1"/>
  </cols>
  <sheetData>
    <row r="1" spans="1:3" x14ac:dyDescent="0.2">
      <c r="A1" t="s">
        <v>209</v>
      </c>
      <c r="C1" s="5"/>
    </row>
    <row r="2" spans="1:3" x14ac:dyDescent="0.2">
      <c r="B2" s="7"/>
    </row>
    <row r="5" spans="1:3" x14ac:dyDescent="0.2">
      <c r="B5" s="7"/>
    </row>
  </sheetData>
  <phoneticPr fontId="6" type="noConversion"/>
  <conditionalFormatting sqref="C2:C7">
    <cfRule type="colorScale" priority="2">
      <colorScale>
        <cfvo type="min"/>
        <cfvo type="percentile" val="50"/>
        <cfvo type="max"/>
        <color rgb="FF5A8AC6"/>
        <color rgb="FFFCFCFF"/>
        <color rgb="FFF8696B"/>
      </colorScale>
    </cfRule>
  </conditionalFormatting>
  <conditionalFormatting sqref="D2:D7">
    <cfRule type="colorScale" priority="1">
      <colorScale>
        <cfvo type="min"/>
        <cfvo type="percentile" val="50"/>
        <cfvo type="max"/>
        <color rgb="FF5A8AC6"/>
        <color rgb="FFFCFCFF"/>
        <color rgb="FFF8696B"/>
      </colorScale>
    </cfRule>
  </conditionalFormatting>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A3" sqref="A3"/>
    </sheetView>
  </sheetViews>
  <sheetFormatPr baseColWidth="10" defaultRowHeight="16" x14ac:dyDescent="0.2"/>
  <sheetData>
    <row r="1" spans="1:1" x14ac:dyDescent="0.2">
      <c r="A1" t="s">
        <v>210</v>
      </c>
    </row>
    <row r="2" spans="1:1" x14ac:dyDescent="0.2">
      <c r="A2" t="s">
        <v>211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3"/>
  <sheetViews>
    <sheetView workbookViewId="0">
      <selection activeCell="E14" sqref="E14"/>
    </sheetView>
  </sheetViews>
  <sheetFormatPr baseColWidth="10" defaultRowHeight="16" x14ac:dyDescent="0.2"/>
  <sheetData>
    <row r="2" spans="1:1" x14ac:dyDescent="0.2">
      <c r="A2" s="6"/>
    </row>
    <row r="3" spans="1:1" x14ac:dyDescent="0.2">
      <c r="A3" s="6"/>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H12" sqref="A1:H12"/>
    </sheetView>
  </sheetViews>
  <sheetFormatPr baseColWidth="10" defaultRowHeight="16" x14ac:dyDescent="0.2"/>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Panel</vt:lpstr>
      <vt:lpstr>Protocol</vt:lpstr>
      <vt:lpstr>Samples</vt:lpstr>
      <vt:lpstr>Results</vt:lpstr>
      <vt:lpstr>Discussion</vt:lpstr>
      <vt:lpstr>Future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Jakob Theorell</cp:lastModifiedBy>
  <cp:lastPrinted>2023-11-27T07:43:12Z</cp:lastPrinted>
  <dcterms:created xsi:type="dcterms:W3CDTF">2018-09-07T07:44:05Z</dcterms:created>
  <dcterms:modified xsi:type="dcterms:W3CDTF">2024-07-31T12:27:03Z</dcterms:modified>
</cp:coreProperties>
</file>