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6200" tabRatio="500" activeTab="2"/>
  </bookViews>
  <sheets>
    <sheet name="bat" sheetId="1" r:id="rId1"/>
    <sheet name="pit" sheetId="2" r:id="rId2"/>
    <sheet name="pfx" sheetId="5" r:id="rId3"/>
    <sheet name="Sheet2" sheetId="3" r:id="rId4"/>
    <sheet name="Sheet3" sheetId="4" r:id="rId5"/>
    <sheet name="Sheet5" sheetId="6" r:id="rId6"/>
    <sheet name="xbabip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9" i="5"/>
  <c r="L10" i="5"/>
  <c r="L11" i="5"/>
  <c r="L14" i="5"/>
  <c r="L16" i="5"/>
  <c r="L18" i="5"/>
  <c r="L20" i="5"/>
  <c r="L23" i="5"/>
  <c r="L24" i="5"/>
  <c r="L25" i="5"/>
  <c r="L2" i="5"/>
  <c r="F3" i="5"/>
  <c r="F4" i="5"/>
  <c r="F5" i="5"/>
  <c r="F6" i="5"/>
  <c r="F7" i="5"/>
  <c r="F9" i="5"/>
  <c r="F10" i="5"/>
  <c r="F11" i="5"/>
  <c r="F14" i="5"/>
  <c r="F16" i="5"/>
  <c r="F18" i="5"/>
  <c r="F20" i="5"/>
  <c r="F23" i="5"/>
  <c r="F24" i="5"/>
  <c r="F25" i="5"/>
  <c r="F3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4" i="2"/>
  <c r="F25" i="2"/>
  <c r="F26" i="2"/>
  <c r="F27" i="2"/>
  <c r="F2" i="2"/>
  <c r="F2" i="5"/>
  <c r="AD2" i="6"/>
  <c r="AF2" i="6"/>
  <c r="AC2" i="6"/>
  <c r="AE2" i="6"/>
  <c r="AB2" i="4"/>
  <c r="AD2" i="4"/>
  <c r="AA2" i="4"/>
  <c r="AC2" i="4"/>
</calcChain>
</file>

<file path=xl/sharedStrings.xml><?xml version="1.0" encoding="utf-8"?>
<sst xmlns="http://schemas.openxmlformats.org/spreadsheetml/2006/main" count="233" uniqueCount="209">
  <si>
    <t>stat</t>
  </si>
  <si>
    <t>eqn</t>
  </si>
  <si>
    <t>(iffb)/(gb + ld + fb)</t>
  </si>
  <si>
    <t>y = 0.6739x - 1.1301
R² = 0.4282</t>
  </si>
  <si>
    <t>(fb - iffb)/(gb + ld + fb)</t>
  </si>
  <si>
    <t>y = 0.7799x - 0.1624
R² = 0.56393</t>
  </si>
  <si>
    <t>(fb)/(gb + ld + fb)</t>
  </si>
  <si>
    <t>y = 0.8092x - 0.1119
R² = 0.61449</t>
  </si>
  <si>
    <t>(gb)/(gb + ld + fb)</t>
  </si>
  <si>
    <t>y = 0.7902x - 0.0582
R² = 0.6078</t>
  </si>
  <si>
    <t>(ld)/(gb + ld + fb)</t>
  </si>
  <si>
    <t>y = 0.348x - 0.9118
R² = 0.10772</t>
  </si>
  <si>
    <t>(ld)/(gb + ld)</t>
  </si>
  <si>
    <t>y = 0.5043x - 0.3801
R² = 0.24199</t>
  </si>
  <si>
    <t>(ld)/(ld + fb)</t>
  </si>
  <si>
    <t>y = 0.636x - 0.2137
R² = 0.36158</t>
  </si>
  <si>
    <t>(ld)/(ld + fb - iffb)</t>
  </si>
  <si>
    <t>y = 0.592x - 0.1994
R² = 0.30992</t>
  </si>
  <si>
    <t>Linear Regression</t>
  </si>
  <si>
    <t>Regression Statistics</t>
  </si>
  <si>
    <t>R</t>
  </si>
  <si>
    <t>R Square</t>
  </si>
  <si>
    <t>Adjusted R Square</t>
  </si>
  <si>
    <t>Standard Error</t>
  </si>
  <si>
    <t>Total Number Of Cases</t>
  </si>
  <si>
    <t>h =- 1.4154 + 0.2529 * gb-ifh + 0.6209 * nhr_lds + 0.2160 * nhr_ns_offb - 0.2719 * iffb</t>
  </si>
  <si>
    <t>ANOVA</t>
  </si>
  <si>
    <t/>
  </si>
  <si>
    <t>d.f.</t>
  </si>
  <si>
    <t>SS</t>
  </si>
  <si>
    <t>MS</t>
  </si>
  <si>
    <t>F</t>
  </si>
  <si>
    <t>p-level</t>
  </si>
  <si>
    <t>Regression</t>
  </si>
  <si>
    <t>Residual</t>
  </si>
  <si>
    <t>Total</t>
  </si>
  <si>
    <t>Coefficients</t>
  </si>
  <si>
    <t>LCL</t>
  </si>
  <si>
    <t>UCL</t>
  </si>
  <si>
    <t>t Stat</t>
  </si>
  <si>
    <t>H0 (2%) rejected?</t>
  </si>
  <si>
    <t>Intercept</t>
  </si>
  <si>
    <t>Yes</t>
  </si>
  <si>
    <t>gb-ifh</t>
  </si>
  <si>
    <t>nhr_lds</t>
  </si>
  <si>
    <t>nhr_ns_offb</t>
  </si>
  <si>
    <t>iffb</t>
  </si>
  <si>
    <t>T (2%)</t>
  </si>
  <si>
    <t>y = 0.7737x - 0.3801
R² = 0.54829</t>
  </si>
  <si>
    <t>(so)/(tbf)</t>
  </si>
  <si>
    <t>season</t>
  </si>
  <si>
    <t>lag</t>
  </si>
  <si>
    <t>y = 0.6491x - 0.8991
R² = 0.4111</t>
  </si>
  <si>
    <t>(bb)/(tbf)</t>
  </si>
  <si>
    <t>y = 0.7734x - 0.3713
R² = 0.54642</t>
  </si>
  <si>
    <t>(so)/(so+bb-ibb+gb+ld+fb)</t>
  </si>
  <si>
    <t>y = 0.656x - 0.8929
R² = 0.41993</t>
  </si>
  <si>
    <t>(bb-ibb)/(so+bb-ibb+gb+ld+fb)</t>
  </si>
  <si>
    <t>y = 0.7773x + 0.2613
R² = 0.59687</t>
  </si>
  <si>
    <t>(gb+ld+fb)/(so+bb-ibb+gb+ld+fb)</t>
  </si>
  <si>
    <t>y = 0.8215x - 0.1273
R² = 0.66139</t>
  </si>
  <si>
    <t>(gb)/(so+bb-ibb+gb+ld+fb)</t>
  </si>
  <si>
    <t>y = 0.3195x - 1.183
R² = 0.09456</t>
  </si>
  <si>
    <t>(ld)/(so+bb-ibb+gb+ld+fb)</t>
  </si>
  <si>
    <t>y = 0.7702x - 0.2338
R² = 0.55237</t>
  </si>
  <si>
    <t>(fb)/(so+bb-ibb+gb+ld+fb)</t>
  </si>
  <si>
    <t>y = 0.7267x - 0.3119
R² = 0.48843</t>
  </si>
  <si>
    <t>(fb-iffb)/(so+bb-ibb+gb+ld+fb)</t>
  </si>
  <si>
    <t>y = 0.505x - 1.8593
R² = 0.21395</t>
  </si>
  <si>
    <t>(iffb)/(so+bb-ibb+gb+ld+fb)</t>
  </si>
  <si>
    <t>y = 0.3153x - 2.4512
R² = 0.08567</t>
  </si>
  <si>
    <t>(hr)/(so+bb-ibb+gb+ld+fb)</t>
  </si>
  <si>
    <t>fg_id</t>
  </si>
  <si>
    <t>name</t>
  </si>
  <si>
    <t>tbf</t>
  </si>
  <si>
    <t>so</t>
  </si>
  <si>
    <t>bb</t>
  </si>
  <si>
    <t>ibb</t>
  </si>
  <si>
    <t>hbp</t>
  </si>
  <si>
    <t>bu</t>
  </si>
  <si>
    <t>hr</t>
  </si>
  <si>
    <t>gb</t>
  </si>
  <si>
    <t>ld</t>
  </si>
  <si>
    <t>fb</t>
  </si>
  <si>
    <t>lag_reqd</t>
  </si>
  <si>
    <t>tbf_lag</t>
  </si>
  <si>
    <t>so_lag</t>
  </si>
  <si>
    <t>bb_lag</t>
  </si>
  <si>
    <t>ibb_lag</t>
  </si>
  <si>
    <t>hbp_lag</t>
  </si>
  <si>
    <t>bu_lag</t>
  </si>
  <si>
    <t>hr_lag</t>
  </si>
  <si>
    <t>gb_lag</t>
  </si>
  <si>
    <t>ld_lag</t>
  </si>
  <si>
    <t>fb_lag</t>
  </si>
  <si>
    <t>iffb_lag</t>
  </si>
  <si>
    <t>pct_lag</t>
  </si>
  <si>
    <t>pct</t>
  </si>
  <si>
    <t>A.J. Burnett</t>
  </si>
  <si>
    <t>y = 0.8194x - 0.0488
R² = 0.6417</t>
  </si>
  <si>
    <t>(gb)/(gb+ld+fb)</t>
  </si>
  <si>
    <t>y = 1.1084x + 0.3072
R² = 0.09459</t>
  </si>
  <si>
    <t>(ld)/(gb+ld+fb)</t>
  </si>
  <si>
    <t>y = 0.7574x - 0.1849
R² = 0.54329</t>
  </si>
  <si>
    <t>(fb-iffb)/(gb+ld+fb)</t>
  </si>
  <si>
    <t>y = 0.5806x - 1.4574
R² = 0.288</t>
  </si>
  <si>
    <t>(iffb)/(gb+ld+fb)</t>
  </si>
  <si>
    <t>y = 0.8001x - 0.1258
R² = 0.60787</t>
  </si>
  <si>
    <t>(fb)/(gb+ld+fb)</t>
  </si>
  <si>
    <t>y = 0.7764x + 0.0298
R² = 0.57661</t>
  </si>
  <si>
    <t>(fb+ld-iffb)/(gb+ld+fb)</t>
  </si>
  <si>
    <t>(fb+ld)/(gb+ld+fb)</t>
  </si>
  <si>
    <t>y = 0.292x - 2.336
R² = 0.07204</t>
  </si>
  <si>
    <t>(hr)/(gb+ld+fb)</t>
  </si>
  <si>
    <t>y = 0.2232x - 2.0865
R² = 0.04055</t>
  </si>
  <si>
    <t>(hr)/(ld+fb)</t>
  </si>
  <si>
    <t>y = 0.5094x - 0.2733
R² = 0.21295</t>
  </si>
  <si>
    <t>(ld)/(ld+fb)</t>
  </si>
  <si>
    <t>(fb-iffb)/(ld+fb)</t>
  </si>
  <si>
    <t>y = 0.2794x + 0.2235
R² = 0.05995</t>
  </si>
  <si>
    <t>y = 0.5167x - 1.3633
R² = 0.18787</t>
  </si>
  <si>
    <t>(iffb)/(ld+fb)</t>
  </si>
  <si>
    <t>(z_sw_cont)/(pitches)</t>
  </si>
  <si>
    <t>y = 0.5838x - 0.4034
R² = 0.34155</t>
  </si>
  <si>
    <t>y = 0.6565x - 1.1753
R² = 0.43811</t>
  </si>
  <si>
    <t>(z_sw_miss)/(pitches)</t>
  </si>
  <si>
    <t>y = 0.5376x - 0.6689
R² = 0.30875</t>
  </si>
  <si>
    <t>(z_look)/(pitches)</t>
  </si>
  <si>
    <t>(o_sw_cont)/(pitches)</t>
  </si>
  <si>
    <t>(o_sw_miss)/(pitches)</t>
  </si>
  <si>
    <t>(o_look)/(pitches)</t>
  </si>
  <si>
    <t>y = 0.4346x - 1.2806
R² = 0.20373</t>
  </si>
  <si>
    <t>y = 0.6477x - 1.0571
R² = 0.43642</t>
  </si>
  <si>
    <t>y = 0.6514x - 0.2064
R² = 0.41833</t>
  </si>
  <si>
    <t>(z_sw_cont+z_sw_miss+z_look)/(pitches)</t>
  </si>
  <si>
    <t>y = 0.6856x - 0.0011
R² = 0.44207</t>
  </si>
  <si>
    <t>y = 0.5857x - 0.079
R² = 0.3606</t>
  </si>
  <si>
    <t>(z_sw_cont+z_sw_miss+o_sw_cont+o_sw_miss)/(pitches)</t>
  </si>
  <si>
    <t>fp_str</t>
  </si>
  <si>
    <t>sw_str</t>
  </si>
  <si>
    <t>balls</t>
  </si>
  <si>
    <t>strikes</t>
  </si>
  <si>
    <t>pitches</t>
  </si>
  <si>
    <t>z_sw_cont</t>
  </si>
  <si>
    <t>z_sw_miss</t>
  </si>
  <si>
    <t>z_look</t>
  </si>
  <si>
    <t>o_sw_cont</t>
  </si>
  <si>
    <t>o_sw_miss</t>
  </si>
  <si>
    <t>o_look</t>
  </si>
  <si>
    <t>fp_str_lag</t>
  </si>
  <si>
    <t>sw_str_lag</t>
  </si>
  <si>
    <t>balls_lag</t>
  </si>
  <si>
    <t>strikes_lag</t>
  </si>
  <si>
    <t>pitches_lag</t>
  </si>
  <si>
    <t>z_sw_cont_lag</t>
  </si>
  <si>
    <t>z_sw_miss_lag</t>
  </si>
  <si>
    <t>z_look_lag</t>
  </si>
  <si>
    <t>o_sw_cont_lag</t>
  </si>
  <si>
    <t>o_sw_miss_lag</t>
  </si>
  <si>
    <t>o_look_lag</t>
  </si>
  <si>
    <t>Adam Wainwright</t>
  </si>
  <si>
    <t>(z_sw_cont+z_sw_miss)/(z_sw_cont+z_sw_miss+z_look)</t>
  </si>
  <si>
    <t>y = 0.4704x + 0.2537
R² = 0.25407</t>
  </si>
  <si>
    <t>y = 0.5201x - 0.4386
R² = 0.27137</t>
  </si>
  <si>
    <t>(o_sw_cont+o_sw_miss)/(o_sw_cont+o_sw_miss+o_look)</t>
  </si>
  <si>
    <t>(z_sw_cont)/(z_sw_cont+z_sw_miss)</t>
  </si>
  <si>
    <t>y = 0.6395x + 0.7784
R² = 0.41058</t>
  </si>
  <si>
    <t>(o_sw_cont)/(o_sw_cont+o_sw_miss)</t>
  </si>
  <si>
    <t>y = 0.7276x + 0.1757
R² = 0.53901</t>
  </si>
  <si>
    <t>z_swing/z</t>
  </si>
  <si>
    <t>o_swing/o</t>
  </si>
  <si>
    <t>swing/pitches</t>
  </si>
  <si>
    <t>zone/pitches</t>
  </si>
  <si>
    <t>z_cont/z_swing</t>
  </si>
  <si>
    <t>o_cont/o_swing</t>
  </si>
  <si>
    <t>y = 0.7141x + 0.1598
R² = 0.47918</t>
  </si>
  <si>
    <t>(strikes)/(pitches)</t>
  </si>
  <si>
    <t>(strikes - z_sw_miss - o_sw_miss - (z_look - (balls - o_look))/(pitches)</t>
  </si>
  <si>
    <t>y = 0.5816x - 0.2555
R² = 0.36952</t>
  </si>
  <si>
    <t>fl_str/pitches</t>
  </si>
  <si>
    <t>str/pitches</t>
  </si>
  <si>
    <t>y = 0.6736x - 0.7965
R² = 0.47773</t>
  </si>
  <si>
    <t>(z_sw_miss+o_sw_miss)/(pitches)</t>
  </si>
  <si>
    <t>sw_str/pitches</t>
  </si>
  <si>
    <t>y = 0.6093x - 0.2076
R² = 0.39003</t>
  </si>
  <si>
    <t>(z_sw_cont+o_sw_cont)/(pitches)</t>
  </si>
  <si>
    <t>contact/pitches</t>
  </si>
  <si>
    <t>y = 0.6038x - 0.3862
R² = 0.36291</t>
  </si>
  <si>
    <t>y = 0.7207x - 0.954
R² = 0.5057</t>
  </si>
  <si>
    <t>y = 0.5389x - 0.6691
R² = 0.34664</t>
  </si>
  <si>
    <t>y = 0.4407x - 1.2601
R² = 0.22013</t>
  </si>
  <si>
    <t>y = 0.7298x - 0.8017
R² = 0.52893</t>
  </si>
  <si>
    <t>y = 0.6768x - 0.1917
R² = 0.45934</t>
  </si>
  <si>
    <t>y = 0.6889x - 0.0037
R² = 0.46092</t>
  </si>
  <si>
    <t>y = 0.6006x - 0.0733
R² = 0.38245</t>
  </si>
  <si>
    <t>y = 0.6201x - 0.202
R² = 0.41356</t>
  </si>
  <si>
    <t>y = 0.7165x + 0.1619
R² = 0.48619</t>
  </si>
  <si>
    <t>y = 0.7296x - 0.6534
R² = 0.54702</t>
  </si>
  <si>
    <t>y = 0.6206x - 0.2018
R² = 0.41465</t>
  </si>
  <si>
    <t>y = 0.5033x + 0.24
R² = 0.29354</t>
  </si>
  <si>
    <t>y = 0.539x - 0.411
R² = 0.29795</t>
  </si>
  <si>
    <t>y = 0.7238x + 0.1503
R² = 0.55578</t>
  </si>
  <si>
    <t>y = 0.725x + 0.583
R² = 0.52564</t>
  </si>
  <si>
    <t>2009 HARDBALL TIMES</t>
  </si>
  <si>
    <t>LD%</t>
  </si>
  <si>
    <t>(GB% - (GB%*IFH%))</t>
  </si>
  <si>
    <t>(FB% - FB%*HR/FB - FB%*IFFB%)</t>
  </si>
  <si>
    <t>(IFFB%*FB%)</t>
  </si>
  <si>
    <t>(GB%*IFH%)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</si>
</sst>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"/>
    <numFmt numFmtId="165" formatCode="0.#####E+#0"/>
    <numFmt numFmtId="166" formatCode="0.0%"/>
    <numFmt numFmtId="167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164" fontId="0" fillId="0" borderId="0" xfId="0" applyNumberFormat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0" fontId="4" fillId="0" borderId="1" xfId="0" applyFont="1" applyBorder="1"/>
    <xf numFmtId="164" fontId="0" fillId="0" borderId="1" xfId="0" applyNumberFormat="1" applyBorder="1"/>
    <xf numFmtId="0" fontId="4" fillId="0" borderId="3" xfId="0" applyFont="1" applyBorder="1"/>
    <xf numFmtId="0" fontId="3" fillId="0" borderId="0" xfId="0" applyFont="1" applyAlignment="1">
      <alignment horizontal="center"/>
    </xf>
    <xf numFmtId="0" fontId="4" fillId="0" borderId="4" xfId="0" applyFont="1" applyBorder="1"/>
    <xf numFmtId="164" fontId="0" fillId="0" borderId="4" xfId="0" applyNumberFormat="1" applyBorder="1"/>
    <xf numFmtId="0" fontId="0" fillId="0" borderId="4" xfId="0" applyBorder="1"/>
    <xf numFmtId="166" fontId="0" fillId="0" borderId="0" xfId="0" applyNumberFormat="1"/>
    <xf numFmtId="167" fontId="0" fillId="0" borderId="0" xfId="0" applyNumberFormat="1"/>
    <xf numFmtId="167" fontId="0" fillId="0" borderId="5" xfId="0" applyNumberFormat="1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3" sqref="H3"/>
    </sheetView>
  </sheetViews>
  <sheetFormatPr baseColWidth="10" defaultRowHeight="15" x14ac:dyDescent="0"/>
  <cols>
    <col min="1" max="1" width="19.33203125" bestFit="1" customWidth="1"/>
    <col min="2" max="2" width="25" customWidth="1"/>
  </cols>
  <sheetData>
    <row r="1" spans="1:2">
      <c r="A1" t="s">
        <v>0</v>
      </c>
      <c r="B1" t="s">
        <v>1</v>
      </c>
    </row>
    <row r="2" spans="1:2" ht="30">
      <c r="A2" t="s">
        <v>2</v>
      </c>
      <c r="B2" s="1" t="s">
        <v>3</v>
      </c>
    </row>
    <row r="3" spans="1:2" ht="30">
      <c r="A3" t="s">
        <v>4</v>
      </c>
      <c r="B3" s="1" t="s">
        <v>5</v>
      </c>
    </row>
    <row r="4" spans="1:2" ht="30">
      <c r="A4" t="s">
        <v>6</v>
      </c>
      <c r="B4" s="1" t="s">
        <v>7</v>
      </c>
    </row>
    <row r="5" spans="1:2" ht="30">
      <c r="A5" t="s">
        <v>8</v>
      </c>
      <c r="B5" s="1" t="s">
        <v>9</v>
      </c>
    </row>
    <row r="6" spans="1:2" ht="30">
      <c r="A6" t="s">
        <v>10</v>
      </c>
      <c r="B6" s="1" t="s">
        <v>11</v>
      </c>
    </row>
    <row r="7" spans="1:2" ht="30">
      <c r="A7" t="s">
        <v>12</v>
      </c>
      <c r="B7" s="1" t="s">
        <v>13</v>
      </c>
    </row>
    <row r="8" spans="1:2" ht="30">
      <c r="A8" t="s">
        <v>14</v>
      </c>
      <c r="B8" s="1" t="s">
        <v>15</v>
      </c>
    </row>
    <row r="9" spans="1:2" ht="30">
      <c r="A9" t="s">
        <v>16</v>
      </c>
      <c r="B9" s="1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5" sqref="A5"/>
    </sheetView>
  </sheetViews>
  <sheetFormatPr baseColWidth="10" defaultRowHeight="15" x14ac:dyDescent="0"/>
  <cols>
    <col min="1" max="1" width="27.83203125" bestFit="1" customWidth="1"/>
    <col min="2" max="2" width="25" customWidth="1"/>
  </cols>
  <sheetData>
    <row r="1" spans="1:6">
      <c r="A1" t="s">
        <v>0</v>
      </c>
      <c r="B1" t="s">
        <v>1</v>
      </c>
      <c r="C1" t="s">
        <v>50</v>
      </c>
      <c r="D1" t="s">
        <v>51</v>
      </c>
      <c r="F1" s="20"/>
    </row>
    <row r="2" spans="1:6" ht="30">
      <c r="A2" t="s">
        <v>49</v>
      </c>
      <c r="B2" s="1" t="s">
        <v>48</v>
      </c>
      <c r="C2">
        <v>200</v>
      </c>
      <c r="D2">
        <v>300</v>
      </c>
      <c r="F2" s="21">
        <f>RIGHT(B2,LEN(B2)-SEARCH("R",B2)-4)+0</f>
        <v>0.54829000000000006</v>
      </c>
    </row>
    <row r="3" spans="1:6" ht="30">
      <c r="A3" t="s">
        <v>53</v>
      </c>
      <c r="B3" s="1" t="s">
        <v>52</v>
      </c>
      <c r="C3">
        <v>200</v>
      </c>
      <c r="D3">
        <v>300</v>
      </c>
      <c r="F3" s="21">
        <f t="shared" ref="F3:F27" si="0">RIGHT(B3,LEN(B3)-SEARCH("R",B3)-4)+0</f>
        <v>0.41110000000000002</v>
      </c>
    </row>
    <row r="5" spans="1:6" ht="30">
      <c r="A5" t="s">
        <v>55</v>
      </c>
      <c r="B5" s="1" t="s">
        <v>54</v>
      </c>
      <c r="C5">
        <v>200</v>
      </c>
      <c r="D5">
        <v>300</v>
      </c>
      <c r="F5" s="21">
        <f t="shared" si="0"/>
        <v>0.54642000000000002</v>
      </c>
    </row>
    <row r="6" spans="1:6" ht="30">
      <c r="A6" t="s">
        <v>57</v>
      </c>
      <c r="B6" s="1" t="s">
        <v>56</v>
      </c>
      <c r="C6">
        <v>200</v>
      </c>
      <c r="D6">
        <v>300</v>
      </c>
      <c r="F6" s="21">
        <f t="shared" si="0"/>
        <v>0.41993000000000003</v>
      </c>
    </row>
    <row r="7" spans="1:6" ht="30">
      <c r="A7" t="s">
        <v>59</v>
      </c>
      <c r="B7" s="1" t="s">
        <v>58</v>
      </c>
      <c r="C7">
        <v>200</v>
      </c>
      <c r="D7">
        <v>300</v>
      </c>
      <c r="F7" s="21">
        <f t="shared" si="0"/>
        <v>0.59687000000000001</v>
      </c>
    </row>
    <row r="8" spans="1:6" ht="30">
      <c r="A8" t="s">
        <v>61</v>
      </c>
      <c r="B8" s="1" t="s">
        <v>60</v>
      </c>
      <c r="C8">
        <v>200</v>
      </c>
      <c r="D8">
        <v>300</v>
      </c>
      <c r="F8" s="21">
        <f t="shared" si="0"/>
        <v>0.66139000000000003</v>
      </c>
    </row>
    <row r="9" spans="1:6" ht="30">
      <c r="A9" t="s">
        <v>63</v>
      </c>
      <c r="B9" s="1" t="s">
        <v>62</v>
      </c>
      <c r="C9">
        <v>200</v>
      </c>
      <c r="D9">
        <v>300</v>
      </c>
      <c r="F9" s="21">
        <f t="shared" si="0"/>
        <v>9.4560000000000005E-2</v>
      </c>
    </row>
    <row r="10" spans="1:6" ht="30">
      <c r="A10" t="s">
        <v>65</v>
      </c>
      <c r="B10" s="1" t="s">
        <v>64</v>
      </c>
      <c r="C10">
        <v>200</v>
      </c>
      <c r="D10">
        <v>300</v>
      </c>
      <c r="F10" s="21">
        <f t="shared" si="0"/>
        <v>0.55237000000000003</v>
      </c>
    </row>
    <row r="11" spans="1:6" ht="30">
      <c r="A11" t="s">
        <v>67</v>
      </c>
      <c r="B11" s="1" t="s">
        <v>66</v>
      </c>
      <c r="C11">
        <v>200</v>
      </c>
      <c r="D11">
        <v>300</v>
      </c>
      <c r="F11" s="21">
        <f t="shared" si="0"/>
        <v>0.48842999999999998</v>
      </c>
    </row>
    <row r="12" spans="1:6" ht="30">
      <c r="A12" t="s">
        <v>69</v>
      </c>
      <c r="B12" s="1" t="s">
        <v>68</v>
      </c>
      <c r="C12">
        <v>200</v>
      </c>
      <c r="D12">
        <v>300</v>
      </c>
      <c r="F12" s="21">
        <f t="shared" si="0"/>
        <v>0.21395</v>
      </c>
    </row>
    <row r="13" spans="1:6" ht="30">
      <c r="A13" t="s">
        <v>71</v>
      </c>
      <c r="B13" s="1" t="s">
        <v>70</v>
      </c>
      <c r="C13">
        <v>200</v>
      </c>
      <c r="D13">
        <v>300</v>
      </c>
      <c r="F13" s="21">
        <f t="shared" si="0"/>
        <v>8.5669999999999996E-2</v>
      </c>
    </row>
    <row r="15" spans="1:6" ht="30">
      <c r="A15" t="s">
        <v>100</v>
      </c>
      <c r="B15" s="1" t="s">
        <v>99</v>
      </c>
      <c r="C15">
        <v>200</v>
      </c>
      <c r="D15">
        <v>300</v>
      </c>
      <c r="F15" s="21">
        <f t="shared" si="0"/>
        <v>0.64170000000000005</v>
      </c>
    </row>
    <row r="16" spans="1:6" ht="30">
      <c r="A16" t="s">
        <v>102</v>
      </c>
      <c r="B16" s="1" t="s">
        <v>101</v>
      </c>
      <c r="C16">
        <v>200</v>
      </c>
      <c r="D16">
        <v>300</v>
      </c>
      <c r="F16" s="21">
        <f t="shared" si="0"/>
        <v>9.4589999999999994E-2</v>
      </c>
    </row>
    <row r="17" spans="1:6" ht="30">
      <c r="A17" t="s">
        <v>104</v>
      </c>
      <c r="B17" s="1" t="s">
        <v>103</v>
      </c>
      <c r="C17">
        <v>200</v>
      </c>
      <c r="D17">
        <v>300</v>
      </c>
      <c r="F17" s="21">
        <f t="shared" si="0"/>
        <v>0.54329000000000005</v>
      </c>
    </row>
    <row r="18" spans="1:6" ht="30">
      <c r="A18" t="s">
        <v>106</v>
      </c>
      <c r="B18" s="1" t="s">
        <v>105</v>
      </c>
      <c r="C18">
        <v>200</v>
      </c>
      <c r="D18">
        <v>300</v>
      </c>
      <c r="F18" s="21">
        <f t="shared" si="0"/>
        <v>0.28799999999999998</v>
      </c>
    </row>
    <row r="19" spans="1:6" ht="30">
      <c r="A19" t="s">
        <v>111</v>
      </c>
      <c r="B19" s="1" t="s">
        <v>99</v>
      </c>
      <c r="F19" s="21">
        <f t="shared" si="0"/>
        <v>0.64170000000000005</v>
      </c>
    </row>
    <row r="20" spans="1:6" ht="30">
      <c r="A20" t="s">
        <v>108</v>
      </c>
      <c r="B20" s="1" t="s">
        <v>107</v>
      </c>
      <c r="F20" s="21">
        <f t="shared" si="0"/>
        <v>0.60787000000000002</v>
      </c>
    </row>
    <row r="21" spans="1:6" ht="30">
      <c r="A21" t="s">
        <v>110</v>
      </c>
      <c r="B21" s="1" t="s">
        <v>109</v>
      </c>
      <c r="F21" s="21">
        <f t="shared" si="0"/>
        <v>0.57660999999999996</v>
      </c>
    </row>
    <row r="22" spans="1:6" ht="30">
      <c r="A22" t="s">
        <v>113</v>
      </c>
      <c r="B22" s="1" t="s">
        <v>112</v>
      </c>
      <c r="F22" s="21">
        <f t="shared" si="0"/>
        <v>7.2040000000000007E-2</v>
      </c>
    </row>
    <row r="24" spans="1:6" ht="30">
      <c r="A24" t="s">
        <v>115</v>
      </c>
      <c r="B24" s="1" t="s">
        <v>114</v>
      </c>
      <c r="C24">
        <v>200</v>
      </c>
      <c r="D24">
        <v>300</v>
      </c>
      <c r="F24" s="21">
        <f t="shared" si="0"/>
        <v>4.0550000000000003E-2</v>
      </c>
    </row>
    <row r="25" spans="1:6" ht="30">
      <c r="A25" t="s">
        <v>117</v>
      </c>
      <c r="B25" s="1" t="s">
        <v>116</v>
      </c>
      <c r="C25">
        <v>200</v>
      </c>
      <c r="D25">
        <v>300</v>
      </c>
      <c r="F25" s="21">
        <f t="shared" si="0"/>
        <v>0.21295</v>
      </c>
    </row>
    <row r="26" spans="1:6" ht="30">
      <c r="A26" t="s">
        <v>118</v>
      </c>
      <c r="B26" s="1" t="s">
        <v>119</v>
      </c>
      <c r="C26">
        <v>200</v>
      </c>
      <c r="D26">
        <v>300</v>
      </c>
      <c r="F26" s="21">
        <f t="shared" si="0"/>
        <v>5.9950000000000003E-2</v>
      </c>
    </row>
    <row r="27" spans="1:6" ht="30">
      <c r="A27" t="s">
        <v>121</v>
      </c>
      <c r="B27" s="1" t="s">
        <v>120</v>
      </c>
      <c r="C27">
        <v>200</v>
      </c>
      <c r="D27">
        <v>300</v>
      </c>
      <c r="F27" s="21">
        <f t="shared" si="0"/>
        <v>0.18787000000000001</v>
      </c>
    </row>
  </sheetData>
  <conditionalFormatting sqref="F1:F3 F24:F27 F15:F22 F5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2" sqref="B2"/>
    </sheetView>
  </sheetViews>
  <sheetFormatPr baseColWidth="10" defaultRowHeight="15" x14ac:dyDescent="0"/>
  <cols>
    <col min="1" max="1" width="48.33203125" bestFit="1" customWidth="1"/>
    <col min="2" max="2" width="25" customWidth="1"/>
    <col min="6" max="6" width="10.83203125" style="20"/>
    <col min="7" max="7" width="14.33203125" bestFit="1" customWidth="1"/>
    <col min="8" max="8" width="25" customWidth="1"/>
  </cols>
  <sheetData>
    <row r="1" spans="1:12">
      <c r="A1" t="s">
        <v>0</v>
      </c>
      <c r="B1" t="s">
        <v>1</v>
      </c>
      <c r="C1" t="s">
        <v>50</v>
      </c>
      <c r="D1" t="s">
        <v>51</v>
      </c>
    </row>
    <row r="2" spans="1:12" ht="30">
      <c r="A2" t="s">
        <v>122</v>
      </c>
      <c r="B2" s="1" t="s">
        <v>123</v>
      </c>
      <c r="C2">
        <v>800</v>
      </c>
      <c r="D2">
        <v>800</v>
      </c>
      <c r="F2" s="21">
        <f>RIGHT(B2,LEN(B2)-SEARCH("R",B2)-4)+0</f>
        <v>0.34155000000000002</v>
      </c>
      <c r="H2" s="1" t="s">
        <v>187</v>
      </c>
      <c r="I2">
        <v>1600</v>
      </c>
      <c r="J2">
        <v>1600</v>
      </c>
      <c r="L2" s="21">
        <f>RIGHT(H2,LEN(H2)-SEARCH("R",H2)-4)+0</f>
        <v>0.36291000000000001</v>
      </c>
    </row>
    <row r="3" spans="1:12" ht="30">
      <c r="A3" t="s">
        <v>125</v>
      </c>
      <c r="B3" s="1" t="s">
        <v>124</v>
      </c>
      <c r="C3">
        <v>800</v>
      </c>
      <c r="D3">
        <v>800</v>
      </c>
      <c r="F3" s="21">
        <f t="shared" ref="F3:F25" si="0">RIGHT(B3,LEN(B3)-SEARCH("R",B3)-4)+0</f>
        <v>0.43811</v>
      </c>
      <c r="H3" s="1" t="s">
        <v>188</v>
      </c>
      <c r="I3">
        <v>1600</v>
      </c>
      <c r="J3">
        <v>1600</v>
      </c>
      <c r="L3" s="21">
        <f t="shared" ref="L3:L25" si="1">RIGHT(H3,LEN(H3)-SEARCH("R",H3)-4)+0</f>
        <v>0.50570000000000004</v>
      </c>
    </row>
    <row r="4" spans="1:12" ht="30">
      <c r="A4" t="s">
        <v>127</v>
      </c>
      <c r="B4" s="1" t="s">
        <v>126</v>
      </c>
      <c r="C4">
        <v>800</v>
      </c>
      <c r="D4">
        <v>800</v>
      </c>
      <c r="F4" s="21">
        <f t="shared" si="0"/>
        <v>0.30875000000000002</v>
      </c>
      <c r="H4" s="1" t="s">
        <v>189</v>
      </c>
      <c r="I4">
        <v>1600</v>
      </c>
      <c r="J4">
        <v>1600</v>
      </c>
      <c r="L4" s="21">
        <f t="shared" si="1"/>
        <v>0.34664</v>
      </c>
    </row>
    <row r="5" spans="1:12" ht="30">
      <c r="A5" t="s">
        <v>128</v>
      </c>
      <c r="B5" s="1" t="s">
        <v>131</v>
      </c>
      <c r="C5">
        <v>800</v>
      </c>
      <c r="D5">
        <v>800</v>
      </c>
      <c r="F5" s="21">
        <f t="shared" si="0"/>
        <v>0.20372999999999999</v>
      </c>
      <c r="H5" s="1" t="s">
        <v>190</v>
      </c>
      <c r="I5">
        <v>1600</v>
      </c>
      <c r="J5">
        <v>1600</v>
      </c>
      <c r="L5" s="21">
        <f t="shared" si="1"/>
        <v>0.22012999999999999</v>
      </c>
    </row>
    <row r="6" spans="1:12" ht="30">
      <c r="A6" t="s">
        <v>129</v>
      </c>
      <c r="B6" s="1" t="s">
        <v>132</v>
      </c>
      <c r="C6">
        <v>800</v>
      </c>
      <c r="D6">
        <v>800</v>
      </c>
      <c r="F6" s="21">
        <f t="shared" si="0"/>
        <v>0.43641999999999997</v>
      </c>
      <c r="H6" s="1" t="s">
        <v>191</v>
      </c>
      <c r="I6">
        <v>1600</v>
      </c>
      <c r="J6">
        <v>1600</v>
      </c>
      <c r="L6" s="21">
        <f t="shared" si="1"/>
        <v>0.52893000000000001</v>
      </c>
    </row>
    <row r="7" spans="1:12" ht="30">
      <c r="A7" t="s">
        <v>130</v>
      </c>
      <c r="B7" s="1" t="s">
        <v>133</v>
      </c>
      <c r="C7">
        <v>800</v>
      </c>
      <c r="D7">
        <v>800</v>
      </c>
      <c r="F7" s="21">
        <f t="shared" si="0"/>
        <v>0.41832999999999998</v>
      </c>
      <c r="H7" s="1" t="s">
        <v>192</v>
      </c>
      <c r="I7">
        <v>1600</v>
      </c>
      <c r="J7">
        <v>1600</v>
      </c>
      <c r="L7" s="21">
        <f t="shared" si="1"/>
        <v>0.45934000000000003</v>
      </c>
    </row>
    <row r="9" spans="1:12" ht="30">
      <c r="A9" t="s">
        <v>134</v>
      </c>
      <c r="B9" s="1" t="s">
        <v>135</v>
      </c>
      <c r="C9">
        <v>800</v>
      </c>
      <c r="D9">
        <v>800</v>
      </c>
      <c r="F9" s="21">
        <f t="shared" si="0"/>
        <v>0.44207000000000002</v>
      </c>
      <c r="G9" t="s">
        <v>172</v>
      </c>
      <c r="H9" s="1" t="s">
        <v>193</v>
      </c>
      <c r="I9">
        <v>1600</v>
      </c>
      <c r="J9">
        <v>1600</v>
      </c>
      <c r="L9" s="21">
        <f t="shared" si="1"/>
        <v>0.46092</v>
      </c>
    </row>
    <row r="10" spans="1:12" ht="30">
      <c r="A10" t="s">
        <v>137</v>
      </c>
      <c r="B10" s="1" t="s">
        <v>136</v>
      </c>
      <c r="C10">
        <v>800</v>
      </c>
      <c r="D10">
        <v>800</v>
      </c>
      <c r="F10" s="21">
        <f t="shared" si="0"/>
        <v>0.36059999999999998</v>
      </c>
      <c r="G10" t="s">
        <v>171</v>
      </c>
      <c r="H10" s="1" t="s">
        <v>194</v>
      </c>
      <c r="I10">
        <v>1600</v>
      </c>
      <c r="J10">
        <v>1600</v>
      </c>
      <c r="L10" s="21">
        <f t="shared" si="1"/>
        <v>0.38245000000000001</v>
      </c>
    </row>
    <row r="11" spans="1:12" ht="30">
      <c r="A11" t="s">
        <v>185</v>
      </c>
      <c r="B11" s="1" t="s">
        <v>184</v>
      </c>
      <c r="C11">
        <v>800</v>
      </c>
      <c r="D11">
        <v>800</v>
      </c>
      <c r="F11" s="21">
        <f t="shared" si="0"/>
        <v>0.39002999999999999</v>
      </c>
      <c r="G11" t="s">
        <v>186</v>
      </c>
      <c r="H11" s="1" t="s">
        <v>195</v>
      </c>
      <c r="I11">
        <v>1600</v>
      </c>
      <c r="J11">
        <v>1600</v>
      </c>
      <c r="L11" s="21">
        <f t="shared" si="1"/>
        <v>0.41355999999999998</v>
      </c>
    </row>
    <row r="14" spans="1:12" ht="30">
      <c r="A14" t="s">
        <v>161</v>
      </c>
      <c r="B14" s="1" t="s">
        <v>162</v>
      </c>
      <c r="C14">
        <v>400</v>
      </c>
      <c r="D14">
        <v>400</v>
      </c>
      <c r="F14" s="21">
        <f t="shared" si="0"/>
        <v>0.25407000000000002</v>
      </c>
      <c r="G14" t="s">
        <v>169</v>
      </c>
      <c r="H14" s="1" t="s">
        <v>199</v>
      </c>
      <c r="I14">
        <v>800</v>
      </c>
      <c r="J14">
        <v>800</v>
      </c>
      <c r="L14" s="21">
        <f t="shared" si="1"/>
        <v>0.29354000000000002</v>
      </c>
    </row>
    <row r="16" spans="1:12" ht="30">
      <c r="A16" t="s">
        <v>164</v>
      </c>
      <c r="B16" s="1" t="s">
        <v>163</v>
      </c>
      <c r="C16">
        <v>400</v>
      </c>
      <c r="D16">
        <v>400</v>
      </c>
      <c r="F16" s="21">
        <f t="shared" si="0"/>
        <v>0.27137</v>
      </c>
      <c r="G16" t="s">
        <v>170</v>
      </c>
      <c r="H16" s="1" t="s">
        <v>200</v>
      </c>
      <c r="I16">
        <v>800</v>
      </c>
      <c r="J16">
        <v>800</v>
      </c>
      <c r="L16" s="21">
        <f t="shared" si="1"/>
        <v>0.29794999999999999</v>
      </c>
    </row>
    <row r="18" spans="1:12" ht="30">
      <c r="A18" t="s">
        <v>165</v>
      </c>
      <c r="B18" s="1" t="s">
        <v>166</v>
      </c>
      <c r="C18">
        <v>300</v>
      </c>
      <c r="D18">
        <v>300</v>
      </c>
      <c r="F18" s="21">
        <f t="shared" si="0"/>
        <v>0.41058</v>
      </c>
      <c r="G18" t="s">
        <v>173</v>
      </c>
      <c r="H18" s="1" t="s">
        <v>202</v>
      </c>
      <c r="I18">
        <v>700</v>
      </c>
      <c r="J18">
        <v>700</v>
      </c>
      <c r="L18" s="21">
        <f t="shared" si="1"/>
        <v>0.52564</v>
      </c>
    </row>
    <row r="20" spans="1:12" ht="30">
      <c r="A20" t="s">
        <v>167</v>
      </c>
      <c r="B20" s="1" t="s">
        <v>168</v>
      </c>
      <c r="C20">
        <v>300</v>
      </c>
      <c r="D20">
        <v>300</v>
      </c>
      <c r="F20" s="21">
        <f t="shared" si="0"/>
        <v>0.53900999999999999</v>
      </c>
      <c r="G20" t="s">
        <v>174</v>
      </c>
      <c r="H20" s="1" t="s">
        <v>201</v>
      </c>
      <c r="I20">
        <v>400</v>
      </c>
      <c r="J20">
        <v>400</v>
      </c>
      <c r="L20" s="21">
        <f t="shared" si="1"/>
        <v>0.55578000000000005</v>
      </c>
    </row>
    <row r="23" spans="1:12" ht="30">
      <c r="A23" t="s">
        <v>176</v>
      </c>
      <c r="B23" s="1" t="s">
        <v>175</v>
      </c>
      <c r="C23">
        <v>800</v>
      </c>
      <c r="D23">
        <v>800</v>
      </c>
      <c r="F23" s="21">
        <f t="shared" si="0"/>
        <v>0.47917999999999999</v>
      </c>
      <c r="G23" t="s">
        <v>180</v>
      </c>
      <c r="H23" s="1" t="s">
        <v>196</v>
      </c>
      <c r="I23">
        <v>1600</v>
      </c>
      <c r="J23">
        <v>1600</v>
      </c>
      <c r="L23" s="21">
        <f t="shared" si="1"/>
        <v>0.48619000000000001</v>
      </c>
    </row>
    <row r="24" spans="1:12" ht="30">
      <c r="A24" t="s">
        <v>177</v>
      </c>
      <c r="B24" s="1" t="s">
        <v>178</v>
      </c>
      <c r="C24">
        <v>800</v>
      </c>
      <c r="D24">
        <v>800</v>
      </c>
      <c r="F24" s="21">
        <f t="shared" si="0"/>
        <v>0.36952000000000002</v>
      </c>
      <c r="G24" t="s">
        <v>179</v>
      </c>
      <c r="H24" s="1" t="s">
        <v>198</v>
      </c>
      <c r="I24">
        <v>1600</v>
      </c>
      <c r="J24">
        <v>1600</v>
      </c>
      <c r="L24" s="21">
        <f t="shared" si="1"/>
        <v>0.41465000000000002</v>
      </c>
    </row>
    <row r="25" spans="1:12" ht="30">
      <c r="A25" t="s">
        <v>182</v>
      </c>
      <c r="B25" s="1" t="s">
        <v>181</v>
      </c>
      <c r="C25">
        <v>800</v>
      </c>
      <c r="D25">
        <v>800</v>
      </c>
      <c r="F25" s="21">
        <f t="shared" si="0"/>
        <v>0.47772999999999999</v>
      </c>
      <c r="G25" t="s">
        <v>183</v>
      </c>
      <c r="H25" s="1" t="s">
        <v>197</v>
      </c>
      <c r="I25">
        <v>1600</v>
      </c>
      <c r="J25">
        <v>1600</v>
      </c>
      <c r="L25" s="21">
        <f t="shared" si="1"/>
        <v>0.54701999999999995</v>
      </c>
    </row>
  </sheetData>
  <conditionalFormatting sqref="F23:F1048576 F1:F7 F20 F18 F16 F14 F9:F11">
    <cfRule type="colorScale" priority="20">
      <colorScale>
        <cfvo type="min"/>
        <cfvo type="max"/>
        <color rgb="FFFCFCFF"/>
        <color rgb="FF63BE7B"/>
      </colorScale>
    </cfRule>
  </conditionalFormatting>
  <conditionalFormatting sqref="F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F22">
    <cfRule type="colorScale" priority="12">
      <colorScale>
        <cfvo type="min"/>
        <cfvo type="max"/>
        <color rgb="FFFCFCFF"/>
        <color rgb="FF63BE7B"/>
      </colorScale>
    </cfRule>
  </conditionalFormatting>
  <conditionalFormatting sqref="F17 F19">
    <cfRule type="colorScale" priority="10">
      <colorScale>
        <cfvo type="min"/>
        <cfvo type="max"/>
        <color rgb="FFFCFCFF"/>
        <color rgb="FF63BE7B"/>
      </colorScale>
    </cfRule>
  </conditionalFormatting>
  <conditionalFormatting sqref="F15">
    <cfRule type="colorScale" priority="9">
      <colorScale>
        <cfvo type="min"/>
        <cfvo type="max"/>
        <color rgb="FFFCFCFF"/>
        <color rgb="FF63BE7B"/>
      </colorScale>
    </cfRule>
  </conditionalFormatting>
  <conditionalFormatting sqref="F12">
    <cfRule type="colorScale" priority="8">
      <colorScale>
        <cfvo type="min"/>
        <cfvo type="max"/>
        <color rgb="FFFCFCFF"/>
        <color rgb="FF63BE7B"/>
      </colorScale>
    </cfRule>
  </conditionalFormatting>
  <conditionalFormatting sqref="F13">
    <cfRule type="colorScale" priority="7">
      <colorScale>
        <cfvo type="min"/>
        <cfvo type="max"/>
        <color rgb="FFFCFCFF"/>
        <color rgb="FF63BE7B"/>
      </colorScale>
    </cfRule>
  </conditionalFormatting>
  <conditionalFormatting sqref="F8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7 L9:L11 L14 L16 L18 L20 L23:L25">
    <cfRule type="colorScale" priority="3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L5" sqref="L5"/>
    </sheetView>
  </sheetViews>
  <sheetFormatPr baseColWidth="10" defaultRowHeight="15" x14ac:dyDescent="0"/>
  <sheetData>
    <row r="1" spans="1:8" ht="16" thickBot="1">
      <c r="A1" s="2" t="s">
        <v>18</v>
      </c>
      <c r="B1" s="3"/>
      <c r="C1" s="3"/>
      <c r="D1" s="3"/>
      <c r="E1" s="3"/>
      <c r="F1" s="3"/>
      <c r="G1" s="3"/>
      <c r="H1" s="3"/>
    </row>
    <row r="3" spans="1:8" ht="16" thickBot="1">
      <c r="A3" s="4" t="s">
        <v>19</v>
      </c>
      <c r="B3" s="5"/>
      <c r="C3" s="5"/>
      <c r="D3" s="5"/>
      <c r="E3" s="5"/>
      <c r="F3" s="5"/>
      <c r="G3" s="5"/>
      <c r="H3" s="5"/>
    </row>
    <row r="4" spans="1:8">
      <c r="A4" s="6" t="s">
        <v>20</v>
      </c>
      <c r="B4" s="7">
        <v>0.98017877861443048</v>
      </c>
    </row>
    <row r="5" spans="1:8">
      <c r="A5" s="6" t="s">
        <v>21</v>
      </c>
      <c r="B5" s="7">
        <v>0.96075043804607674</v>
      </c>
    </row>
    <row r="6" spans="1:8">
      <c r="A6" s="6" t="s">
        <v>22</v>
      </c>
      <c r="B6" s="7">
        <v>0.9607165803260389</v>
      </c>
    </row>
    <row r="7" spans="1:8">
      <c r="A7" s="6" t="s">
        <v>23</v>
      </c>
      <c r="B7" s="7">
        <v>8.5067370128018993</v>
      </c>
    </row>
    <row r="8" spans="1:8">
      <c r="A8" s="6" t="s">
        <v>24</v>
      </c>
      <c r="B8">
        <v>4642</v>
      </c>
    </row>
    <row r="9" spans="1:8" ht="16" thickBot="1">
      <c r="A9" s="2" t="s">
        <v>25</v>
      </c>
      <c r="B9" s="3"/>
      <c r="C9" s="3"/>
      <c r="D9" s="3"/>
      <c r="E9" s="3"/>
      <c r="F9" s="3"/>
      <c r="G9" s="3"/>
      <c r="H9" s="3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 ht="16" thickBot="1">
      <c r="A11" s="4" t="s">
        <v>26</v>
      </c>
      <c r="B11" s="5"/>
      <c r="C11" s="5"/>
      <c r="D11" s="5"/>
      <c r="E11" s="5"/>
      <c r="F11" s="5"/>
      <c r="G11" s="5"/>
      <c r="H11" s="5"/>
    </row>
    <row r="12" spans="1:8">
      <c r="A12" s="9" t="s">
        <v>27</v>
      </c>
      <c r="B12" s="9" t="s">
        <v>28</v>
      </c>
      <c r="C12" s="9" t="s">
        <v>29</v>
      </c>
      <c r="D12" s="9" t="s">
        <v>30</v>
      </c>
      <c r="E12" s="9" t="s">
        <v>31</v>
      </c>
      <c r="F12" s="9" t="s">
        <v>32</v>
      </c>
      <c r="G12" s="10"/>
      <c r="H12" s="10"/>
    </row>
    <row r="13" spans="1:8">
      <c r="A13" s="6" t="s">
        <v>33</v>
      </c>
      <c r="B13" s="7">
        <v>4</v>
      </c>
      <c r="C13" s="7">
        <v>8213700.9429983562</v>
      </c>
      <c r="D13" s="7">
        <v>2053425.235749589</v>
      </c>
      <c r="E13" s="7">
        <v>28376.111473865454</v>
      </c>
      <c r="F13" s="11">
        <v>0</v>
      </c>
    </row>
    <row r="14" spans="1:8">
      <c r="A14" s="6" t="s">
        <v>34</v>
      </c>
      <c r="B14" s="7">
        <v>4637</v>
      </c>
      <c r="C14" s="7">
        <v>335554.53244326339</v>
      </c>
      <c r="D14" s="7">
        <v>72.364574604973768</v>
      </c>
    </row>
    <row r="15" spans="1:8" ht="16" thickBot="1">
      <c r="A15" s="12" t="s">
        <v>35</v>
      </c>
      <c r="B15" s="13">
        <v>4641</v>
      </c>
      <c r="C15" s="13">
        <v>8549255.4754416198</v>
      </c>
      <c r="D15" s="5"/>
      <c r="E15" s="5"/>
      <c r="F15" s="5"/>
      <c r="G15" s="5"/>
      <c r="H15" s="5"/>
    </row>
    <row r="16" spans="1:8" ht="16" thickBot="1">
      <c r="A16" s="5"/>
      <c r="B16" s="5"/>
      <c r="C16" s="5"/>
      <c r="D16" s="5"/>
      <c r="E16" s="5"/>
      <c r="F16" s="5"/>
      <c r="G16" s="5"/>
      <c r="H16" s="5"/>
    </row>
    <row r="17" spans="1:8">
      <c r="A17" s="9" t="s">
        <v>27</v>
      </c>
      <c r="B17" s="9" t="s">
        <v>36</v>
      </c>
      <c r="C17" s="9" t="s">
        <v>23</v>
      </c>
      <c r="D17" s="9" t="s">
        <v>37</v>
      </c>
      <c r="E17" s="9" t="s">
        <v>38</v>
      </c>
      <c r="F17" s="9" t="s">
        <v>39</v>
      </c>
      <c r="G17" s="14" t="s">
        <v>32</v>
      </c>
      <c r="H17" s="14" t="s">
        <v>40</v>
      </c>
    </row>
    <row r="18" spans="1:8">
      <c r="A18" s="15" t="s">
        <v>41</v>
      </c>
      <c r="B18" s="7">
        <v>-1.4153915750450028</v>
      </c>
      <c r="C18" s="7">
        <v>0.26036416781629834</v>
      </c>
      <c r="D18" s="7">
        <v>-2.021298657397292</v>
      </c>
      <c r="E18" s="7">
        <v>-0.80948449269271372</v>
      </c>
      <c r="F18" s="7">
        <v>-5.4361995620059425</v>
      </c>
      <c r="G18" s="7">
        <v>5.7220784999145735E-8</v>
      </c>
      <c r="H18" s="6" t="s">
        <v>42</v>
      </c>
    </row>
    <row r="19" spans="1:8">
      <c r="A19" s="15" t="s">
        <v>43</v>
      </c>
      <c r="B19" s="7">
        <v>0.25289674680541585</v>
      </c>
      <c r="C19" s="7">
        <v>4.8329360811398278E-3</v>
      </c>
      <c r="D19" s="7">
        <v>0.24164976829574386</v>
      </c>
      <c r="E19" s="7">
        <v>0.26414372531508784</v>
      </c>
      <c r="F19" s="7">
        <v>52.327765681058047</v>
      </c>
      <c r="G19" s="11">
        <v>0</v>
      </c>
      <c r="H19" s="6" t="s">
        <v>42</v>
      </c>
    </row>
    <row r="20" spans="1:8">
      <c r="A20" s="15" t="s">
        <v>44</v>
      </c>
      <c r="B20" s="7">
        <v>0.62086287539918716</v>
      </c>
      <c r="C20" s="7">
        <v>1.1823150851985197E-2</v>
      </c>
      <c r="D20" s="7">
        <v>0.59334860222934094</v>
      </c>
      <c r="E20" s="7">
        <v>0.64837714856903339</v>
      </c>
      <c r="F20" s="7">
        <v>52.512471774386569</v>
      </c>
      <c r="G20" s="11">
        <v>0</v>
      </c>
      <c r="H20" s="6" t="s">
        <v>42</v>
      </c>
    </row>
    <row r="21" spans="1:8">
      <c r="A21" s="15" t="s">
        <v>45</v>
      </c>
      <c r="B21" s="7">
        <v>0.21597801064049649</v>
      </c>
      <c r="C21" s="7">
        <v>7.0685589915279656E-3</v>
      </c>
      <c r="D21" s="7">
        <v>0.19952839704384531</v>
      </c>
      <c r="E21" s="7">
        <v>0.23242762423714766</v>
      </c>
      <c r="F21" s="7">
        <v>30.554744029066931</v>
      </c>
      <c r="G21" s="11">
        <v>0</v>
      </c>
      <c r="H21" s="6" t="s">
        <v>42</v>
      </c>
    </row>
    <row r="22" spans="1:8">
      <c r="A22" s="15" t="s">
        <v>46</v>
      </c>
      <c r="B22" s="7">
        <v>-0.2718871069540898</v>
      </c>
      <c r="C22" s="7">
        <v>2.3205133011269814E-2</v>
      </c>
      <c r="D22" s="7">
        <v>-0.32588898653828635</v>
      </c>
      <c r="E22" s="7">
        <v>-0.21788522736989327</v>
      </c>
      <c r="F22" s="7">
        <v>-11.716679530431694</v>
      </c>
      <c r="G22" s="11">
        <v>0</v>
      </c>
      <c r="H22" s="6" t="s">
        <v>42</v>
      </c>
    </row>
    <row r="23" spans="1:8">
      <c r="A23" s="16" t="s">
        <v>47</v>
      </c>
      <c r="B23" s="17">
        <v>2.3271523398710947</v>
      </c>
      <c r="C23" s="18"/>
      <c r="D23" s="18"/>
      <c r="E23" s="18"/>
      <c r="F23" s="18"/>
      <c r="G23" s="18"/>
      <c r="H23" s="18"/>
    </row>
  </sheetData>
  <mergeCells count="2">
    <mergeCell ref="A1:H1"/>
    <mergeCell ref="A9:H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M1" workbookViewId="0">
      <selection activeCell="AD2" sqref="AA2:AD2"/>
    </sheetView>
  </sheetViews>
  <sheetFormatPr baseColWidth="10" defaultRowHeight="15" x14ac:dyDescent="0"/>
  <sheetData>
    <row r="1" spans="1:30">
      <c r="A1" t="s">
        <v>72</v>
      </c>
      <c r="B1" t="s">
        <v>73</v>
      </c>
      <c r="C1" t="s">
        <v>50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46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s="19" t="s">
        <v>96</v>
      </c>
      <c r="AB1" s="19" t="s">
        <v>97</v>
      </c>
    </row>
    <row r="2" spans="1:30">
      <c r="A2">
        <v>512</v>
      </c>
      <c r="B2" t="s">
        <v>98</v>
      </c>
      <c r="C2">
        <v>2005</v>
      </c>
      <c r="D2">
        <v>873</v>
      </c>
      <c r="E2">
        <v>198</v>
      </c>
      <c r="F2">
        <v>79</v>
      </c>
      <c r="G2">
        <v>1</v>
      </c>
      <c r="H2">
        <v>7</v>
      </c>
      <c r="I2">
        <v>14</v>
      </c>
      <c r="J2">
        <v>12</v>
      </c>
      <c r="K2">
        <v>336</v>
      </c>
      <c r="L2">
        <v>111</v>
      </c>
      <c r="M2">
        <v>128</v>
      </c>
      <c r="N2">
        <v>10</v>
      </c>
      <c r="O2">
        <v>1</v>
      </c>
      <c r="P2">
        <v>483</v>
      </c>
      <c r="Q2">
        <v>109</v>
      </c>
      <c r="R2">
        <v>38</v>
      </c>
      <c r="S2">
        <v>0</v>
      </c>
      <c r="T2">
        <v>4</v>
      </c>
      <c r="U2">
        <v>12</v>
      </c>
      <c r="V2">
        <v>9</v>
      </c>
      <c r="W2">
        <v>160</v>
      </c>
      <c r="X2">
        <v>54</v>
      </c>
      <c r="Y2">
        <v>106</v>
      </c>
      <c r="Z2">
        <v>13</v>
      </c>
      <c r="AA2" s="19">
        <f>(V2)/(Q2+R2-S2+W2+X2+Y2)</f>
        <v>1.9271948608137045E-2</v>
      </c>
      <c r="AB2" s="19">
        <f>(J2)/(E2+F2-G2+K2+L2+M2)</f>
        <v>1.4101057579318449E-2</v>
      </c>
      <c r="AC2">
        <f>LN(AA2)-LN(1-AA2)</f>
        <v>-3.9296446067779653</v>
      </c>
      <c r="AD2">
        <f>LN(AB2)-LN(1-AB2)</f>
        <v>-4.247304056679206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O1" workbookViewId="0">
      <selection activeCell="O1" sqref="A1:XFD2"/>
    </sheetView>
  </sheetViews>
  <sheetFormatPr baseColWidth="10" defaultRowHeight="15" x14ac:dyDescent="0"/>
  <sheetData>
    <row r="1" spans="1:32">
      <c r="A1" t="s">
        <v>72</v>
      </c>
      <c r="B1" t="s">
        <v>73</v>
      </c>
      <c r="C1" t="s">
        <v>50</v>
      </c>
      <c r="D1" t="s">
        <v>74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84</v>
      </c>
      <c r="Q1" t="s">
        <v>85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s="19" t="s">
        <v>96</v>
      </c>
      <c r="AD1" s="19" t="s">
        <v>97</v>
      </c>
    </row>
    <row r="2" spans="1:32">
      <c r="A2">
        <v>2233</v>
      </c>
      <c r="B2" t="s">
        <v>160</v>
      </c>
      <c r="C2">
        <v>2013</v>
      </c>
      <c r="D2">
        <v>956</v>
      </c>
      <c r="E2">
        <v>617</v>
      </c>
      <c r="F2">
        <v>339</v>
      </c>
      <c r="G2">
        <v>1149</v>
      </c>
      <c r="H2">
        <v>2384</v>
      </c>
      <c r="I2">
        <v>3533</v>
      </c>
      <c r="J2">
        <v>968</v>
      </c>
      <c r="K2">
        <v>96</v>
      </c>
      <c r="L2">
        <v>663</v>
      </c>
      <c r="M2">
        <v>381</v>
      </c>
      <c r="N2">
        <v>242</v>
      </c>
      <c r="O2">
        <v>1183</v>
      </c>
      <c r="P2">
        <v>1</v>
      </c>
      <c r="Q2">
        <v>831</v>
      </c>
      <c r="R2">
        <v>533</v>
      </c>
      <c r="S2">
        <v>266</v>
      </c>
      <c r="T2">
        <v>1072</v>
      </c>
      <c r="U2">
        <v>2019</v>
      </c>
      <c r="V2">
        <v>3091</v>
      </c>
      <c r="W2">
        <v>814</v>
      </c>
      <c r="X2">
        <v>103</v>
      </c>
      <c r="Y2">
        <v>604</v>
      </c>
      <c r="Z2">
        <v>322</v>
      </c>
      <c r="AA2">
        <v>167</v>
      </c>
      <c r="AB2">
        <v>1082</v>
      </c>
      <c r="AC2" s="19">
        <f>(W2+X2+Z2+AA2)/V2</f>
        <v>0.4548689744419282</v>
      </c>
      <c r="AD2" s="19">
        <f>(J2+K2+M2+N2)/I2</f>
        <v>0.47749787715822245</v>
      </c>
      <c r="AE2">
        <f>LN(AC2)-LN(1-AC2)</f>
        <v>-0.18101677041585185</v>
      </c>
      <c r="AF2">
        <f>LN(AD2)-LN(1-AD2)</f>
        <v>-9.0069332516829248E-2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E3" sqref="E3"/>
    </sheetView>
  </sheetViews>
  <sheetFormatPr baseColWidth="10" defaultRowHeight="15" x14ac:dyDescent="0"/>
  <cols>
    <col min="4" max="4" width="27.83203125" bestFit="1" customWidth="1"/>
  </cols>
  <sheetData>
    <row r="4" spans="3:4">
      <c r="D4" t="s">
        <v>203</v>
      </c>
    </row>
    <row r="6" spans="3:4">
      <c r="C6">
        <v>0.39159725200000001</v>
      </c>
      <c r="D6">
        <v>1</v>
      </c>
    </row>
    <row r="7" spans="3:4">
      <c r="C7">
        <v>0.28770943599999999</v>
      </c>
      <c r="D7" t="s">
        <v>204</v>
      </c>
    </row>
    <row r="8" spans="3:4">
      <c r="C8">
        <v>-0.151969035</v>
      </c>
      <c r="D8" t="s">
        <v>205</v>
      </c>
    </row>
    <row r="9" spans="3:4">
      <c r="C9">
        <v>-0.18753277600000001</v>
      </c>
      <c r="D9" t="s">
        <v>206</v>
      </c>
    </row>
    <row r="10" spans="3:4">
      <c r="C10">
        <v>-0.83451246400000001</v>
      </c>
      <c r="D10" t="s">
        <v>207</v>
      </c>
    </row>
    <row r="11" spans="3:4">
      <c r="C11">
        <v>0.49971919999999997</v>
      </c>
      <c r="D11" t="s">
        <v>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</vt:lpstr>
      <vt:lpstr>pit</vt:lpstr>
      <vt:lpstr>pfx</vt:lpstr>
      <vt:lpstr>Sheet2</vt:lpstr>
      <vt:lpstr>Sheet3</vt:lpstr>
      <vt:lpstr>Sheet5</vt:lpstr>
      <vt:lpstr>xbabip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2014-02-15T18:46:10Z</dcterms:created>
  <dcterms:modified xsi:type="dcterms:W3CDTF">2014-02-18T04:57:24Z</dcterms:modified>
</cp:coreProperties>
</file>