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eremy\Desktop\"/>
    </mc:Choice>
  </mc:AlternateContent>
  <xr:revisionPtr revIDLastSave="0" documentId="13_ncr:1_{7D3852D0-6D32-4D55-AEE8-DB59287A75C8}" xr6:coauthVersionLast="36" xr6:coauthVersionMax="36" xr10:uidLastSave="{00000000-0000-0000-0000-000000000000}"/>
  <bookViews>
    <workbookView xWindow="0" yWindow="0" windowWidth="9585" windowHeight="360" xr2:uid="{659A17E5-8AF0-4D15-B767-EC81FEF43A3A}"/>
  </bookViews>
  <sheets>
    <sheet name="Year 8" sheetId="1" r:id="rId1"/>
    <sheet name="Year 9" sheetId="2" r:id="rId2"/>
    <sheet name="Year 10" sheetId="3" r:id="rId3"/>
    <sheet name="Sheet1" sheetId="4" r:id="rId4"/>
  </sheets>
  <definedNames>
    <definedName name="gradA">Sheet1!$A$2</definedName>
    <definedName name="gradB">Sheet1!$A$3</definedName>
    <definedName name="gradC">Sheet1!$A$4</definedName>
    <definedName name="gradD">Sheet1!$A$5</definedName>
    <definedName name="gradE">Sheet1!$A$5</definedName>
    <definedName name="gradI">Sheet1!$A$7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2" l="1"/>
  <c r="D31" i="2" l="1"/>
  <c r="I3" i="2"/>
  <c r="I4" i="2"/>
  <c r="J4" i="2" s="1"/>
  <c r="K4" i="2" s="1"/>
  <c r="I5" i="2"/>
  <c r="J5" i="2" s="1"/>
  <c r="K5" i="2" s="1"/>
  <c r="I6" i="2"/>
  <c r="J6" i="2" s="1"/>
  <c r="K6" i="2" s="1"/>
  <c r="I7" i="2"/>
  <c r="I8" i="2"/>
  <c r="J8" i="2" s="1"/>
  <c r="K8" i="2" s="1"/>
  <c r="I9" i="2"/>
  <c r="J9" i="2" s="1"/>
  <c r="K9" i="2" s="1"/>
  <c r="I10" i="2"/>
  <c r="J10" i="2" s="1"/>
  <c r="K10" i="2" s="1"/>
  <c r="I11" i="2"/>
  <c r="J11" i="2" s="1"/>
  <c r="K11" i="2" s="1"/>
  <c r="I12" i="2"/>
  <c r="J12" i="2" s="1"/>
  <c r="K12" i="2" s="1"/>
  <c r="I13" i="2"/>
  <c r="J13" i="2" s="1"/>
  <c r="K13" i="2" s="1"/>
  <c r="I14" i="2"/>
  <c r="J14" i="2" s="1"/>
  <c r="K14" i="2" s="1"/>
  <c r="I15" i="2"/>
  <c r="I16" i="2"/>
  <c r="I17" i="2"/>
  <c r="J17" i="2" s="1"/>
  <c r="K17" i="2" s="1"/>
  <c r="I18" i="2"/>
  <c r="J18" i="2" s="1"/>
  <c r="K18" i="2" s="1"/>
  <c r="I19" i="2"/>
  <c r="I20" i="2"/>
  <c r="J20" i="2" s="1"/>
  <c r="K20" i="2" s="1"/>
  <c r="I21" i="2"/>
  <c r="J21" i="2" s="1"/>
  <c r="K21" i="2" s="1"/>
  <c r="I22" i="2"/>
  <c r="J22" i="2" s="1"/>
  <c r="K22" i="2" s="1"/>
  <c r="I23" i="2"/>
  <c r="J23" i="2" s="1"/>
  <c r="K23" i="2" s="1"/>
  <c r="I24" i="2"/>
  <c r="J24" i="2" s="1"/>
  <c r="K24" i="2" s="1"/>
  <c r="I25" i="2"/>
  <c r="J25" i="2" s="1"/>
  <c r="K25" i="2" s="1"/>
  <c r="I26" i="2"/>
  <c r="J26" i="2" s="1"/>
  <c r="K26" i="2" s="1"/>
  <c r="I27" i="2"/>
  <c r="J27" i="2" s="1"/>
  <c r="I28" i="2"/>
  <c r="J28" i="2" s="1"/>
  <c r="K28" i="2" s="1"/>
  <c r="I29" i="2"/>
  <c r="I30" i="2"/>
  <c r="J30" i="2" s="1"/>
  <c r="K30" i="2" s="1"/>
  <c r="I31" i="2"/>
  <c r="J31" i="2" s="1"/>
  <c r="K31" i="2" s="1"/>
  <c r="K32" i="2"/>
  <c r="F4" i="2"/>
  <c r="F5" i="2"/>
  <c r="F6" i="2"/>
  <c r="F7" i="2"/>
  <c r="F8" i="2"/>
  <c r="F9" i="2"/>
  <c r="F10" i="2"/>
  <c r="F11" i="2"/>
  <c r="F12" i="2"/>
  <c r="F13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2" i="2"/>
  <c r="D3" i="2"/>
  <c r="J32" i="2"/>
  <c r="J7" i="2"/>
  <c r="K7" i="2" s="1"/>
  <c r="J15" i="2"/>
  <c r="K15" i="2" s="1"/>
  <c r="J16" i="2"/>
  <c r="K16" i="2" s="1"/>
  <c r="J19" i="2"/>
  <c r="K19" i="2" s="1"/>
  <c r="J29" i="2"/>
  <c r="K29" i="2" s="1"/>
  <c r="J3" i="2"/>
  <c r="K3" i="2" s="1"/>
  <c r="I36" i="2" l="1"/>
  <c r="J36" i="2" s="1"/>
  <c r="K36" i="2" s="1"/>
  <c r="I35" i="2"/>
  <c r="J35" i="2" s="1"/>
  <c r="K35" i="2" s="1"/>
  <c r="K27" i="2"/>
  <c r="U21" i="1"/>
  <c r="V21" i="1" s="1"/>
  <c r="U22" i="1"/>
  <c r="V22" i="1" s="1"/>
  <c r="U23" i="1"/>
  <c r="U24" i="1"/>
  <c r="U26" i="1"/>
  <c r="U28" i="1"/>
  <c r="V14" i="1" s="1"/>
  <c r="U4" i="1"/>
  <c r="U5" i="1"/>
  <c r="U6" i="1"/>
  <c r="U7" i="1"/>
  <c r="V7" i="1"/>
  <c r="U8" i="1"/>
  <c r="U9" i="1"/>
  <c r="U10" i="1"/>
  <c r="U11" i="1"/>
  <c r="U12" i="1"/>
  <c r="U13" i="1"/>
  <c r="V13" i="1" s="1"/>
  <c r="U14" i="1"/>
  <c r="U15" i="1"/>
  <c r="U16" i="1"/>
  <c r="V16" i="1" s="1"/>
  <c r="U17" i="1"/>
  <c r="U18" i="1"/>
  <c r="U19" i="1"/>
  <c r="U20" i="1"/>
  <c r="V24" i="1"/>
  <c r="U25" i="1"/>
  <c r="V25" i="1" s="1"/>
  <c r="U27" i="1"/>
  <c r="U3" i="1"/>
  <c r="V3" i="1" s="1"/>
  <c r="I16" i="3"/>
  <c r="J14" i="3" s="1"/>
  <c r="K14" i="3" s="1"/>
  <c r="H16" i="3"/>
  <c r="F16" i="3"/>
  <c r="D16" i="3"/>
  <c r="I15" i="3"/>
  <c r="H15" i="3"/>
  <c r="F15" i="3"/>
  <c r="D15" i="3"/>
  <c r="I14" i="3"/>
  <c r="H14" i="3"/>
  <c r="F14" i="3"/>
  <c r="D14" i="3"/>
  <c r="I13" i="3"/>
  <c r="H13" i="3"/>
  <c r="F13" i="3"/>
  <c r="D13" i="3"/>
  <c r="I12" i="3"/>
  <c r="J12" i="3" s="1"/>
  <c r="K12" i="3" s="1"/>
  <c r="H12" i="3"/>
  <c r="F12" i="3"/>
  <c r="D12" i="3"/>
  <c r="I11" i="3"/>
  <c r="H11" i="3"/>
  <c r="F11" i="3"/>
  <c r="D11" i="3"/>
  <c r="I10" i="3"/>
  <c r="J10" i="3"/>
  <c r="K10" i="3" s="1"/>
  <c r="H10" i="3"/>
  <c r="F10" i="3"/>
  <c r="D10" i="3"/>
  <c r="I9" i="3"/>
  <c r="H9" i="3"/>
  <c r="F9" i="3"/>
  <c r="D9" i="3"/>
  <c r="I8" i="3"/>
  <c r="J8" i="3"/>
  <c r="K8" i="3" s="1"/>
  <c r="H8" i="3"/>
  <c r="F8" i="3"/>
  <c r="D8" i="3"/>
  <c r="I7" i="3"/>
  <c r="H7" i="3"/>
  <c r="F7" i="3"/>
  <c r="D7" i="3"/>
  <c r="I6" i="3"/>
  <c r="H6" i="3"/>
  <c r="F6" i="3"/>
  <c r="D6" i="3"/>
  <c r="I5" i="3"/>
  <c r="H5" i="3"/>
  <c r="F5" i="3"/>
  <c r="D5" i="3"/>
  <c r="I4" i="3"/>
  <c r="H4" i="3"/>
  <c r="F4" i="3"/>
  <c r="D4" i="3"/>
  <c r="I3" i="3"/>
  <c r="J3" i="3" s="1"/>
  <c r="K3" i="3" s="1"/>
  <c r="H3" i="3"/>
  <c r="F3" i="3"/>
  <c r="D3" i="3"/>
  <c r="H7" i="1"/>
  <c r="O7" i="1" s="1"/>
  <c r="E4" i="1"/>
  <c r="F4" i="1" s="1"/>
  <c r="E5" i="1"/>
  <c r="F5" i="1" s="1"/>
  <c r="E6" i="1"/>
  <c r="F6" i="1" s="1"/>
  <c r="E7" i="1"/>
  <c r="F7" i="1"/>
  <c r="E8" i="1"/>
  <c r="F8" i="1" s="1"/>
  <c r="E9" i="1"/>
  <c r="F9" i="1" s="1"/>
  <c r="E10" i="1"/>
  <c r="F10" i="1"/>
  <c r="E11" i="1"/>
  <c r="F11" i="1" s="1"/>
  <c r="E12" i="1"/>
  <c r="F12" i="1" s="1"/>
  <c r="E13" i="1"/>
  <c r="F13" i="1"/>
  <c r="E14" i="1"/>
  <c r="F14" i="1"/>
  <c r="E15" i="1"/>
  <c r="F15" i="1" s="1"/>
  <c r="E16" i="1"/>
  <c r="F16" i="1"/>
  <c r="E17" i="1"/>
  <c r="F17" i="1"/>
  <c r="E18" i="1"/>
  <c r="F18" i="1" s="1"/>
  <c r="E19" i="1"/>
  <c r="F19" i="1"/>
  <c r="E20" i="1"/>
  <c r="F20" i="1"/>
  <c r="E21" i="1"/>
  <c r="F21" i="1" s="1"/>
  <c r="E22" i="1"/>
  <c r="F22" i="1" s="1"/>
  <c r="E23" i="1"/>
  <c r="F23" i="1"/>
  <c r="E24" i="1"/>
  <c r="F24" i="1" s="1"/>
  <c r="E25" i="1"/>
  <c r="F25" i="1" s="1"/>
  <c r="E26" i="1"/>
  <c r="F26" i="1"/>
  <c r="E27" i="1"/>
  <c r="F27" i="1" s="1"/>
  <c r="E28" i="1"/>
  <c r="F28" i="1" s="1"/>
  <c r="E3" i="1"/>
  <c r="F3" i="1" s="1"/>
  <c r="J21" i="1"/>
  <c r="M27" i="1"/>
  <c r="N27" i="1"/>
  <c r="P27" i="1"/>
  <c r="M7" i="1"/>
  <c r="N7" i="1" s="1"/>
  <c r="P7" i="1" s="1"/>
  <c r="M8" i="1"/>
  <c r="N8" i="1"/>
  <c r="P8" i="1"/>
  <c r="M9" i="1"/>
  <c r="N9" i="1" s="1"/>
  <c r="P9" i="1" s="1"/>
  <c r="M10" i="1"/>
  <c r="N10" i="1" s="1"/>
  <c r="P10" i="1" s="1"/>
  <c r="M11" i="1"/>
  <c r="N11" i="1"/>
  <c r="P11" i="1" s="1"/>
  <c r="M12" i="1"/>
  <c r="N12" i="1" s="1"/>
  <c r="P12" i="1" s="1"/>
  <c r="M13" i="1"/>
  <c r="N13" i="1"/>
  <c r="P13" i="1" s="1"/>
  <c r="M14" i="1"/>
  <c r="N14" i="1" s="1"/>
  <c r="P14" i="1" s="1"/>
  <c r="M15" i="1"/>
  <c r="N15" i="1"/>
  <c r="P15" i="1" s="1"/>
  <c r="M16" i="1"/>
  <c r="N16" i="1"/>
  <c r="P16" i="1" s="1"/>
  <c r="M17" i="1"/>
  <c r="N17" i="1"/>
  <c r="P17" i="1" s="1"/>
  <c r="M18" i="1"/>
  <c r="N18" i="1"/>
  <c r="P18" i="1" s="1"/>
  <c r="M19" i="1"/>
  <c r="N19" i="1" s="1"/>
  <c r="P19" i="1" s="1"/>
  <c r="M20" i="1"/>
  <c r="N20" i="1"/>
  <c r="P20" i="1"/>
  <c r="M21" i="1"/>
  <c r="N21" i="1" s="1"/>
  <c r="P21" i="1" s="1"/>
  <c r="M22" i="1"/>
  <c r="N22" i="1"/>
  <c r="P22" i="1"/>
  <c r="M23" i="1"/>
  <c r="N23" i="1" s="1"/>
  <c r="P23" i="1" s="1"/>
  <c r="M24" i="1"/>
  <c r="N24" i="1" s="1"/>
  <c r="P24" i="1" s="1"/>
  <c r="M25" i="1"/>
  <c r="N25" i="1"/>
  <c r="P25" i="1" s="1"/>
  <c r="M26" i="1"/>
  <c r="N26" i="1" s="1"/>
  <c r="P26" i="1" s="1"/>
  <c r="M3" i="1"/>
  <c r="N3" i="1"/>
  <c r="P3" i="1" s="1"/>
  <c r="M4" i="1"/>
  <c r="N4" i="1" s="1"/>
  <c r="P4" i="1" s="1"/>
  <c r="M5" i="1"/>
  <c r="N5" i="1" s="1"/>
  <c r="P5" i="1" s="1"/>
  <c r="M6" i="1"/>
  <c r="N6" i="1"/>
  <c r="P6" i="1"/>
  <c r="H28" i="1"/>
  <c r="O28" i="1" s="1"/>
  <c r="H27" i="1"/>
  <c r="O27" i="1"/>
  <c r="H26" i="1"/>
  <c r="O26" i="1" s="1"/>
  <c r="H25" i="1"/>
  <c r="O25" i="1" s="1"/>
  <c r="H24" i="1"/>
  <c r="O24" i="1" s="1"/>
  <c r="H23" i="1"/>
  <c r="O23" i="1"/>
  <c r="H22" i="1"/>
  <c r="O22" i="1" s="1"/>
  <c r="H21" i="1"/>
  <c r="O21" i="1"/>
  <c r="H20" i="1"/>
  <c r="O20" i="1"/>
  <c r="H19" i="1"/>
  <c r="O19" i="1" s="1"/>
  <c r="H18" i="1"/>
  <c r="O18" i="1" s="1"/>
  <c r="H17" i="1"/>
  <c r="O17" i="1"/>
  <c r="H16" i="1"/>
  <c r="O16" i="1"/>
  <c r="H15" i="1"/>
  <c r="O15" i="1" s="1"/>
  <c r="H14" i="1"/>
  <c r="O14" i="1"/>
  <c r="H13" i="1"/>
  <c r="O13" i="1" s="1"/>
  <c r="H12" i="1"/>
  <c r="O12" i="1" s="1"/>
  <c r="H11" i="1"/>
  <c r="O11" i="1" s="1"/>
  <c r="H10" i="1"/>
  <c r="O10" i="1"/>
  <c r="H9" i="1"/>
  <c r="O9" i="1" s="1"/>
  <c r="H8" i="1"/>
  <c r="O8" i="1"/>
  <c r="H6" i="1"/>
  <c r="O6" i="1"/>
  <c r="H5" i="1"/>
  <c r="O5" i="1" s="1"/>
  <c r="H4" i="1"/>
  <c r="O4" i="1" s="1"/>
  <c r="H3" i="1"/>
  <c r="O3" i="1"/>
  <c r="J28" i="1"/>
  <c r="J27" i="1"/>
  <c r="J26" i="1"/>
  <c r="J25" i="1"/>
  <c r="J24" i="1"/>
  <c r="J23" i="1"/>
  <c r="J22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N28" i="1"/>
  <c r="P28" i="1" s="1"/>
  <c r="J7" i="3"/>
  <c r="K7" i="3"/>
  <c r="J15" i="3"/>
  <c r="K15" i="3"/>
  <c r="J6" i="3"/>
  <c r="K6" i="3"/>
  <c r="V4" i="1" l="1"/>
  <c r="V20" i="1"/>
  <c r="V12" i="1"/>
  <c r="V26" i="1"/>
  <c r="V11" i="1"/>
  <c r="V19" i="1"/>
  <c r="V10" i="1"/>
  <c r="V23" i="1"/>
  <c r="V9" i="1"/>
  <c r="V18" i="1"/>
  <c r="V8" i="1"/>
  <c r="V17" i="1"/>
  <c r="V28" i="1"/>
  <c r="V15" i="1"/>
  <c r="V27" i="1"/>
  <c r="V6" i="1"/>
  <c r="O40" i="1"/>
  <c r="V5" i="1"/>
  <c r="F32" i="1"/>
  <c r="F36" i="1"/>
  <c r="F37" i="1"/>
  <c r="F35" i="1"/>
  <c r="F33" i="1"/>
  <c r="F34" i="1"/>
  <c r="O47" i="1"/>
  <c r="O34" i="1" s="1"/>
  <c r="O49" i="1"/>
  <c r="O36" i="1" s="1"/>
  <c r="O43" i="1"/>
  <c r="O39" i="1"/>
  <c r="O41" i="1"/>
  <c r="O48" i="1"/>
  <c r="O35" i="1" s="1"/>
  <c r="O46" i="1"/>
  <c r="O38" i="1"/>
  <c r="O42" i="1"/>
  <c r="O44" i="1"/>
  <c r="P43" i="1"/>
  <c r="P45" i="1"/>
  <c r="P38" i="1"/>
  <c r="P39" i="1"/>
  <c r="P47" i="1"/>
  <c r="P34" i="1" s="1"/>
  <c r="P48" i="1"/>
  <c r="P35" i="1" s="1"/>
  <c r="P41" i="1"/>
  <c r="P40" i="1"/>
  <c r="P49" i="1"/>
  <c r="P36" i="1" s="1"/>
  <c r="P44" i="1"/>
  <c r="P42" i="1"/>
  <c r="P46" i="1"/>
  <c r="J4" i="3"/>
  <c r="K4" i="3" s="1"/>
  <c r="J13" i="3"/>
  <c r="K13" i="3" s="1"/>
  <c r="J9" i="3"/>
  <c r="K9" i="3" s="1"/>
  <c r="J11" i="3"/>
  <c r="K11" i="3" s="1"/>
  <c r="O45" i="1"/>
  <c r="J16" i="3"/>
  <c r="K16" i="3" s="1"/>
  <c r="J5" i="3"/>
  <c r="K5" i="3" s="1"/>
  <c r="O32" i="1" l="1"/>
  <c r="P32" i="1"/>
  <c r="P31" i="1"/>
  <c r="O33" i="1"/>
  <c r="P33" i="1"/>
  <c r="O31" i="1"/>
</calcChain>
</file>

<file path=xl/sharedStrings.xml><?xml version="1.0" encoding="utf-8"?>
<sst xmlns="http://schemas.openxmlformats.org/spreadsheetml/2006/main" count="260" uniqueCount="61">
  <si>
    <t>Knowledge</t>
  </si>
  <si>
    <t>Application</t>
  </si>
  <si>
    <t>Extension</t>
  </si>
  <si>
    <t>Total</t>
  </si>
  <si>
    <t>Out of</t>
  </si>
  <si>
    <t>A</t>
  </si>
  <si>
    <t>B</t>
  </si>
  <si>
    <t>C</t>
  </si>
  <si>
    <t>D</t>
  </si>
  <si>
    <t>E</t>
  </si>
  <si>
    <t>I</t>
  </si>
  <si>
    <t>Lin Eqn Prac Test</t>
  </si>
  <si>
    <t>A+</t>
  </si>
  <si>
    <t>A-</t>
  </si>
  <si>
    <t>B+</t>
  </si>
  <si>
    <t>B-</t>
  </si>
  <si>
    <t>C+</t>
  </si>
  <si>
    <t>C-</t>
  </si>
  <si>
    <t>Linear &amp; Non-Linear Equations Part 2 Test</t>
  </si>
  <si>
    <t>Homework</t>
  </si>
  <si>
    <t>Yes</t>
  </si>
  <si>
    <t>Yes (Half)</t>
  </si>
  <si>
    <t>Most</t>
  </si>
  <si>
    <t>Half</t>
  </si>
  <si>
    <t>All</t>
  </si>
  <si>
    <t>Measurement Test</t>
  </si>
  <si>
    <t>Did not submit</t>
  </si>
  <si>
    <t>Largely incomplete</t>
  </si>
  <si>
    <t>Mostly attempted, but no correct answers</t>
  </si>
  <si>
    <t>Mostly attempted, some correct answers</t>
  </si>
  <si>
    <t>Completed, mostly correct answers</t>
  </si>
  <si>
    <t>Completed, all answers correct</t>
  </si>
  <si>
    <t>4</t>
  </si>
  <si>
    <t>5</t>
  </si>
  <si>
    <t>3</t>
  </si>
  <si>
    <t>Week 6</t>
  </si>
  <si>
    <t>Practice Test</t>
  </si>
  <si>
    <t>Linear &amp; Non-Linear Relations Test</t>
  </si>
  <si>
    <t>*</t>
  </si>
  <si>
    <t>**</t>
  </si>
  <si>
    <t>G</t>
  </si>
  <si>
    <t>H</t>
  </si>
  <si>
    <t>L</t>
  </si>
  <si>
    <t>M</t>
  </si>
  <si>
    <t>O</t>
  </si>
  <si>
    <t>P</t>
  </si>
  <si>
    <t>Q</t>
  </si>
  <si>
    <t>R</t>
  </si>
  <si>
    <t>S</t>
  </si>
  <si>
    <t>W</t>
  </si>
  <si>
    <t>X</t>
  </si>
  <si>
    <t>Z</t>
  </si>
  <si>
    <t>V</t>
  </si>
  <si>
    <t>T</t>
  </si>
  <si>
    <t>K</t>
  </si>
  <si>
    <t>N</t>
  </si>
  <si>
    <t>J</t>
  </si>
  <si>
    <t>Y</t>
  </si>
  <si>
    <t>Last</t>
  </si>
  <si>
    <t>First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</si>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</sst>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Border="1"/>
    <xf numFmtId="9" fontId="0" fillId="0" borderId="2" xfId="1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0" xfId="1" applyFont="1"/>
    <xf numFmtId="9" fontId="0" fillId="0" borderId="0" xfId="0" applyNumberFormat="1" applyBorder="1"/>
    <xf numFmtId="0" fontId="2" fillId="0" borderId="0" xfId="0" applyFont="1" applyBorder="1"/>
    <xf numFmtId="0" fontId="2" fillId="0" borderId="0" xfId="0" applyFont="1" applyFill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7" xfId="0" applyBorder="1" applyAlignment="1">
      <alignment horizontal="center"/>
    </xf>
    <xf numFmtId="9" fontId="0" fillId="0" borderId="8" xfId="1" applyFont="1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10" xfId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6" xfId="1" applyFont="1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5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49" fontId="2" fillId="0" borderId="5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4" xfId="0" applyFont="1" applyBorder="1"/>
    <xf numFmtId="0" fontId="0" fillId="0" borderId="9" xfId="0" applyBorder="1"/>
    <xf numFmtId="0" fontId="0" fillId="0" borderId="7" xfId="0" applyBorder="1"/>
    <xf numFmtId="0" fontId="0" fillId="0" borderId="21" xfId="0" applyBorder="1"/>
    <xf numFmtId="0" fontId="2" fillId="0" borderId="21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24" xfId="0" applyBorder="1" applyAlignment="1">
      <alignment horizontal="center" vertical="center"/>
    </xf>
    <xf numFmtId="9" fontId="0" fillId="0" borderId="2" xfId="1" applyFont="1" applyBorder="1" applyAlignment="1">
      <alignment horizontal="center"/>
    </xf>
    <xf numFmtId="9" fontId="0" fillId="0" borderId="17" xfId="1" applyFont="1" applyBorder="1" applyAlignment="1">
      <alignment horizontal="center"/>
    </xf>
    <xf numFmtId="0" fontId="0" fillId="2" borderId="16" xfId="0" applyFill="1" applyBorder="1" applyAlignment="1">
      <alignment horizontal="center"/>
    </xf>
    <xf numFmtId="9" fontId="0" fillId="0" borderId="19" xfId="1" applyFont="1" applyBorder="1" applyAlignment="1">
      <alignment horizontal="center"/>
    </xf>
    <xf numFmtId="49" fontId="0" fillId="0" borderId="25" xfId="0" applyNumberFormat="1" applyBorder="1" applyAlignment="1">
      <alignment horizontal="center"/>
    </xf>
    <xf numFmtId="9" fontId="0" fillId="0" borderId="20" xfId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1393F-3179-4ACB-B88B-965EF3F2FCCE}">
  <dimension ref="A1:V49"/>
  <sheetViews>
    <sheetView tabSelected="1" zoomScale="126" zoomScaleNormal="130"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H17" sqref="H17"/>
    </sheetView>
  </sheetViews>
  <sheetFormatPr defaultRowHeight="15" x14ac:dyDescent="0.25"/>
  <cols>
    <col min="1" max="1" width="4.42578125" bestFit="1" customWidth="1"/>
    <col min="2" max="2" width="4.85546875" bestFit="1" customWidth="1"/>
    <col min="3" max="3" width="10.28515625" customWidth="1"/>
    <col min="4" max="5" width="5.5703125" bestFit="1" customWidth="1"/>
    <col min="6" max="6" width="3.85546875" customWidth="1"/>
    <col min="7" max="8" width="5.5703125" style="5" bestFit="1" customWidth="1"/>
    <col min="9" max="9" width="4.28515625" style="5" bestFit="1" customWidth="1"/>
    <col min="10" max="10" width="5.5703125" style="5" bestFit="1" customWidth="1"/>
    <col min="11" max="11" width="4.28515625" style="5" bestFit="1" customWidth="1"/>
    <col min="12" max="14" width="5.5703125" style="6" bestFit="1" customWidth="1"/>
    <col min="15" max="15" width="11" style="1" bestFit="1" customWidth="1"/>
    <col min="16" max="16" width="6.140625" style="1" bestFit="1" customWidth="1"/>
    <col min="17" max="17" width="10.140625" bestFit="1" customWidth="1"/>
    <col min="18" max="18" width="11" bestFit="1" customWidth="1"/>
    <col min="19" max="19" width="11.140625" bestFit="1" customWidth="1"/>
    <col min="20" max="20" width="9.7109375" bestFit="1" customWidth="1"/>
  </cols>
  <sheetData>
    <row r="1" spans="1:22" ht="16.5" thickTop="1" thickBot="1" x14ac:dyDescent="0.3">
      <c r="C1" s="59" t="s">
        <v>19</v>
      </c>
      <c r="D1" s="51" t="s">
        <v>11</v>
      </c>
      <c r="E1" s="52"/>
      <c r="F1" s="64"/>
      <c r="G1" s="39" t="s">
        <v>18</v>
      </c>
      <c r="H1" s="40"/>
      <c r="I1" s="40"/>
      <c r="J1" s="40"/>
      <c r="K1" s="40"/>
      <c r="L1" s="40"/>
      <c r="M1" s="40"/>
      <c r="N1" s="40"/>
      <c r="O1" s="40"/>
      <c r="P1" s="41"/>
      <c r="Q1" s="65" t="s">
        <v>19</v>
      </c>
      <c r="R1" s="51" t="s">
        <v>36</v>
      </c>
      <c r="S1" s="52"/>
      <c r="T1" s="52"/>
      <c r="U1" s="52"/>
      <c r="V1" s="53"/>
    </row>
    <row r="2" spans="1:22" ht="15.75" thickBot="1" x14ac:dyDescent="0.3">
      <c r="A2" s="27" t="s">
        <v>58</v>
      </c>
      <c r="B2" s="27" t="s">
        <v>59</v>
      </c>
      <c r="C2" s="60"/>
      <c r="D2" s="42" t="s">
        <v>3</v>
      </c>
      <c r="E2" s="31"/>
      <c r="F2" s="33"/>
      <c r="G2" s="42" t="s">
        <v>0</v>
      </c>
      <c r="H2" s="31"/>
      <c r="I2" s="31" t="s">
        <v>1</v>
      </c>
      <c r="J2" s="31"/>
      <c r="K2" s="31" t="s">
        <v>2</v>
      </c>
      <c r="L2" s="31"/>
      <c r="M2" s="31" t="s">
        <v>3</v>
      </c>
      <c r="N2" s="31"/>
      <c r="O2" s="28" t="s">
        <v>0</v>
      </c>
      <c r="P2" s="43" t="s">
        <v>3</v>
      </c>
      <c r="Q2" s="50" t="s">
        <v>35</v>
      </c>
      <c r="R2" s="54" t="s">
        <v>0</v>
      </c>
      <c r="S2" s="29" t="s">
        <v>1</v>
      </c>
      <c r="T2" s="29" t="s">
        <v>2</v>
      </c>
      <c r="U2" s="32" t="s">
        <v>3</v>
      </c>
      <c r="V2" s="55"/>
    </row>
    <row r="3" spans="1:22" x14ac:dyDescent="0.25">
      <c r="A3" s="14" t="s">
        <v>6</v>
      </c>
      <c r="B3" s="14" t="s">
        <v>43</v>
      </c>
      <c r="C3" s="61" t="s">
        <v>23</v>
      </c>
      <c r="D3" s="56">
        <v>18.5</v>
      </c>
      <c r="E3" s="68">
        <f t="shared" ref="E3:E28" si="0">D3/D$28</f>
        <v>0.37</v>
      </c>
      <c r="F3" s="37" t="str">
        <f>VLOOKUP(E3,Sheet1!$A$2:$B$12,2)</f>
        <v>E</v>
      </c>
      <c r="G3" s="44">
        <v>15</v>
      </c>
      <c r="H3" s="7">
        <f t="shared" ref="H3:H28" si="1">G3/G$28</f>
        <v>0.4838709677419355</v>
      </c>
      <c r="I3" s="3">
        <v>5.5</v>
      </c>
      <c r="J3" s="7">
        <f t="shared" ref="J3:J28" si="2">I3/I$28</f>
        <v>0.42307692307692307</v>
      </c>
      <c r="K3" s="3">
        <v>0</v>
      </c>
      <c r="L3" s="7">
        <f t="shared" ref="L3:L28" si="3">K3/K$28</f>
        <v>0</v>
      </c>
      <c r="M3" s="3">
        <f t="shared" ref="M3:M27" si="4">SUM(G3,I3,K3)</f>
        <v>20.5</v>
      </c>
      <c r="N3" s="7">
        <f t="shared" ref="N3:N28" si="5">M3/M$28</f>
        <v>0.40196078431372551</v>
      </c>
      <c r="O3" s="3" t="str">
        <f>VLOOKUP(H3,Sheet1!$A$2:$B$12,2)</f>
        <v>D</v>
      </c>
      <c r="P3" s="45" t="str">
        <f>VLOOKUP(N3,Sheet1!$A$2:$B$12,2)</f>
        <v>D</v>
      </c>
      <c r="Q3" s="66" t="s">
        <v>10</v>
      </c>
      <c r="R3" s="56">
        <v>17</v>
      </c>
      <c r="S3" s="21">
        <v>3</v>
      </c>
      <c r="T3" s="21">
        <v>0</v>
      </c>
      <c r="U3" s="21">
        <f>SUM(R3:T3)</f>
        <v>20</v>
      </c>
      <c r="V3" s="69">
        <f>U3/$U$28</f>
        <v>0.38461538461538464</v>
      </c>
    </row>
    <row r="4" spans="1:22" x14ac:dyDescent="0.25">
      <c r="A4" s="14" t="s">
        <v>6</v>
      </c>
      <c r="B4" s="14" t="s">
        <v>6</v>
      </c>
      <c r="C4" s="60" t="s">
        <v>22</v>
      </c>
      <c r="D4" s="56">
        <v>17.5</v>
      </c>
      <c r="E4" s="68">
        <f t="shared" si="0"/>
        <v>0.35</v>
      </c>
      <c r="F4" s="37" t="str">
        <f>VLOOKUP(E4,Sheet1!$A$2:$B$12,2)</f>
        <v>E</v>
      </c>
      <c r="G4" s="44">
        <v>21.5</v>
      </c>
      <c r="H4" s="7">
        <f t="shared" si="1"/>
        <v>0.69354838709677424</v>
      </c>
      <c r="I4" s="3">
        <v>3.5</v>
      </c>
      <c r="J4" s="7">
        <f t="shared" si="2"/>
        <v>0.26923076923076922</v>
      </c>
      <c r="K4" s="3">
        <v>0</v>
      </c>
      <c r="L4" s="7">
        <f t="shared" si="3"/>
        <v>0</v>
      </c>
      <c r="M4" s="3">
        <f t="shared" si="4"/>
        <v>25</v>
      </c>
      <c r="N4" s="7">
        <f t="shared" si="5"/>
        <v>0.49019607843137253</v>
      </c>
      <c r="O4" s="3" t="str">
        <f>VLOOKUP(H4,Sheet1!$A$2:$B$12,2)</f>
        <v>C+</v>
      </c>
      <c r="P4" s="45" t="str">
        <f>VLOOKUP(N4,Sheet1!$A$2:$B$12,2)</f>
        <v>D</v>
      </c>
      <c r="Q4" s="66" t="s">
        <v>34</v>
      </c>
      <c r="R4" s="56">
        <v>18.5</v>
      </c>
      <c r="S4" s="21">
        <v>1</v>
      </c>
      <c r="T4" s="21">
        <v>0</v>
      </c>
      <c r="U4" s="21">
        <f t="shared" ref="U4:U28" si="6">SUM(R4:T4)</f>
        <v>19.5</v>
      </c>
      <c r="V4" s="69">
        <f t="shared" ref="V4:V28" si="7">U4/$U$28</f>
        <v>0.375</v>
      </c>
    </row>
    <row r="5" spans="1:22" x14ac:dyDescent="0.25">
      <c r="A5" s="14" t="s">
        <v>7</v>
      </c>
      <c r="B5" s="14" t="s">
        <v>52</v>
      </c>
      <c r="C5" s="60" t="s">
        <v>24</v>
      </c>
      <c r="D5" s="56">
        <v>28</v>
      </c>
      <c r="E5" s="68">
        <f t="shared" si="0"/>
        <v>0.56000000000000005</v>
      </c>
      <c r="F5" s="37" t="str">
        <f>VLOOKUP(E5,Sheet1!$A$2:$B$12,2)</f>
        <v>C-</v>
      </c>
      <c r="G5" s="44">
        <v>30.5</v>
      </c>
      <c r="H5" s="7">
        <f t="shared" si="1"/>
        <v>0.9838709677419355</v>
      </c>
      <c r="I5" s="3">
        <v>1.5</v>
      </c>
      <c r="J5" s="7">
        <f t="shared" si="2"/>
        <v>0.11538461538461539</v>
      </c>
      <c r="K5" s="3">
        <v>1.5</v>
      </c>
      <c r="L5" s="7">
        <f t="shared" si="3"/>
        <v>0.21428571428571427</v>
      </c>
      <c r="M5" s="3">
        <f t="shared" si="4"/>
        <v>33.5</v>
      </c>
      <c r="N5" s="7">
        <f t="shared" si="5"/>
        <v>0.65686274509803921</v>
      </c>
      <c r="O5" s="3" t="str">
        <f>VLOOKUP(H5,Sheet1!$A$2:$B$12,2)</f>
        <v>A+</v>
      </c>
      <c r="P5" s="45" t="str">
        <f>VLOOKUP(N5,Sheet1!$A$2:$B$12,2)</f>
        <v>C+</v>
      </c>
      <c r="Q5" s="66" t="s">
        <v>10</v>
      </c>
      <c r="R5" s="56">
        <v>20.6</v>
      </c>
      <c r="S5" s="21">
        <v>6.5</v>
      </c>
      <c r="T5" s="21">
        <v>0</v>
      </c>
      <c r="U5" s="21">
        <f t="shared" si="6"/>
        <v>27.1</v>
      </c>
      <c r="V5" s="69">
        <f t="shared" si="7"/>
        <v>0.52115384615384619</v>
      </c>
    </row>
    <row r="6" spans="1:22" x14ac:dyDescent="0.25">
      <c r="A6" s="14" t="s">
        <v>7</v>
      </c>
      <c r="B6" s="14" t="s">
        <v>40</v>
      </c>
      <c r="C6" s="60" t="s">
        <v>24</v>
      </c>
      <c r="D6" s="56">
        <v>29</v>
      </c>
      <c r="E6" s="68">
        <f t="shared" si="0"/>
        <v>0.57999999999999996</v>
      </c>
      <c r="F6" s="37" t="str">
        <f>VLOOKUP(E6,Sheet1!$A$2:$B$12,2)</f>
        <v>C-</v>
      </c>
      <c r="G6" s="44">
        <v>26.5</v>
      </c>
      <c r="H6" s="7">
        <f t="shared" si="1"/>
        <v>0.85483870967741937</v>
      </c>
      <c r="I6" s="3">
        <v>11</v>
      </c>
      <c r="J6" s="7">
        <f t="shared" si="2"/>
        <v>0.84615384615384615</v>
      </c>
      <c r="K6" s="3">
        <v>0</v>
      </c>
      <c r="L6" s="7">
        <f t="shared" si="3"/>
        <v>0</v>
      </c>
      <c r="M6" s="3">
        <f t="shared" si="4"/>
        <v>37.5</v>
      </c>
      <c r="N6" s="7">
        <f t="shared" si="5"/>
        <v>0.73529411764705888</v>
      </c>
      <c r="O6" s="3" t="str">
        <f>VLOOKUP(H6,Sheet1!$A$2:$B$12,2)</f>
        <v>A-</v>
      </c>
      <c r="P6" s="45" t="str">
        <f>VLOOKUP(N6,Sheet1!$A$2:$B$12,2)</f>
        <v>B-</v>
      </c>
      <c r="Q6" s="66" t="s">
        <v>34</v>
      </c>
      <c r="R6" s="56">
        <v>17</v>
      </c>
      <c r="S6" s="21">
        <v>7</v>
      </c>
      <c r="T6" s="21">
        <v>0</v>
      </c>
      <c r="U6" s="21">
        <f t="shared" si="6"/>
        <v>24</v>
      </c>
      <c r="V6" s="69">
        <f t="shared" si="7"/>
        <v>0.46153846153846156</v>
      </c>
    </row>
    <row r="7" spans="1:22" x14ac:dyDescent="0.25">
      <c r="A7" s="14" t="s">
        <v>40</v>
      </c>
      <c r="B7" s="14" t="s">
        <v>6</v>
      </c>
      <c r="C7" s="60" t="s">
        <v>22</v>
      </c>
      <c r="D7" s="56">
        <v>33</v>
      </c>
      <c r="E7" s="68">
        <f t="shared" si="0"/>
        <v>0.66</v>
      </c>
      <c r="F7" s="37" t="str">
        <f>VLOOKUP(E7,Sheet1!$A$2:$B$12,2)</f>
        <v>C+</v>
      </c>
      <c r="G7" s="44">
        <v>26.5</v>
      </c>
      <c r="H7" s="7">
        <f t="shared" si="1"/>
        <v>0.85483870967741937</v>
      </c>
      <c r="I7" s="3">
        <v>3</v>
      </c>
      <c r="J7" s="7">
        <f t="shared" si="2"/>
        <v>0.23076923076923078</v>
      </c>
      <c r="K7" s="3">
        <v>0</v>
      </c>
      <c r="L7" s="7">
        <f t="shared" si="3"/>
        <v>0</v>
      </c>
      <c r="M7" s="3">
        <f t="shared" si="4"/>
        <v>29.5</v>
      </c>
      <c r="N7" s="7">
        <f t="shared" si="5"/>
        <v>0.57843137254901966</v>
      </c>
      <c r="O7" s="3" t="str">
        <f>VLOOKUP(H7,Sheet1!$A$2:$B$12,2)</f>
        <v>A-</v>
      </c>
      <c r="P7" s="45" t="str">
        <f>VLOOKUP(N7,Sheet1!$A$2:$B$12,2)</f>
        <v>C-</v>
      </c>
      <c r="Q7" s="66" t="s">
        <v>10</v>
      </c>
      <c r="R7" s="56">
        <v>9.5</v>
      </c>
      <c r="S7" s="21">
        <v>3</v>
      </c>
      <c r="T7" s="21">
        <v>0</v>
      </c>
      <c r="U7" s="21">
        <f t="shared" si="6"/>
        <v>12.5</v>
      </c>
      <c r="V7" s="69">
        <f t="shared" si="7"/>
        <v>0.24038461538461539</v>
      </c>
    </row>
    <row r="8" spans="1:22" x14ac:dyDescent="0.25">
      <c r="A8" s="14" t="s">
        <v>41</v>
      </c>
      <c r="B8" s="14" t="s">
        <v>53</v>
      </c>
      <c r="C8" s="60" t="s">
        <v>22</v>
      </c>
      <c r="D8" s="56">
        <v>23.5</v>
      </c>
      <c r="E8" s="68">
        <f t="shared" si="0"/>
        <v>0.47</v>
      </c>
      <c r="F8" s="37" t="str">
        <f>VLOOKUP(E8,Sheet1!$A$2:$B$12,2)</f>
        <v>D</v>
      </c>
      <c r="G8" s="44">
        <v>30.5</v>
      </c>
      <c r="H8" s="7">
        <f t="shared" si="1"/>
        <v>0.9838709677419355</v>
      </c>
      <c r="I8" s="3">
        <v>9.5</v>
      </c>
      <c r="J8" s="7">
        <f t="shared" si="2"/>
        <v>0.73076923076923073</v>
      </c>
      <c r="K8" s="3">
        <v>1</v>
      </c>
      <c r="L8" s="7">
        <f t="shared" si="3"/>
        <v>0.14285714285714285</v>
      </c>
      <c r="M8" s="3">
        <f t="shared" si="4"/>
        <v>41</v>
      </c>
      <c r="N8" s="7">
        <f t="shared" si="5"/>
        <v>0.80392156862745101</v>
      </c>
      <c r="O8" s="3" t="str">
        <f>VLOOKUP(H8,Sheet1!$A$2:$B$12,2)</f>
        <v>A+</v>
      </c>
      <c r="P8" s="45" t="str">
        <f>VLOOKUP(N8,Sheet1!$A$2:$B$12,2)</f>
        <v>B+</v>
      </c>
      <c r="Q8" s="66" t="s">
        <v>32</v>
      </c>
      <c r="R8" s="56">
        <v>20</v>
      </c>
      <c r="S8" s="21">
        <v>8.5</v>
      </c>
      <c r="T8" s="21">
        <v>5</v>
      </c>
      <c r="U8" s="21">
        <f t="shared" si="6"/>
        <v>33.5</v>
      </c>
      <c r="V8" s="69">
        <f t="shared" si="7"/>
        <v>0.64423076923076927</v>
      </c>
    </row>
    <row r="9" spans="1:22" x14ac:dyDescent="0.25">
      <c r="A9" s="14" t="s">
        <v>41</v>
      </c>
      <c r="B9" s="14" t="s">
        <v>48</v>
      </c>
      <c r="C9" s="60" t="s">
        <v>22</v>
      </c>
      <c r="D9" s="70"/>
      <c r="E9" s="68">
        <f t="shared" si="0"/>
        <v>0</v>
      </c>
      <c r="F9" s="37" t="str">
        <f>VLOOKUP(E9,Sheet1!$A$2:$B$12,2)</f>
        <v>E</v>
      </c>
      <c r="G9" s="44">
        <v>22</v>
      </c>
      <c r="H9" s="7">
        <f t="shared" si="1"/>
        <v>0.70967741935483875</v>
      </c>
      <c r="I9" s="3">
        <v>10</v>
      </c>
      <c r="J9" s="7">
        <f t="shared" si="2"/>
        <v>0.76923076923076927</v>
      </c>
      <c r="K9" s="3">
        <v>0</v>
      </c>
      <c r="L9" s="7">
        <f t="shared" si="3"/>
        <v>0</v>
      </c>
      <c r="M9" s="3">
        <f t="shared" si="4"/>
        <v>32</v>
      </c>
      <c r="N9" s="7">
        <f t="shared" si="5"/>
        <v>0.62745098039215685</v>
      </c>
      <c r="O9" s="3" t="str">
        <f>VLOOKUP(H9,Sheet1!$A$2:$B$12,2)</f>
        <v>B-</v>
      </c>
      <c r="P9" s="45" t="str">
        <f>VLOOKUP(N9,Sheet1!$A$2:$B$12,2)</f>
        <v>C</v>
      </c>
      <c r="Q9" s="66" t="s">
        <v>32</v>
      </c>
      <c r="R9" s="56">
        <v>21.5</v>
      </c>
      <c r="S9" s="21">
        <v>8</v>
      </c>
      <c r="T9" s="21">
        <v>0</v>
      </c>
      <c r="U9" s="21">
        <f t="shared" si="6"/>
        <v>29.5</v>
      </c>
      <c r="V9" s="69">
        <f t="shared" si="7"/>
        <v>0.56730769230769229</v>
      </c>
    </row>
    <row r="10" spans="1:22" x14ac:dyDescent="0.25">
      <c r="A10" s="14" t="s">
        <v>41</v>
      </c>
      <c r="B10" s="14" t="s">
        <v>43</v>
      </c>
      <c r="C10" s="60" t="s">
        <v>24</v>
      </c>
      <c r="D10" s="56">
        <v>34</v>
      </c>
      <c r="E10" s="68">
        <f t="shared" si="0"/>
        <v>0.68</v>
      </c>
      <c r="F10" s="37" t="str">
        <f>VLOOKUP(E10,Sheet1!$A$2:$B$12,2)</f>
        <v>C+</v>
      </c>
      <c r="G10" s="44">
        <v>24</v>
      </c>
      <c r="H10" s="7">
        <f t="shared" si="1"/>
        <v>0.77419354838709675</v>
      </c>
      <c r="I10" s="3">
        <v>9.5</v>
      </c>
      <c r="J10" s="7">
        <f t="shared" si="2"/>
        <v>0.73076923076923073</v>
      </c>
      <c r="K10" s="3">
        <v>1</v>
      </c>
      <c r="L10" s="7">
        <f t="shared" si="3"/>
        <v>0.14285714285714285</v>
      </c>
      <c r="M10" s="3">
        <f t="shared" si="4"/>
        <v>34.5</v>
      </c>
      <c r="N10" s="7">
        <f t="shared" si="5"/>
        <v>0.67647058823529416</v>
      </c>
      <c r="O10" s="3" t="str">
        <f>VLOOKUP(H10,Sheet1!$A$2:$B$12,2)</f>
        <v>B</v>
      </c>
      <c r="P10" s="45" t="str">
        <f>VLOOKUP(N10,Sheet1!$A$2:$B$12,2)</f>
        <v>C+</v>
      </c>
      <c r="Q10" s="66" t="s">
        <v>33</v>
      </c>
      <c r="R10" s="56">
        <v>16</v>
      </c>
      <c r="S10" s="21">
        <v>7.5</v>
      </c>
      <c r="T10" s="21">
        <v>0</v>
      </c>
      <c r="U10" s="21">
        <f t="shared" si="6"/>
        <v>23.5</v>
      </c>
      <c r="V10" s="69">
        <f t="shared" si="7"/>
        <v>0.45192307692307693</v>
      </c>
    </row>
    <row r="11" spans="1:22" x14ac:dyDescent="0.25">
      <c r="A11" s="14" t="s">
        <v>42</v>
      </c>
      <c r="B11" s="14" t="s">
        <v>5</v>
      </c>
      <c r="C11" s="60" t="s">
        <v>23</v>
      </c>
      <c r="D11" s="56">
        <v>25.5</v>
      </c>
      <c r="E11" s="68">
        <f t="shared" si="0"/>
        <v>0.51</v>
      </c>
      <c r="F11" s="37" t="str">
        <f>VLOOKUP(E11,Sheet1!$A$2:$B$12,2)</f>
        <v>D</v>
      </c>
      <c r="G11" s="44">
        <v>22</v>
      </c>
      <c r="H11" s="7">
        <f t="shared" si="1"/>
        <v>0.70967741935483875</v>
      </c>
      <c r="I11" s="3">
        <v>7</v>
      </c>
      <c r="J11" s="7">
        <f t="shared" si="2"/>
        <v>0.53846153846153844</v>
      </c>
      <c r="K11" s="3">
        <v>1</v>
      </c>
      <c r="L11" s="7">
        <f t="shared" si="3"/>
        <v>0.14285714285714285</v>
      </c>
      <c r="M11" s="3">
        <f t="shared" si="4"/>
        <v>30</v>
      </c>
      <c r="N11" s="7">
        <f t="shared" si="5"/>
        <v>0.58823529411764708</v>
      </c>
      <c r="O11" s="3" t="str">
        <f>VLOOKUP(H11,Sheet1!$A$2:$B$12,2)</f>
        <v>B-</v>
      </c>
      <c r="P11" s="45" t="str">
        <f>VLOOKUP(N11,Sheet1!$A$2:$B$12,2)</f>
        <v>C-</v>
      </c>
      <c r="Q11" s="66" t="s">
        <v>34</v>
      </c>
      <c r="R11" s="56">
        <v>25</v>
      </c>
      <c r="S11" s="21">
        <v>3</v>
      </c>
      <c r="T11" s="21">
        <v>0</v>
      </c>
      <c r="U11" s="21">
        <f t="shared" si="6"/>
        <v>28</v>
      </c>
      <c r="V11" s="69">
        <f t="shared" si="7"/>
        <v>0.53846153846153844</v>
      </c>
    </row>
    <row r="12" spans="1:22" x14ac:dyDescent="0.25">
      <c r="A12" s="14" t="s">
        <v>43</v>
      </c>
      <c r="B12" s="14" t="s">
        <v>8</v>
      </c>
      <c r="C12" s="60" t="s">
        <v>23</v>
      </c>
      <c r="D12" s="56">
        <v>28</v>
      </c>
      <c r="E12" s="68">
        <f t="shared" si="0"/>
        <v>0.56000000000000005</v>
      </c>
      <c r="F12" s="37" t="str">
        <f>VLOOKUP(E12,Sheet1!$A$2:$B$12,2)</f>
        <v>C-</v>
      </c>
      <c r="G12" s="44">
        <v>24.5</v>
      </c>
      <c r="H12" s="7">
        <f t="shared" si="1"/>
        <v>0.79032258064516125</v>
      </c>
      <c r="I12" s="3">
        <v>10</v>
      </c>
      <c r="J12" s="7">
        <f t="shared" si="2"/>
        <v>0.76923076923076927</v>
      </c>
      <c r="K12" s="3">
        <v>0</v>
      </c>
      <c r="L12" s="7">
        <f t="shared" si="3"/>
        <v>0</v>
      </c>
      <c r="M12" s="3">
        <f t="shared" si="4"/>
        <v>34.5</v>
      </c>
      <c r="N12" s="7">
        <f t="shared" si="5"/>
        <v>0.67647058823529416</v>
      </c>
      <c r="O12" s="3" t="str">
        <f>VLOOKUP(H12,Sheet1!$A$2:$B$12,2)</f>
        <v>B</v>
      </c>
      <c r="P12" s="45" t="str">
        <f>VLOOKUP(N12,Sheet1!$A$2:$B$12,2)</f>
        <v>C+</v>
      </c>
      <c r="Q12" s="66" t="s">
        <v>32</v>
      </c>
      <c r="R12" s="56">
        <v>26</v>
      </c>
      <c r="S12" s="21">
        <v>6</v>
      </c>
      <c r="T12" s="21">
        <v>0</v>
      </c>
      <c r="U12" s="21">
        <f t="shared" si="6"/>
        <v>32</v>
      </c>
      <c r="V12" s="69">
        <f t="shared" si="7"/>
        <v>0.61538461538461542</v>
      </c>
    </row>
    <row r="13" spans="1:22" x14ac:dyDescent="0.25">
      <c r="A13" s="14" t="s">
        <v>43</v>
      </c>
      <c r="B13" s="14" t="s">
        <v>43</v>
      </c>
      <c r="C13" s="60"/>
      <c r="D13" s="56">
        <v>0.5</v>
      </c>
      <c r="E13" s="68">
        <f t="shared" si="0"/>
        <v>0.01</v>
      </c>
      <c r="F13" s="37" t="str">
        <f>VLOOKUP(E13,Sheet1!$A$2:$B$12,2)</f>
        <v>E</v>
      </c>
      <c r="G13" s="44">
        <v>8.5</v>
      </c>
      <c r="H13" s="7">
        <f t="shared" si="1"/>
        <v>0.27419354838709675</v>
      </c>
      <c r="I13" s="3">
        <v>1</v>
      </c>
      <c r="J13" s="7">
        <f t="shared" si="2"/>
        <v>7.6923076923076927E-2</v>
      </c>
      <c r="K13" s="3">
        <v>3.5</v>
      </c>
      <c r="L13" s="7">
        <f t="shared" si="3"/>
        <v>0.5</v>
      </c>
      <c r="M13" s="3">
        <f t="shared" si="4"/>
        <v>13</v>
      </c>
      <c r="N13" s="7">
        <f t="shared" si="5"/>
        <v>0.25490196078431371</v>
      </c>
      <c r="O13" s="3" t="str">
        <f>VLOOKUP(H13,Sheet1!$A$2:$B$12,2)</f>
        <v>E</v>
      </c>
      <c r="P13" s="45" t="str">
        <f>VLOOKUP(N13,Sheet1!$A$2:$B$12,2)</f>
        <v>E</v>
      </c>
      <c r="Q13" s="66" t="s">
        <v>10</v>
      </c>
      <c r="R13" s="56">
        <v>1</v>
      </c>
      <c r="S13" s="21">
        <v>0</v>
      </c>
      <c r="T13" s="21">
        <v>0</v>
      </c>
      <c r="U13" s="21">
        <f t="shared" si="6"/>
        <v>1</v>
      </c>
      <c r="V13" s="69">
        <f t="shared" si="7"/>
        <v>1.9230769230769232E-2</v>
      </c>
    </row>
    <row r="14" spans="1:22" x14ac:dyDescent="0.25">
      <c r="A14" s="14" t="s">
        <v>43</v>
      </c>
      <c r="B14" s="14" t="s">
        <v>42</v>
      </c>
      <c r="C14" s="60" t="s">
        <v>22</v>
      </c>
      <c r="D14" s="56">
        <v>22</v>
      </c>
      <c r="E14" s="68">
        <f t="shared" si="0"/>
        <v>0.44</v>
      </c>
      <c r="F14" s="37" t="str">
        <f>VLOOKUP(E14,Sheet1!$A$2:$B$12,2)</f>
        <v>D</v>
      </c>
      <c r="G14" s="44">
        <v>19.5</v>
      </c>
      <c r="H14" s="7">
        <f t="shared" si="1"/>
        <v>0.62903225806451613</v>
      </c>
      <c r="I14" s="3">
        <v>8.5</v>
      </c>
      <c r="J14" s="7">
        <f t="shared" si="2"/>
        <v>0.65384615384615385</v>
      </c>
      <c r="K14" s="3">
        <v>7</v>
      </c>
      <c r="L14" s="7">
        <f t="shared" si="3"/>
        <v>1</v>
      </c>
      <c r="M14" s="3">
        <f t="shared" si="4"/>
        <v>35</v>
      </c>
      <c r="N14" s="7">
        <f t="shared" si="5"/>
        <v>0.68627450980392157</v>
      </c>
      <c r="O14" s="3" t="str">
        <f>VLOOKUP(H14,Sheet1!$A$2:$B$12,2)</f>
        <v>C</v>
      </c>
      <c r="P14" s="45" t="str">
        <f>VLOOKUP(N14,Sheet1!$A$2:$B$12,2)</f>
        <v>C+</v>
      </c>
      <c r="Q14" s="66" t="s">
        <v>32</v>
      </c>
      <c r="R14" s="56">
        <v>26</v>
      </c>
      <c r="S14" s="21">
        <v>9</v>
      </c>
      <c r="T14" s="21">
        <v>2</v>
      </c>
      <c r="U14" s="21">
        <f t="shared" si="6"/>
        <v>37</v>
      </c>
      <c r="V14" s="69">
        <f t="shared" si="7"/>
        <v>0.71153846153846156</v>
      </c>
    </row>
    <row r="15" spans="1:22" x14ac:dyDescent="0.25">
      <c r="A15" s="14" t="s">
        <v>43</v>
      </c>
      <c r="B15" s="14" t="s">
        <v>54</v>
      </c>
      <c r="C15" s="60"/>
      <c r="D15" s="56">
        <v>10</v>
      </c>
      <c r="E15" s="68">
        <f t="shared" si="0"/>
        <v>0.2</v>
      </c>
      <c r="F15" s="37" t="str">
        <f>VLOOKUP(E15,Sheet1!$A$2:$B$12,2)</f>
        <v>E</v>
      </c>
      <c r="G15" s="44">
        <v>18.5</v>
      </c>
      <c r="H15" s="7">
        <f t="shared" si="1"/>
        <v>0.59677419354838712</v>
      </c>
      <c r="I15" s="3">
        <v>8</v>
      </c>
      <c r="J15" s="7">
        <f t="shared" si="2"/>
        <v>0.61538461538461542</v>
      </c>
      <c r="K15" s="3">
        <v>0</v>
      </c>
      <c r="L15" s="7">
        <f t="shared" si="3"/>
        <v>0</v>
      </c>
      <c r="M15" s="3">
        <f t="shared" si="4"/>
        <v>26.5</v>
      </c>
      <c r="N15" s="7">
        <f t="shared" si="5"/>
        <v>0.51960784313725494</v>
      </c>
      <c r="O15" s="3" t="str">
        <f>VLOOKUP(H15,Sheet1!$A$2:$B$12,2)</f>
        <v>C-</v>
      </c>
      <c r="P15" s="45" t="str">
        <f>VLOOKUP(N15,Sheet1!$A$2:$B$12,2)</f>
        <v>D</v>
      </c>
      <c r="Q15" s="66" t="s">
        <v>10</v>
      </c>
      <c r="R15" s="56">
        <v>7.5</v>
      </c>
      <c r="S15" s="21">
        <v>0</v>
      </c>
      <c r="T15" s="21">
        <v>0</v>
      </c>
      <c r="U15" s="21">
        <f t="shared" si="6"/>
        <v>7.5</v>
      </c>
      <c r="V15" s="69">
        <f t="shared" si="7"/>
        <v>0.14423076923076922</v>
      </c>
    </row>
    <row r="16" spans="1:22" x14ac:dyDescent="0.25">
      <c r="A16" s="14" t="s">
        <v>44</v>
      </c>
      <c r="B16" s="14" t="s">
        <v>7</v>
      </c>
      <c r="C16" s="60" t="s">
        <v>22</v>
      </c>
      <c r="D16" s="56">
        <v>23.5</v>
      </c>
      <c r="E16" s="68">
        <f t="shared" si="0"/>
        <v>0.47</v>
      </c>
      <c r="F16" s="37" t="str">
        <f>VLOOKUP(E16,Sheet1!$A$2:$B$12,2)</f>
        <v>D</v>
      </c>
      <c r="G16" s="44">
        <v>27.5</v>
      </c>
      <c r="H16" s="7">
        <f t="shared" si="1"/>
        <v>0.88709677419354838</v>
      </c>
      <c r="I16" s="3">
        <v>7</v>
      </c>
      <c r="J16" s="7">
        <f t="shared" si="2"/>
        <v>0.53846153846153844</v>
      </c>
      <c r="K16" s="3">
        <v>0</v>
      </c>
      <c r="L16" s="7">
        <f t="shared" si="3"/>
        <v>0</v>
      </c>
      <c r="M16" s="3">
        <f t="shared" si="4"/>
        <v>34.5</v>
      </c>
      <c r="N16" s="7">
        <f t="shared" si="5"/>
        <v>0.67647058823529416</v>
      </c>
      <c r="O16" s="3" t="str">
        <f>VLOOKUP(H16,Sheet1!$A$2:$B$12,2)</f>
        <v>A-</v>
      </c>
      <c r="P16" s="45" t="str">
        <f>VLOOKUP(N16,Sheet1!$A$2:$B$12,2)</f>
        <v>C+</v>
      </c>
      <c r="Q16" s="66" t="s">
        <v>10</v>
      </c>
      <c r="R16" s="56">
        <v>23</v>
      </c>
      <c r="S16" s="21">
        <v>7</v>
      </c>
      <c r="T16" s="21">
        <v>2</v>
      </c>
      <c r="U16" s="21">
        <f t="shared" si="6"/>
        <v>32</v>
      </c>
      <c r="V16" s="69">
        <f t="shared" si="7"/>
        <v>0.61538461538461542</v>
      </c>
    </row>
    <row r="17" spans="1:22" x14ac:dyDescent="0.25">
      <c r="A17" s="14" t="s">
        <v>45</v>
      </c>
      <c r="B17" s="14" t="s">
        <v>55</v>
      </c>
      <c r="C17" s="60" t="s">
        <v>22</v>
      </c>
      <c r="D17" s="56">
        <v>7</v>
      </c>
      <c r="E17" s="68">
        <f t="shared" si="0"/>
        <v>0.14000000000000001</v>
      </c>
      <c r="F17" s="37" t="str">
        <f>VLOOKUP(E17,Sheet1!$A$2:$B$12,2)</f>
        <v>E</v>
      </c>
      <c r="G17" s="44">
        <v>7.5</v>
      </c>
      <c r="H17" s="7">
        <f t="shared" si="1"/>
        <v>0.24193548387096775</v>
      </c>
      <c r="I17" s="3">
        <v>0</v>
      </c>
      <c r="J17" s="7">
        <f t="shared" si="2"/>
        <v>0</v>
      </c>
      <c r="K17" s="3">
        <v>0</v>
      </c>
      <c r="L17" s="7">
        <f t="shared" si="3"/>
        <v>0</v>
      </c>
      <c r="M17" s="3">
        <f t="shared" si="4"/>
        <v>7.5</v>
      </c>
      <c r="N17" s="7">
        <f t="shared" si="5"/>
        <v>0.14705882352941177</v>
      </c>
      <c r="O17" s="3" t="str">
        <f>VLOOKUP(H17,Sheet1!$A$2:$B$12,2)</f>
        <v>E</v>
      </c>
      <c r="P17" s="45" t="str">
        <f>VLOOKUP(N17,Sheet1!$A$2:$B$12,2)</f>
        <v>E</v>
      </c>
      <c r="Q17" s="66" t="s">
        <v>10</v>
      </c>
      <c r="R17" s="56">
        <v>15</v>
      </c>
      <c r="S17" s="21">
        <v>4.5</v>
      </c>
      <c r="T17" s="21">
        <v>0</v>
      </c>
      <c r="U17" s="21">
        <f t="shared" si="6"/>
        <v>19.5</v>
      </c>
      <c r="V17" s="69">
        <f t="shared" si="7"/>
        <v>0.375</v>
      </c>
    </row>
    <row r="18" spans="1:22" x14ac:dyDescent="0.25">
      <c r="A18" s="14" t="s">
        <v>46</v>
      </c>
      <c r="B18" s="14" t="s">
        <v>8</v>
      </c>
      <c r="C18" s="60" t="s">
        <v>22</v>
      </c>
      <c r="D18" s="56">
        <v>28</v>
      </c>
      <c r="E18" s="68">
        <f t="shared" si="0"/>
        <v>0.56000000000000005</v>
      </c>
      <c r="F18" s="37" t="str">
        <f>VLOOKUP(E18,Sheet1!$A$2:$B$12,2)</f>
        <v>C-</v>
      </c>
      <c r="G18" s="44">
        <v>30</v>
      </c>
      <c r="H18" s="7">
        <f t="shared" si="1"/>
        <v>0.967741935483871</v>
      </c>
      <c r="I18" s="3">
        <v>8.5</v>
      </c>
      <c r="J18" s="7">
        <f t="shared" si="2"/>
        <v>0.65384615384615385</v>
      </c>
      <c r="K18" s="3">
        <v>0.5</v>
      </c>
      <c r="L18" s="7">
        <f t="shared" si="3"/>
        <v>7.1428571428571425E-2</v>
      </c>
      <c r="M18" s="3">
        <f t="shared" si="4"/>
        <v>39</v>
      </c>
      <c r="N18" s="7">
        <f t="shared" si="5"/>
        <v>0.76470588235294112</v>
      </c>
      <c r="O18" s="3" t="str">
        <f>VLOOKUP(H18,Sheet1!$A$2:$B$12,2)</f>
        <v>A+</v>
      </c>
      <c r="P18" s="45" t="str">
        <f>VLOOKUP(N18,Sheet1!$A$2:$B$12,2)</f>
        <v>B</v>
      </c>
      <c r="Q18" s="66" t="s">
        <v>34</v>
      </c>
      <c r="R18" s="56">
        <v>17.5</v>
      </c>
      <c r="S18" s="21">
        <v>3</v>
      </c>
      <c r="T18" s="21">
        <v>1</v>
      </c>
      <c r="U18" s="21">
        <f t="shared" si="6"/>
        <v>21.5</v>
      </c>
      <c r="V18" s="69">
        <f t="shared" si="7"/>
        <v>0.41346153846153844</v>
      </c>
    </row>
    <row r="19" spans="1:22" x14ac:dyDescent="0.25">
      <c r="A19" s="14" t="s">
        <v>47</v>
      </c>
      <c r="B19" s="14" t="s">
        <v>49</v>
      </c>
      <c r="C19" s="60" t="s">
        <v>24</v>
      </c>
      <c r="D19" s="56">
        <v>38.5</v>
      </c>
      <c r="E19" s="68">
        <f t="shared" si="0"/>
        <v>0.77</v>
      </c>
      <c r="F19" s="37" t="str">
        <f>VLOOKUP(E19,Sheet1!$A$2:$B$12,2)</f>
        <v>B</v>
      </c>
      <c r="G19" s="44">
        <v>31</v>
      </c>
      <c r="H19" s="7">
        <f t="shared" si="1"/>
        <v>1</v>
      </c>
      <c r="I19" s="3">
        <v>10</v>
      </c>
      <c r="J19" s="7">
        <f t="shared" si="2"/>
        <v>0.76923076923076927</v>
      </c>
      <c r="K19" s="3">
        <v>4</v>
      </c>
      <c r="L19" s="7">
        <f t="shared" si="3"/>
        <v>0.5714285714285714</v>
      </c>
      <c r="M19" s="3">
        <f t="shared" si="4"/>
        <v>45</v>
      </c>
      <c r="N19" s="7">
        <f t="shared" si="5"/>
        <v>0.88235294117647056</v>
      </c>
      <c r="O19" s="3" t="str">
        <f>VLOOKUP(H19,Sheet1!$A$2:$B$12,2)</f>
        <v>A+</v>
      </c>
      <c r="P19" s="45" t="str">
        <f>VLOOKUP(N19,Sheet1!$A$2:$B$12,2)</f>
        <v>A-</v>
      </c>
      <c r="Q19" s="66" t="s">
        <v>34</v>
      </c>
      <c r="R19" s="56">
        <v>21.5</v>
      </c>
      <c r="S19" s="21">
        <v>5</v>
      </c>
      <c r="T19" s="21">
        <v>0</v>
      </c>
      <c r="U19" s="21">
        <f t="shared" si="6"/>
        <v>26.5</v>
      </c>
      <c r="V19" s="69">
        <f t="shared" si="7"/>
        <v>0.50961538461538458</v>
      </c>
    </row>
    <row r="20" spans="1:22" x14ac:dyDescent="0.25">
      <c r="A20" s="14" t="s">
        <v>48</v>
      </c>
      <c r="B20" s="14" t="s">
        <v>53</v>
      </c>
      <c r="C20" s="60" t="s">
        <v>22</v>
      </c>
      <c r="D20" s="56">
        <v>21.5</v>
      </c>
      <c r="E20" s="68">
        <f t="shared" si="0"/>
        <v>0.43</v>
      </c>
      <c r="F20" s="37" t="str">
        <f>VLOOKUP(E20,Sheet1!$A$2:$B$12,2)</f>
        <v>D</v>
      </c>
      <c r="G20" s="44">
        <v>24</v>
      </c>
      <c r="H20" s="7">
        <f t="shared" si="1"/>
        <v>0.77419354838709675</v>
      </c>
      <c r="I20" s="3">
        <v>6</v>
      </c>
      <c r="J20" s="7">
        <f t="shared" si="2"/>
        <v>0.46153846153846156</v>
      </c>
      <c r="K20" s="3">
        <v>0</v>
      </c>
      <c r="L20" s="7">
        <f t="shared" si="3"/>
        <v>0</v>
      </c>
      <c r="M20" s="3">
        <f t="shared" si="4"/>
        <v>30</v>
      </c>
      <c r="N20" s="7">
        <f t="shared" si="5"/>
        <v>0.58823529411764708</v>
      </c>
      <c r="O20" s="3" t="str">
        <f>VLOOKUP(H20,Sheet1!$A$2:$B$12,2)</f>
        <v>B</v>
      </c>
      <c r="P20" s="45" t="str">
        <f>VLOOKUP(N20,Sheet1!$A$2:$B$12,2)</f>
        <v>C-</v>
      </c>
      <c r="Q20" s="66" t="s">
        <v>34</v>
      </c>
      <c r="R20" s="56">
        <v>19</v>
      </c>
      <c r="S20" s="21">
        <v>1</v>
      </c>
      <c r="T20" s="21">
        <v>0</v>
      </c>
      <c r="U20" s="21">
        <f t="shared" si="6"/>
        <v>20</v>
      </c>
      <c r="V20" s="69">
        <f t="shared" si="7"/>
        <v>0.38461538461538464</v>
      </c>
    </row>
    <row r="21" spans="1:22" x14ac:dyDescent="0.25">
      <c r="A21" s="14" t="s">
        <v>48</v>
      </c>
      <c r="B21" s="14" t="s">
        <v>41</v>
      </c>
      <c r="C21" s="60"/>
      <c r="D21" s="56">
        <v>34</v>
      </c>
      <c r="E21" s="68">
        <f t="shared" si="0"/>
        <v>0.68</v>
      </c>
      <c r="F21" s="37" t="str">
        <f>VLOOKUP(E21,Sheet1!$A$2:$B$12,2)</f>
        <v>C+</v>
      </c>
      <c r="G21" s="44">
        <v>23</v>
      </c>
      <c r="H21" s="7">
        <f t="shared" si="1"/>
        <v>0.74193548387096775</v>
      </c>
      <c r="I21" s="3">
        <v>8</v>
      </c>
      <c r="J21" s="7">
        <f t="shared" si="2"/>
        <v>0.61538461538461542</v>
      </c>
      <c r="K21" s="3">
        <v>1.5</v>
      </c>
      <c r="L21" s="7">
        <f t="shared" si="3"/>
        <v>0.21428571428571427</v>
      </c>
      <c r="M21" s="3">
        <f t="shared" si="4"/>
        <v>32.5</v>
      </c>
      <c r="N21" s="7">
        <f t="shared" si="5"/>
        <v>0.63725490196078427</v>
      </c>
      <c r="O21" s="3" t="str">
        <f>VLOOKUP(H21,Sheet1!$A$2:$B$12,2)</f>
        <v>B-</v>
      </c>
      <c r="P21" s="45" t="str">
        <f>VLOOKUP(N21,Sheet1!$A$2:$B$12,2)</f>
        <v>C</v>
      </c>
      <c r="Q21" s="66" t="s">
        <v>34</v>
      </c>
      <c r="R21" s="56">
        <v>11.5</v>
      </c>
      <c r="S21" s="21">
        <v>0</v>
      </c>
      <c r="T21" s="21">
        <v>0</v>
      </c>
      <c r="U21" s="21">
        <f t="shared" si="6"/>
        <v>11.5</v>
      </c>
      <c r="V21" s="69">
        <f t="shared" si="7"/>
        <v>0.22115384615384615</v>
      </c>
    </row>
    <row r="22" spans="1:22" x14ac:dyDescent="0.25">
      <c r="A22" s="14" t="s">
        <v>48</v>
      </c>
      <c r="B22" s="14" t="s">
        <v>56</v>
      </c>
      <c r="C22" s="60" t="s">
        <v>22</v>
      </c>
      <c r="D22" s="56">
        <v>29</v>
      </c>
      <c r="E22" s="68">
        <f t="shared" si="0"/>
        <v>0.57999999999999996</v>
      </c>
      <c r="F22" s="37" t="str">
        <f>VLOOKUP(E22,Sheet1!$A$2:$B$12,2)</f>
        <v>C-</v>
      </c>
      <c r="G22" s="44">
        <v>31</v>
      </c>
      <c r="H22" s="7">
        <f t="shared" si="1"/>
        <v>1</v>
      </c>
      <c r="I22" s="3">
        <v>9</v>
      </c>
      <c r="J22" s="7">
        <f t="shared" si="2"/>
        <v>0.69230769230769229</v>
      </c>
      <c r="K22" s="3">
        <v>0</v>
      </c>
      <c r="L22" s="7">
        <f t="shared" si="3"/>
        <v>0</v>
      </c>
      <c r="M22" s="3">
        <f t="shared" si="4"/>
        <v>40</v>
      </c>
      <c r="N22" s="7">
        <f t="shared" si="5"/>
        <v>0.78431372549019607</v>
      </c>
      <c r="O22" s="3" t="str">
        <f>VLOOKUP(H22,Sheet1!$A$2:$B$12,2)</f>
        <v>A+</v>
      </c>
      <c r="P22" s="45" t="str">
        <f>VLOOKUP(N22,Sheet1!$A$2:$B$12,2)</f>
        <v>B</v>
      </c>
      <c r="Q22" s="66" t="s">
        <v>10</v>
      </c>
      <c r="R22" s="56">
        <v>28</v>
      </c>
      <c r="S22" s="21">
        <v>4</v>
      </c>
      <c r="T22" s="21">
        <v>0</v>
      </c>
      <c r="U22" s="21">
        <f t="shared" si="6"/>
        <v>32</v>
      </c>
      <c r="V22" s="69">
        <f t="shared" si="7"/>
        <v>0.61538461538461542</v>
      </c>
    </row>
    <row r="23" spans="1:22" x14ac:dyDescent="0.25">
      <c r="A23" s="14" t="s">
        <v>48</v>
      </c>
      <c r="B23" s="14" t="s">
        <v>41</v>
      </c>
      <c r="C23" s="60" t="s">
        <v>23</v>
      </c>
      <c r="D23" s="56">
        <v>35</v>
      </c>
      <c r="E23" s="68">
        <f t="shared" si="0"/>
        <v>0.7</v>
      </c>
      <c r="F23" s="37" t="str">
        <f>VLOOKUP(E23,Sheet1!$A$2:$B$12,2)</f>
        <v>B-</v>
      </c>
      <c r="G23" s="44">
        <v>27</v>
      </c>
      <c r="H23" s="7">
        <f t="shared" si="1"/>
        <v>0.87096774193548387</v>
      </c>
      <c r="I23" s="3">
        <v>12</v>
      </c>
      <c r="J23" s="7">
        <f t="shared" si="2"/>
        <v>0.92307692307692313</v>
      </c>
      <c r="K23" s="3">
        <v>4</v>
      </c>
      <c r="L23" s="7">
        <f t="shared" si="3"/>
        <v>0.5714285714285714</v>
      </c>
      <c r="M23" s="3">
        <f t="shared" si="4"/>
        <v>43</v>
      </c>
      <c r="N23" s="7">
        <f t="shared" si="5"/>
        <v>0.84313725490196079</v>
      </c>
      <c r="O23" s="3" t="str">
        <f>VLOOKUP(H23,Sheet1!$A$2:$B$12,2)</f>
        <v>A-</v>
      </c>
      <c r="P23" s="45" t="str">
        <f>VLOOKUP(N23,Sheet1!$A$2:$B$12,2)</f>
        <v>B+</v>
      </c>
      <c r="Q23" s="66" t="s">
        <v>10</v>
      </c>
      <c r="R23" s="56">
        <v>22</v>
      </c>
      <c r="S23" s="21">
        <v>3.5</v>
      </c>
      <c r="T23" s="21">
        <v>0</v>
      </c>
      <c r="U23" s="21">
        <f t="shared" si="6"/>
        <v>25.5</v>
      </c>
      <c r="V23" s="69">
        <f t="shared" si="7"/>
        <v>0.49038461538461536</v>
      </c>
    </row>
    <row r="24" spans="1:22" x14ac:dyDescent="0.25">
      <c r="A24" s="14" t="s">
        <v>49</v>
      </c>
      <c r="B24" s="14" t="s">
        <v>43</v>
      </c>
      <c r="C24" s="60"/>
      <c r="D24" s="56">
        <v>32.5</v>
      </c>
      <c r="E24" s="68">
        <f t="shared" si="0"/>
        <v>0.65</v>
      </c>
      <c r="F24" s="37" t="str">
        <f>VLOOKUP(E24,Sheet1!$A$2:$B$12,2)</f>
        <v>C+</v>
      </c>
      <c r="G24" s="44">
        <v>25</v>
      </c>
      <c r="H24" s="7">
        <f t="shared" si="1"/>
        <v>0.80645161290322576</v>
      </c>
      <c r="I24" s="3">
        <v>10</v>
      </c>
      <c r="J24" s="7">
        <f t="shared" si="2"/>
        <v>0.76923076923076927</v>
      </c>
      <c r="K24" s="3">
        <v>1</v>
      </c>
      <c r="L24" s="7">
        <f t="shared" si="3"/>
        <v>0.14285714285714285</v>
      </c>
      <c r="M24" s="3">
        <f t="shared" si="4"/>
        <v>36</v>
      </c>
      <c r="N24" s="7">
        <f t="shared" si="5"/>
        <v>0.70588235294117652</v>
      </c>
      <c r="O24" s="3" t="str">
        <f>VLOOKUP(H24,Sheet1!$A$2:$B$12,2)</f>
        <v>B+</v>
      </c>
      <c r="P24" s="45" t="str">
        <f>VLOOKUP(N24,Sheet1!$A$2:$B$12,2)</f>
        <v>B-</v>
      </c>
      <c r="Q24" s="66" t="s">
        <v>10</v>
      </c>
      <c r="R24" s="56">
        <v>12.5</v>
      </c>
      <c r="S24" s="21">
        <v>2</v>
      </c>
      <c r="T24" s="21">
        <v>1</v>
      </c>
      <c r="U24" s="21">
        <f t="shared" si="6"/>
        <v>15.5</v>
      </c>
      <c r="V24" s="69">
        <f t="shared" si="7"/>
        <v>0.29807692307692307</v>
      </c>
    </row>
    <row r="25" spans="1:22" x14ac:dyDescent="0.25">
      <c r="A25" s="14" t="s">
        <v>49</v>
      </c>
      <c r="B25" s="14" t="s">
        <v>56</v>
      </c>
      <c r="C25" s="60" t="s">
        <v>20</v>
      </c>
      <c r="D25" s="56">
        <v>26</v>
      </c>
      <c r="E25" s="68">
        <f t="shared" si="0"/>
        <v>0.52</v>
      </c>
      <c r="F25" s="37" t="str">
        <f>VLOOKUP(E25,Sheet1!$A$2:$B$12,2)</f>
        <v>D</v>
      </c>
      <c r="G25" s="44">
        <v>23</v>
      </c>
      <c r="H25" s="7">
        <f t="shared" si="1"/>
        <v>0.74193548387096775</v>
      </c>
      <c r="I25" s="3">
        <v>8</v>
      </c>
      <c r="J25" s="7">
        <f t="shared" si="2"/>
        <v>0.61538461538461542</v>
      </c>
      <c r="K25" s="3">
        <v>0</v>
      </c>
      <c r="L25" s="7">
        <f t="shared" si="3"/>
        <v>0</v>
      </c>
      <c r="M25" s="3">
        <f t="shared" si="4"/>
        <v>31</v>
      </c>
      <c r="N25" s="7">
        <f t="shared" si="5"/>
        <v>0.60784313725490191</v>
      </c>
      <c r="O25" s="3" t="str">
        <f>VLOOKUP(H25,Sheet1!$A$2:$B$12,2)</f>
        <v>B-</v>
      </c>
      <c r="P25" s="45" t="str">
        <f>VLOOKUP(N25,Sheet1!$A$2:$B$12,2)</f>
        <v>C</v>
      </c>
      <c r="Q25" s="66" t="s">
        <v>32</v>
      </c>
      <c r="R25" s="56"/>
      <c r="S25" s="21"/>
      <c r="T25" s="21"/>
      <c r="U25" s="21">
        <f t="shared" si="6"/>
        <v>0</v>
      </c>
      <c r="V25" s="69">
        <f t="shared" si="7"/>
        <v>0</v>
      </c>
    </row>
    <row r="26" spans="1:22" x14ac:dyDescent="0.25">
      <c r="A26" s="14" t="s">
        <v>50</v>
      </c>
      <c r="B26" s="14" t="s">
        <v>57</v>
      </c>
      <c r="C26" s="60"/>
      <c r="D26" s="56">
        <v>33</v>
      </c>
      <c r="E26" s="68">
        <f t="shared" si="0"/>
        <v>0.66</v>
      </c>
      <c r="F26" s="37" t="str">
        <f>VLOOKUP(E26,Sheet1!$A$2:$B$12,2)</f>
        <v>C+</v>
      </c>
      <c r="G26" s="44">
        <v>27</v>
      </c>
      <c r="H26" s="7">
        <f t="shared" si="1"/>
        <v>0.87096774193548387</v>
      </c>
      <c r="I26" s="3">
        <v>9</v>
      </c>
      <c r="J26" s="7">
        <f t="shared" si="2"/>
        <v>0.69230769230769229</v>
      </c>
      <c r="K26" s="3">
        <v>0</v>
      </c>
      <c r="L26" s="7">
        <f t="shared" si="3"/>
        <v>0</v>
      </c>
      <c r="M26" s="3">
        <f t="shared" si="4"/>
        <v>36</v>
      </c>
      <c r="N26" s="7">
        <f t="shared" si="5"/>
        <v>0.70588235294117652</v>
      </c>
      <c r="O26" s="3" t="str">
        <f>VLOOKUP(H26,Sheet1!$A$2:$B$12,2)</f>
        <v>A-</v>
      </c>
      <c r="P26" s="45" t="str">
        <f>VLOOKUP(N26,Sheet1!$A$2:$B$12,2)</f>
        <v>B-</v>
      </c>
      <c r="Q26" s="66" t="s">
        <v>10</v>
      </c>
      <c r="R26" s="56">
        <v>26.5</v>
      </c>
      <c r="S26" s="21">
        <v>5.5</v>
      </c>
      <c r="T26" s="21">
        <v>0</v>
      </c>
      <c r="U26" s="21">
        <f t="shared" si="6"/>
        <v>32</v>
      </c>
      <c r="V26" s="69">
        <f t="shared" si="7"/>
        <v>0.61538461538461542</v>
      </c>
    </row>
    <row r="27" spans="1:22" ht="15.75" thickBot="1" x14ac:dyDescent="0.3">
      <c r="A27" s="14" t="s">
        <v>51</v>
      </c>
      <c r="B27" s="14" t="s">
        <v>6</v>
      </c>
      <c r="C27" s="62" t="s">
        <v>21</v>
      </c>
      <c r="D27" s="70"/>
      <c r="E27" s="68">
        <f t="shared" si="0"/>
        <v>0</v>
      </c>
      <c r="F27" s="37" t="str">
        <f>VLOOKUP(E27,Sheet1!$A$2:$B$12,2)</f>
        <v>E</v>
      </c>
      <c r="G27" s="44">
        <v>16</v>
      </c>
      <c r="H27" s="7">
        <f t="shared" si="1"/>
        <v>0.5161290322580645</v>
      </c>
      <c r="I27" s="3">
        <v>4.5</v>
      </c>
      <c r="J27" s="7">
        <f t="shared" si="2"/>
        <v>0.34615384615384615</v>
      </c>
      <c r="K27" s="3">
        <v>0</v>
      </c>
      <c r="L27" s="7">
        <f t="shared" si="3"/>
        <v>0</v>
      </c>
      <c r="M27" s="3">
        <f t="shared" si="4"/>
        <v>20.5</v>
      </c>
      <c r="N27" s="7">
        <f t="shared" si="5"/>
        <v>0.40196078431372551</v>
      </c>
      <c r="O27" s="3" t="str">
        <f>VLOOKUP(H27,Sheet1!$A$2:$B$12,2)</f>
        <v>D</v>
      </c>
      <c r="P27" s="45" t="str">
        <f>VLOOKUP(N27,Sheet1!$A$2:$B$12,2)</f>
        <v>D</v>
      </c>
      <c r="Q27" s="66" t="s">
        <v>10</v>
      </c>
      <c r="R27" s="56">
        <v>21</v>
      </c>
      <c r="S27" s="21">
        <v>0</v>
      </c>
      <c r="T27" s="21">
        <v>0</v>
      </c>
      <c r="U27" s="21">
        <f t="shared" si="6"/>
        <v>21</v>
      </c>
      <c r="V27" s="69">
        <f t="shared" si="7"/>
        <v>0.40384615384615385</v>
      </c>
    </row>
    <row r="28" spans="1:22" ht="15.75" thickBot="1" x14ac:dyDescent="0.3">
      <c r="A28" s="30" t="s">
        <v>4</v>
      </c>
      <c r="B28" s="36"/>
      <c r="C28" s="63"/>
      <c r="D28" s="57">
        <v>50</v>
      </c>
      <c r="E28" s="71">
        <f t="shared" si="0"/>
        <v>1</v>
      </c>
      <c r="F28" s="67" t="str">
        <f>VLOOKUP(E28,Sheet1!$A$2:$B$12,2)</f>
        <v>A+</v>
      </c>
      <c r="G28" s="46">
        <v>31</v>
      </c>
      <c r="H28" s="47">
        <f t="shared" si="1"/>
        <v>1</v>
      </c>
      <c r="I28" s="48">
        <v>13</v>
      </c>
      <c r="J28" s="47">
        <f t="shared" si="2"/>
        <v>1</v>
      </c>
      <c r="K28" s="48">
        <v>7</v>
      </c>
      <c r="L28" s="47">
        <f t="shared" si="3"/>
        <v>1</v>
      </c>
      <c r="M28" s="48">
        <v>51</v>
      </c>
      <c r="N28" s="47">
        <f t="shared" si="5"/>
        <v>1</v>
      </c>
      <c r="O28" s="48" t="str">
        <f>VLOOKUP(H28,Sheet1!$A$2:$B$12,2)</f>
        <v>A+</v>
      </c>
      <c r="P28" s="49" t="str">
        <f>VLOOKUP(N28,Sheet1!$A$2:$B$12,2)</f>
        <v>A+</v>
      </c>
      <c r="Q28" s="72"/>
      <c r="R28" s="57">
        <v>31</v>
      </c>
      <c r="S28" s="58">
        <v>14</v>
      </c>
      <c r="T28" s="58">
        <v>7</v>
      </c>
      <c r="U28" s="58">
        <f t="shared" si="6"/>
        <v>52</v>
      </c>
      <c r="V28" s="73">
        <f t="shared" si="7"/>
        <v>1</v>
      </c>
    </row>
    <row r="29" spans="1:22" x14ac:dyDescent="0.25">
      <c r="M29" s="38"/>
      <c r="N29" s="10"/>
    </row>
    <row r="30" spans="1:22" x14ac:dyDescent="0.25">
      <c r="Q30" s="14">
        <v>5</v>
      </c>
    </row>
    <row r="31" spans="1:22" x14ac:dyDescent="0.25">
      <c r="N31" s="11" t="s">
        <v>5</v>
      </c>
      <c r="O31" s="1">
        <f>SUM(O38:O40)</f>
        <v>10</v>
      </c>
      <c r="P31" s="1">
        <f>SUM(P38:P40)</f>
        <v>1</v>
      </c>
      <c r="Q31" s="14">
        <v>4</v>
      </c>
    </row>
    <row r="32" spans="1:22" x14ac:dyDescent="0.25">
      <c r="E32" s="11" t="s">
        <v>5</v>
      </c>
      <c r="F32" s="1">
        <f t="shared" ref="F32:F37" si="8">COUNTIF(F$3:F$27,$E32)</f>
        <v>0</v>
      </c>
      <c r="N32" s="11" t="s">
        <v>6</v>
      </c>
      <c r="O32" s="1">
        <f>SUM(O41:O43)</f>
        <v>8</v>
      </c>
      <c r="P32" s="1">
        <f>SUM(P41:P43)</f>
        <v>7</v>
      </c>
      <c r="Q32" s="14">
        <v>3</v>
      </c>
    </row>
    <row r="33" spans="5:17" x14ac:dyDescent="0.25">
      <c r="E33" s="11" t="s">
        <v>6</v>
      </c>
      <c r="F33" s="1">
        <f t="shared" si="8"/>
        <v>1</v>
      </c>
      <c r="N33" s="11" t="s">
        <v>7</v>
      </c>
      <c r="O33" s="1">
        <f>SUM(O44:O46)</f>
        <v>3</v>
      </c>
      <c r="P33" s="1">
        <f>SUM(P44:P46)</f>
        <v>11</v>
      </c>
      <c r="Q33" s="14">
        <v>2</v>
      </c>
    </row>
    <row r="34" spans="5:17" x14ac:dyDescent="0.25">
      <c r="E34" s="11" t="s">
        <v>7</v>
      </c>
      <c r="F34" s="1">
        <f t="shared" si="8"/>
        <v>0</v>
      </c>
      <c r="N34" s="12" t="s">
        <v>8</v>
      </c>
      <c r="O34" s="1">
        <f t="shared" ref="O34:P36" si="9">O47</f>
        <v>2</v>
      </c>
      <c r="P34" s="1">
        <f t="shared" si="9"/>
        <v>4</v>
      </c>
      <c r="Q34" s="14">
        <v>1</v>
      </c>
    </row>
    <row r="35" spans="5:17" x14ac:dyDescent="0.25">
      <c r="E35" s="12" t="s">
        <v>8</v>
      </c>
      <c r="F35" s="1">
        <f t="shared" si="8"/>
        <v>6</v>
      </c>
      <c r="N35" s="12" t="s">
        <v>9</v>
      </c>
      <c r="O35" s="1">
        <f t="shared" si="9"/>
        <v>2</v>
      </c>
      <c r="P35" s="1">
        <f t="shared" si="9"/>
        <v>2</v>
      </c>
      <c r="Q35" s="14">
        <v>0</v>
      </c>
    </row>
    <row r="36" spans="5:17" x14ac:dyDescent="0.25">
      <c r="E36" s="12" t="s">
        <v>9</v>
      </c>
      <c r="F36" s="1">
        <f t="shared" si="8"/>
        <v>7</v>
      </c>
      <c r="N36" s="12" t="s">
        <v>10</v>
      </c>
      <c r="O36" s="1">
        <f t="shared" si="9"/>
        <v>0</v>
      </c>
      <c r="P36" s="1">
        <f t="shared" si="9"/>
        <v>0</v>
      </c>
      <c r="Q36" s="14" t="s">
        <v>10</v>
      </c>
    </row>
    <row r="37" spans="5:17" x14ac:dyDescent="0.25">
      <c r="E37" s="12" t="s">
        <v>10</v>
      </c>
      <c r="F37" s="1">
        <f t="shared" si="8"/>
        <v>0</v>
      </c>
    </row>
    <row r="38" spans="5:17" x14ac:dyDescent="0.25">
      <c r="N38" s="11" t="s">
        <v>12</v>
      </c>
      <c r="O38" s="1">
        <f t="shared" ref="O38:P49" si="10">COUNTIF(O$3:O$27,$N38)</f>
        <v>5</v>
      </c>
      <c r="P38" s="1">
        <f t="shared" si="10"/>
        <v>0</v>
      </c>
    </row>
    <row r="39" spans="5:17" x14ac:dyDescent="0.25">
      <c r="N39" s="11" t="s">
        <v>5</v>
      </c>
      <c r="O39" s="1">
        <f t="shared" si="10"/>
        <v>0</v>
      </c>
      <c r="P39" s="1">
        <f t="shared" si="10"/>
        <v>0</v>
      </c>
    </row>
    <row r="40" spans="5:17" x14ac:dyDescent="0.25">
      <c r="N40" s="11" t="s">
        <v>13</v>
      </c>
      <c r="O40" s="1">
        <f t="shared" si="10"/>
        <v>5</v>
      </c>
      <c r="P40" s="1">
        <f t="shared" si="10"/>
        <v>1</v>
      </c>
    </row>
    <row r="41" spans="5:17" x14ac:dyDescent="0.25">
      <c r="N41" s="11" t="s">
        <v>14</v>
      </c>
      <c r="O41" s="1">
        <f t="shared" si="10"/>
        <v>1</v>
      </c>
      <c r="P41" s="1">
        <f t="shared" si="10"/>
        <v>2</v>
      </c>
    </row>
    <row r="42" spans="5:17" x14ac:dyDescent="0.25">
      <c r="N42" s="12" t="s">
        <v>6</v>
      </c>
      <c r="O42" s="1">
        <f t="shared" si="10"/>
        <v>3</v>
      </c>
      <c r="P42" s="1">
        <f t="shared" si="10"/>
        <v>2</v>
      </c>
    </row>
    <row r="43" spans="5:17" x14ac:dyDescent="0.25">
      <c r="N43" s="12" t="s">
        <v>15</v>
      </c>
      <c r="O43" s="1">
        <f t="shared" si="10"/>
        <v>4</v>
      </c>
      <c r="P43" s="1">
        <f t="shared" si="10"/>
        <v>3</v>
      </c>
    </row>
    <row r="44" spans="5:17" x14ac:dyDescent="0.25">
      <c r="N44" s="12" t="s">
        <v>16</v>
      </c>
      <c r="O44" s="1">
        <f t="shared" si="10"/>
        <v>1</v>
      </c>
      <c r="P44" s="1">
        <f t="shared" si="10"/>
        <v>5</v>
      </c>
    </row>
    <row r="45" spans="5:17" x14ac:dyDescent="0.25">
      <c r="N45" s="12" t="s">
        <v>7</v>
      </c>
      <c r="O45" s="1">
        <f t="shared" si="10"/>
        <v>1</v>
      </c>
      <c r="P45" s="1">
        <f t="shared" si="10"/>
        <v>3</v>
      </c>
    </row>
    <row r="46" spans="5:17" x14ac:dyDescent="0.25">
      <c r="N46" s="12" t="s">
        <v>17</v>
      </c>
      <c r="O46" s="1">
        <f t="shared" si="10"/>
        <v>1</v>
      </c>
      <c r="P46" s="1">
        <f t="shared" si="10"/>
        <v>3</v>
      </c>
    </row>
    <row r="47" spans="5:17" x14ac:dyDescent="0.25">
      <c r="N47" s="12" t="s">
        <v>8</v>
      </c>
      <c r="O47" s="1">
        <f t="shared" si="10"/>
        <v>2</v>
      </c>
      <c r="P47" s="1">
        <f t="shared" si="10"/>
        <v>4</v>
      </c>
    </row>
    <row r="48" spans="5:17" x14ac:dyDescent="0.25">
      <c r="N48" s="12" t="s">
        <v>9</v>
      </c>
      <c r="O48" s="1">
        <f t="shared" si="10"/>
        <v>2</v>
      </c>
      <c r="P48" s="1">
        <f t="shared" si="10"/>
        <v>2</v>
      </c>
    </row>
    <row r="49" spans="14:16" x14ac:dyDescent="0.25">
      <c r="N49" s="12" t="s">
        <v>10</v>
      </c>
      <c r="O49" s="1">
        <f t="shared" si="10"/>
        <v>0</v>
      </c>
      <c r="P49" s="1">
        <f t="shared" si="10"/>
        <v>0</v>
      </c>
    </row>
  </sheetData>
  <mergeCells count="10">
    <mergeCell ref="A28:B28"/>
    <mergeCell ref="U2:V2"/>
    <mergeCell ref="R1:V1"/>
    <mergeCell ref="G1:P1"/>
    <mergeCell ref="D1:F1"/>
    <mergeCell ref="D2:F2"/>
    <mergeCell ref="G2:H2"/>
    <mergeCell ref="I2:J2"/>
    <mergeCell ref="K2:L2"/>
    <mergeCell ref="M2:N2"/>
  </mergeCells>
  <conditionalFormatting sqref="I3:I27 G3:G27 K3:K27">
    <cfRule type="containsBlanks" dxfId="1" priority="1">
      <formula>LEN(TRIM(G3))=0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12F80-3088-46EA-8C31-E47875EFF5B1}">
  <dimension ref="A1:L36"/>
  <sheetViews>
    <sheetView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O16" sqref="O16"/>
    </sheetView>
  </sheetViews>
  <sheetFormatPr defaultRowHeight="15" x14ac:dyDescent="0.25"/>
  <cols>
    <col min="1" max="1" width="4.42578125" style="14" bestFit="1" customWidth="1"/>
    <col min="2" max="2" width="4.85546875" style="14" bestFit="1" customWidth="1"/>
  </cols>
  <sheetData>
    <row r="1" spans="1:11" ht="15.75" thickBot="1" x14ac:dyDescent="0.3">
      <c r="C1" s="33" t="s">
        <v>37</v>
      </c>
      <c r="D1" s="34"/>
      <c r="E1" s="34"/>
      <c r="F1" s="34"/>
      <c r="G1" s="34"/>
      <c r="H1" s="34"/>
      <c r="I1" s="34"/>
      <c r="J1" s="34"/>
      <c r="K1" s="35"/>
    </row>
    <row r="2" spans="1:11" ht="15.75" thickBot="1" x14ac:dyDescent="0.3">
      <c r="A2" s="75" t="s">
        <v>58</v>
      </c>
      <c r="B2" s="75" t="s">
        <v>59</v>
      </c>
      <c r="C2" s="74" t="s">
        <v>0</v>
      </c>
      <c r="D2" s="74"/>
      <c r="E2" s="31" t="s">
        <v>1</v>
      </c>
      <c r="F2" s="31"/>
      <c r="G2" s="31" t="s">
        <v>2</v>
      </c>
      <c r="H2" s="31"/>
      <c r="I2" s="33" t="s">
        <v>3</v>
      </c>
      <c r="J2" s="34"/>
      <c r="K2" s="35"/>
    </row>
    <row r="3" spans="1:11" x14ac:dyDescent="0.25">
      <c r="A3" s="14" t="s">
        <v>6</v>
      </c>
      <c r="B3" s="14" t="s">
        <v>56</v>
      </c>
      <c r="C3" s="16">
        <v>28.5</v>
      </c>
      <c r="D3" s="17">
        <f>C3/$C$32</f>
        <v>0.95</v>
      </c>
      <c r="E3" s="14">
        <v>13</v>
      </c>
      <c r="F3" s="15">
        <f>E3/$E$32</f>
        <v>1</v>
      </c>
      <c r="G3" s="16">
        <v>3</v>
      </c>
      <c r="H3" s="17">
        <f>G3/$G$32</f>
        <v>0.42857142857142855</v>
      </c>
      <c r="I3" s="14">
        <f t="shared" ref="I3:I30" si="0">C3+E3+G3</f>
        <v>44.5</v>
      </c>
      <c r="J3" s="15">
        <f>I3/$I$32</f>
        <v>0.89</v>
      </c>
      <c r="K3" s="20" t="str">
        <f>VLOOKUP(J3,Sheet1!$A$2:$B$12,2)</f>
        <v>A-</v>
      </c>
    </row>
    <row r="4" spans="1:11" x14ac:dyDescent="0.25">
      <c r="A4" s="14" t="s">
        <v>6</v>
      </c>
      <c r="B4" s="14" t="s">
        <v>56</v>
      </c>
      <c r="C4" s="18">
        <v>16</v>
      </c>
      <c r="D4" s="19">
        <f t="shared" ref="D4:D32" si="1">C4/$C$32</f>
        <v>0.53333333333333333</v>
      </c>
      <c r="E4" s="14">
        <v>9.5</v>
      </c>
      <c r="F4" s="15">
        <f t="shared" ref="F4:F32" si="2">E4/$E$32</f>
        <v>0.73076923076923073</v>
      </c>
      <c r="G4" s="18">
        <v>0</v>
      </c>
      <c r="H4" s="19">
        <f t="shared" ref="H4:H32" si="3">G4/$G$32</f>
        <v>0</v>
      </c>
      <c r="I4" s="14">
        <f t="shared" si="0"/>
        <v>25.5</v>
      </c>
      <c r="J4" s="15">
        <f t="shared" ref="J4:J31" si="4">I4/$I$32</f>
        <v>0.51</v>
      </c>
      <c r="K4" s="21" t="str">
        <f>VLOOKUP(J4,Sheet1!$A$2:$B$12,2)</f>
        <v>D</v>
      </c>
    </row>
    <row r="5" spans="1:11" x14ac:dyDescent="0.25">
      <c r="A5" s="14" t="s">
        <v>6</v>
      </c>
      <c r="B5" s="14" t="s">
        <v>48</v>
      </c>
      <c r="C5" s="18">
        <v>28</v>
      </c>
      <c r="D5" s="19">
        <f t="shared" si="1"/>
        <v>0.93333333333333335</v>
      </c>
      <c r="E5" s="14">
        <v>11</v>
      </c>
      <c r="F5" s="15">
        <f t="shared" si="2"/>
        <v>0.84615384615384615</v>
      </c>
      <c r="G5" s="18">
        <v>7</v>
      </c>
      <c r="H5" s="19">
        <f t="shared" si="3"/>
        <v>1</v>
      </c>
      <c r="I5" s="14">
        <f t="shared" si="0"/>
        <v>46</v>
      </c>
      <c r="J5" s="15">
        <f t="shared" si="4"/>
        <v>0.92</v>
      </c>
      <c r="K5" s="21" t="str">
        <f>VLOOKUP(J5,Sheet1!$A$2:$B$12,2)</f>
        <v>A</v>
      </c>
    </row>
    <row r="6" spans="1:11" x14ac:dyDescent="0.25">
      <c r="A6" s="14" t="s">
        <v>6</v>
      </c>
      <c r="B6" s="14" t="s">
        <v>43</v>
      </c>
      <c r="C6" s="18">
        <v>22</v>
      </c>
      <c r="D6" s="19">
        <f t="shared" si="1"/>
        <v>0.73333333333333328</v>
      </c>
      <c r="E6" s="14">
        <v>10</v>
      </c>
      <c r="F6" s="15">
        <f t="shared" si="2"/>
        <v>0.76923076923076927</v>
      </c>
      <c r="G6" s="18">
        <v>1</v>
      </c>
      <c r="H6" s="19">
        <f t="shared" si="3"/>
        <v>0.14285714285714285</v>
      </c>
      <c r="I6" s="14">
        <f t="shared" si="0"/>
        <v>33</v>
      </c>
      <c r="J6" s="15">
        <f t="shared" si="4"/>
        <v>0.66</v>
      </c>
      <c r="K6" s="21" t="str">
        <f>VLOOKUP(J6,Sheet1!$A$2:$B$12,2)</f>
        <v>C+</v>
      </c>
    </row>
    <row r="7" spans="1:11" x14ac:dyDescent="0.25">
      <c r="A7" s="14" t="s">
        <v>6</v>
      </c>
      <c r="B7" s="14" t="s">
        <v>10</v>
      </c>
      <c r="C7" s="18">
        <v>27.5</v>
      </c>
      <c r="D7" s="19">
        <f t="shared" si="1"/>
        <v>0.91666666666666663</v>
      </c>
      <c r="E7" s="14">
        <v>11</v>
      </c>
      <c r="F7" s="15">
        <f t="shared" si="2"/>
        <v>0.84615384615384615</v>
      </c>
      <c r="G7" s="18">
        <v>0</v>
      </c>
      <c r="H7" s="19">
        <f t="shared" si="3"/>
        <v>0</v>
      </c>
      <c r="I7" s="14">
        <f t="shared" si="0"/>
        <v>38.5</v>
      </c>
      <c r="J7" s="15">
        <f t="shared" si="4"/>
        <v>0.77</v>
      </c>
      <c r="K7" s="21" t="str">
        <f>VLOOKUP(J7,Sheet1!$A$2:$B$12,2)</f>
        <v>B</v>
      </c>
    </row>
    <row r="8" spans="1:11" x14ac:dyDescent="0.25">
      <c r="A8" s="14" t="s">
        <v>7</v>
      </c>
      <c r="B8" s="14" t="s">
        <v>9</v>
      </c>
      <c r="C8" s="18">
        <v>23.5</v>
      </c>
      <c r="D8" s="19">
        <f t="shared" si="1"/>
        <v>0.78333333333333333</v>
      </c>
      <c r="E8" s="14">
        <v>12</v>
      </c>
      <c r="F8" s="15">
        <f t="shared" si="2"/>
        <v>0.92307692307692313</v>
      </c>
      <c r="G8" s="18">
        <v>2.5</v>
      </c>
      <c r="H8" s="19">
        <f t="shared" si="3"/>
        <v>0.35714285714285715</v>
      </c>
      <c r="I8" s="14">
        <f t="shared" si="0"/>
        <v>38</v>
      </c>
      <c r="J8" s="15">
        <f t="shared" si="4"/>
        <v>0.76</v>
      </c>
      <c r="K8" s="21" t="str">
        <f>VLOOKUP(J8,Sheet1!$A$2:$B$12,2)</f>
        <v>B</v>
      </c>
    </row>
    <row r="9" spans="1:11" x14ac:dyDescent="0.25">
      <c r="A9" s="14" t="s">
        <v>8</v>
      </c>
      <c r="B9" s="14" t="s">
        <v>43</v>
      </c>
      <c r="C9" s="18">
        <v>24</v>
      </c>
      <c r="D9" s="19">
        <f t="shared" si="1"/>
        <v>0.8</v>
      </c>
      <c r="E9" s="14">
        <v>9</v>
      </c>
      <c r="F9" s="15">
        <f t="shared" si="2"/>
        <v>0.69230769230769229</v>
      </c>
      <c r="G9" s="18">
        <v>4</v>
      </c>
      <c r="H9" s="19">
        <f t="shared" si="3"/>
        <v>0.5714285714285714</v>
      </c>
      <c r="I9" s="14">
        <f t="shared" si="0"/>
        <v>37</v>
      </c>
      <c r="J9" s="15">
        <f t="shared" si="4"/>
        <v>0.74</v>
      </c>
      <c r="K9" s="21" t="str">
        <f>VLOOKUP(J9,Sheet1!$A$2:$B$12,2)</f>
        <v>B-</v>
      </c>
    </row>
    <row r="10" spans="1:11" x14ac:dyDescent="0.25">
      <c r="A10" s="14" t="s">
        <v>60</v>
      </c>
      <c r="B10" s="14" t="s">
        <v>6</v>
      </c>
      <c r="C10" s="18">
        <v>14.5</v>
      </c>
      <c r="D10" s="19">
        <f t="shared" si="1"/>
        <v>0.48333333333333334</v>
      </c>
      <c r="E10" s="14">
        <v>6.5</v>
      </c>
      <c r="F10" s="15">
        <f t="shared" si="2"/>
        <v>0.5</v>
      </c>
      <c r="G10" s="18">
        <v>0</v>
      </c>
      <c r="H10" s="19">
        <f t="shared" si="3"/>
        <v>0</v>
      </c>
      <c r="I10" s="14">
        <f t="shared" si="0"/>
        <v>21</v>
      </c>
      <c r="J10" s="15">
        <f t="shared" si="4"/>
        <v>0.42</v>
      </c>
      <c r="K10" s="21" t="str">
        <f>VLOOKUP(J10,Sheet1!$A$2:$B$12,2)</f>
        <v>D</v>
      </c>
    </row>
    <row r="11" spans="1:11" x14ac:dyDescent="0.25">
      <c r="A11" s="14" t="s">
        <v>40</v>
      </c>
      <c r="B11" s="14" t="s">
        <v>53</v>
      </c>
      <c r="C11" s="18">
        <v>30</v>
      </c>
      <c r="D11" s="19">
        <f t="shared" si="1"/>
        <v>1</v>
      </c>
      <c r="E11" s="14">
        <v>12</v>
      </c>
      <c r="F11" s="15">
        <f t="shared" si="2"/>
        <v>0.92307692307692313</v>
      </c>
      <c r="G11" s="18">
        <v>3</v>
      </c>
      <c r="H11" s="19">
        <f t="shared" si="3"/>
        <v>0.42857142857142855</v>
      </c>
      <c r="I11" s="14">
        <f t="shared" si="0"/>
        <v>45</v>
      </c>
      <c r="J11" s="15">
        <f t="shared" si="4"/>
        <v>0.9</v>
      </c>
      <c r="K11" s="21" t="str">
        <f>VLOOKUP(J11,Sheet1!$A$2:$B$12,2)</f>
        <v>A</v>
      </c>
    </row>
    <row r="12" spans="1:11" x14ac:dyDescent="0.25">
      <c r="A12" s="14" t="s">
        <v>41</v>
      </c>
      <c r="B12" s="14" t="s">
        <v>10</v>
      </c>
      <c r="C12" s="18">
        <v>26.5</v>
      </c>
      <c r="D12" s="19">
        <f t="shared" si="1"/>
        <v>0.8833333333333333</v>
      </c>
      <c r="E12" s="14">
        <v>11</v>
      </c>
      <c r="F12" s="15">
        <f t="shared" si="2"/>
        <v>0.84615384615384615</v>
      </c>
      <c r="G12" s="18">
        <v>1.5</v>
      </c>
      <c r="H12" s="19">
        <f t="shared" si="3"/>
        <v>0.21428571428571427</v>
      </c>
      <c r="I12" s="14">
        <f t="shared" si="0"/>
        <v>39</v>
      </c>
      <c r="J12" s="15">
        <f t="shared" si="4"/>
        <v>0.78</v>
      </c>
      <c r="K12" s="21" t="str">
        <f>VLOOKUP(J12,Sheet1!$A$2:$B$12,2)</f>
        <v>B</v>
      </c>
    </row>
    <row r="13" spans="1:11" x14ac:dyDescent="0.25">
      <c r="A13" s="14" t="s">
        <v>41</v>
      </c>
      <c r="B13" s="14" t="s">
        <v>53</v>
      </c>
      <c r="C13" s="18">
        <v>16.5</v>
      </c>
      <c r="D13" s="19">
        <f t="shared" si="1"/>
        <v>0.55000000000000004</v>
      </c>
      <c r="E13" s="14">
        <v>12</v>
      </c>
      <c r="F13" s="15">
        <f t="shared" si="2"/>
        <v>0.92307692307692313</v>
      </c>
      <c r="G13" s="18">
        <v>1</v>
      </c>
      <c r="H13" s="19">
        <f t="shared" si="3"/>
        <v>0.14285714285714285</v>
      </c>
      <c r="I13" s="14">
        <f t="shared" si="0"/>
        <v>29.5</v>
      </c>
      <c r="J13" s="15">
        <f t="shared" si="4"/>
        <v>0.59</v>
      </c>
      <c r="K13" s="21" t="str">
        <f>VLOOKUP(J13,Sheet1!$A$2:$B$12,2)</f>
        <v>C-</v>
      </c>
    </row>
    <row r="14" spans="1:11" x14ac:dyDescent="0.25">
      <c r="A14" s="14" t="s">
        <v>41</v>
      </c>
      <c r="B14" s="14" t="s">
        <v>47</v>
      </c>
      <c r="C14" s="18">
        <v>19.5</v>
      </c>
      <c r="D14" s="19">
        <f t="shared" si="1"/>
        <v>0.65</v>
      </c>
      <c r="E14" s="14">
        <v>13</v>
      </c>
      <c r="F14" s="15">
        <f t="shared" si="2"/>
        <v>1</v>
      </c>
      <c r="G14" s="18">
        <v>2</v>
      </c>
      <c r="H14" s="19">
        <f t="shared" si="3"/>
        <v>0.2857142857142857</v>
      </c>
      <c r="I14" s="14">
        <f t="shared" si="0"/>
        <v>34.5</v>
      </c>
      <c r="J14" s="15">
        <f t="shared" si="4"/>
        <v>0.69</v>
      </c>
      <c r="K14" s="21" t="str">
        <f>VLOOKUP(J14,Sheet1!$A$2:$B$12,2)</f>
        <v>C+</v>
      </c>
    </row>
    <row r="15" spans="1:11" x14ac:dyDescent="0.25">
      <c r="A15" s="14" t="s">
        <v>56</v>
      </c>
      <c r="B15" s="14" t="s">
        <v>49</v>
      </c>
      <c r="C15" s="18">
        <v>24</v>
      </c>
      <c r="D15" s="19">
        <f t="shared" si="1"/>
        <v>0.8</v>
      </c>
      <c r="E15" s="14">
        <v>11</v>
      </c>
      <c r="F15" s="15">
        <f t="shared" si="2"/>
        <v>0.84615384615384615</v>
      </c>
      <c r="G15" s="18">
        <v>3</v>
      </c>
      <c r="H15" s="19">
        <f t="shared" si="3"/>
        <v>0.42857142857142855</v>
      </c>
      <c r="I15" s="14">
        <f t="shared" si="0"/>
        <v>38</v>
      </c>
      <c r="J15" s="15">
        <f t="shared" si="4"/>
        <v>0.76</v>
      </c>
      <c r="K15" s="21" t="str">
        <f>VLOOKUP(J15,Sheet1!$A$2:$B$12,2)</f>
        <v>B</v>
      </c>
    </row>
    <row r="16" spans="1:11" x14ac:dyDescent="0.25">
      <c r="A16" s="14" t="s">
        <v>54</v>
      </c>
      <c r="B16" s="14" t="s">
        <v>9</v>
      </c>
      <c r="C16" s="18">
        <v>21</v>
      </c>
      <c r="D16" s="19">
        <f t="shared" si="1"/>
        <v>0.7</v>
      </c>
      <c r="E16" s="14">
        <v>4</v>
      </c>
      <c r="F16" s="15">
        <f t="shared" si="2"/>
        <v>0.30769230769230771</v>
      </c>
      <c r="G16" s="18">
        <v>2</v>
      </c>
      <c r="H16" s="19">
        <f t="shared" si="3"/>
        <v>0.2857142857142857</v>
      </c>
      <c r="I16" s="14">
        <f t="shared" si="0"/>
        <v>27</v>
      </c>
      <c r="J16" s="15">
        <f t="shared" si="4"/>
        <v>0.54</v>
      </c>
      <c r="K16" s="21" t="str">
        <f>VLOOKUP(J16,Sheet1!$A$2:$B$12,2)</f>
        <v>D</v>
      </c>
    </row>
    <row r="17" spans="1:12" x14ac:dyDescent="0.25">
      <c r="A17" s="14" t="s">
        <v>54</v>
      </c>
      <c r="B17" s="14" t="s">
        <v>55</v>
      </c>
      <c r="C17" s="18">
        <v>16.5</v>
      </c>
      <c r="D17" s="19">
        <f t="shared" si="1"/>
        <v>0.55000000000000004</v>
      </c>
      <c r="E17" s="14">
        <v>9.5</v>
      </c>
      <c r="F17" s="15">
        <f t="shared" si="2"/>
        <v>0.73076923076923073</v>
      </c>
      <c r="G17" s="18">
        <v>0</v>
      </c>
      <c r="H17" s="19">
        <f t="shared" si="3"/>
        <v>0</v>
      </c>
      <c r="I17" s="14">
        <f t="shared" si="0"/>
        <v>26</v>
      </c>
      <c r="J17" s="15">
        <f t="shared" si="4"/>
        <v>0.52</v>
      </c>
      <c r="K17" s="21" t="str">
        <f>VLOOKUP(J17,Sheet1!$A$2:$B$12,2)</f>
        <v>D</v>
      </c>
    </row>
    <row r="18" spans="1:12" x14ac:dyDescent="0.25">
      <c r="A18" s="14" t="s">
        <v>54</v>
      </c>
      <c r="B18" s="14" t="s">
        <v>53</v>
      </c>
      <c r="C18" s="18">
        <v>19.5</v>
      </c>
      <c r="D18" s="19">
        <f t="shared" si="1"/>
        <v>0.65</v>
      </c>
      <c r="E18" s="14">
        <v>11</v>
      </c>
      <c r="F18" s="15">
        <f t="shared" si="2"/>
        <v>0.84615384615384615</v>
      </c>
      <c r="G18" s="18">
        <v>0</v>
      </c>
      <c r="H18" s="19">
        <f t="shared" si="3"/>
        <v>0</v>
      </c>
      <c r="I18" s="14">
        <f t="shared" si="0"/>
        <v>30.5</v>
      </c>
      <c r="J18" s="15">
        <f t="shared" si="4"/>
        <v>0.61</v>
      </c>
      <c r="K18" s="21" t="str">
        <f>VLOOKUP(J18,Sheet1!$A$2:$B$12,2)</f>
        <v>C</v>
      </c>
    </row>
    <row r="19" spans="1:12" x14ac:dyDescent="0.25">
      <c r="A19" s="14" t="s">
        <v>54</v>
      </c>
      <c r="B19" s="14" t="s">
        <v>53</v>
      </c>
      <c r="C19" s="18"/>
      <c r="D19" s="19">
        <f t="shared" si="1"/>
        <v>0</v>
      </c>
      <c r="E19" s="14"/>
      <c r="F19" s="15">
        <f t="shared" si="2"/>
        <v>0</v>
      </c>
      <c r="G19" s="18"/>
      <c r="H19" s="19">
        <f t="shared" si="3"/>
        <v>0</v>
      </c>
      <c r="I19" s="14">
        <f t="shared" si="0"/>
        <v>0</v>
      </c>
      <c r="J19" s="15">
        <f t="shared" si="4"/>
        <v>0</v>
      </c>
      <c r="K19" s="21" t="str">
        <f>VLOOKUP(J19,Sheet1!$A$2:$B$12,2)</f>
        <v>E</v>
      </c>
    </row>
    <row r="20" spans="1:12" x14ac:dyDescent="0.25">
      <c r="A20" s="14" t="s">
        <v>42</v>
      </c>
      <c r="B20" s="14" t="s">
        <v>55</v>
      </c>
      <c r="C20" s="18">
        <v>25</v>
      </c>
      <c r="D20" s="19">
        <f t="shared" si="1"/>
        <v>0.83333333333333337</v>
      </c>
      <c r="E20" s="14">
        <v>13</v>
      </c>
      <c r="F20" s="15">
        <f t="shared" si="2"/>
        <v>1</v>
      </c>
      <c r="G20" s="18">
        <v>3</v>
      </c>
      <c r="H20" s="19">
        <f t="shared" si="3"/>
        <v>0.42857142857142855</v>
      </c>
      <c r="I20" s="14">
        <f t="shared" si="0"/>
        <v>41</v>
      </c>
      <c r="J20" s="15">
        <f t="shared" si="4"/>
        <v>0.82</v>
      </c>
      <c r="K20" s="21" t="str">
        <f>VLOOKUP(J20,Sheet1!$A$2:$B$12,2)</f>
        <v>B+</v>
      </c>
      <c r="L20" t="s">
        <v>39</v>
      </c>
    </row>
    <row r="21" spans="1:12" x14ac:dyDescent="0.25">
      <c r="A21" s="14" t="s">
        <v>42</v>
      </c>
      <c r="B21" s="14" t="s">
        <v>6</v>
      </c>
      <c r="C21" s="18">
        <v>29.5</v>
      </c>
      <c r="D21" s="19">
        <f t="shared" si="1"/>
        <v>0.98333333333333328</v>
      </c>
      <c r="E21" s="14">
        <v>11</v>
      </c>
      <c r="F21" s="15">
        <f t="shared" si="2"/>
        <v>0.84615384615384615</v>
      </c>
      <c r="G21" s="18">
        <v>3.5</v>
      </c>
      <c r="H21" s="19">
        <f t="shared" si="3"/>
        <v>0.5</v>
      </c>
      <c r="I21" s="14">
        <f t="shared" si="0"/>
        <v>44</v>
      </c>
      <c r="J21" s="15">
        <f t="shared" si="4"/>
        <v>0.88</v>
      </c>
      <c r="K21" s="21" t="str">
        <f>VLOOKUP(J21,Sheet1!$A$2:$B$12,2)</f>
        <v>A-</v>
      </c>
      <c r="L21" t="s">
        <v>38</v>
      </c>
    </row>
    <row r="22" spans="1:12" x14ac:dyDescent="0.25">
      <c r="A22" s="14" t="s">
        <v>42</v>
      </c>
      <c r="B22" s="14" t="s">
        <v>57</v>
      </c>
      <c r="C22" s="18">
        <v>25</v>
      </c>
      <c r="D22" s="19">
        <f t="shared" si="1"/>
        <v>0.83333333333333337</v>
      </c>
      <c r="E22" s="14">
        <v>13</v>
      </c>
      <c r="F22" s="15">
        <f t="shared" si="2"/>
        <v>1</v>
      </c>
      <c r="G22" s="18">
        <v>2</v>
      </c>
      <c r="H22" s="19">
        <f t="shared" si="3"/>
        <v>0.2857142857142857</v>
      </c>
      <c r="I22" s="14">
        <f t="shared" si="0"/>
        <v>40</v>
      </c>
      <c r="J22" s="15">
        <f t="shared" si="4"/>
        <v>0.8</v>
      </c>
      <c r="K22" s="21" t="str">
        <f>VLOOKUP(J22,Sheet1!$A$2:$B$12,2)</f>
        <v>B+</v>
      </c>
    </row>
    <row r="23" spans="1:12" x14ac:dyDescent="0.25">
      <c r="A23" s="14" t="s">
        <v>42</v>
      </c>
      <c r="B23" s="14" t="s">
        <v>55</v>
      </c>
      <c r="C23" s="18">
        <v>30</v>
      </c>
      <c r="D23" s="19">
        <f t="shared" si="1"/>
        <v>1</v>
      </c>
      <c r="E23" s="14">
        <v>13</v>
      </c>
      <c r="F23" s="15">
        <f t="shared" si="2"/>
        <v>1</v>
      </c>
      <c r="G23" s="18">
        <v>6.5</v>
      </c>
      <c r="H23" s="19">
        <f t="shared" si="3"/>
        <v>0.9285714285714286</v>
      </c>
      <c r="I23" s="14">
        <f t="shared" si="0"/>
        <v>49.5</v>
      </c>
      <c r="J23" s="15">
        <f t="shared" si="4"/>
        <v>0.99</v>
      </c>
      <c r="K23" s="21" t="str">
        <f>VLOOKUP(J23,Sheet1!$A$2:$B$12,2)</f>
        <v>A+</v>
      </c>
    </row>
    <row r="24" spans="1:12" x14ac:dyDescent="0.25">
      <c r="A24" s="14" t="s">
        <v>47</v>
      </c>
      <c r="B24" s="14" t="s">
        <v>5</v>
      </c>
      <c r="C24" s="18">
        <v>25</v>
      </c>
      <c r="D24" s="19">
        <f t="shared" si="1"/>
        <v>0.83333333333333337</v>
      </c>
      <c r="E24" s="14">
        <v>11</v>
      </c>
      <c r="F24" s="15">
        <f t="shared" si="2"/>
        <v>0.84615384615384615</v>
      </c>
      <c r="G24" s="18">
        <v>2</v>
      </c>
      <c r="H24" s="19">
        <f t="shared" si="3"/>
        <v>0.2857142857142857</v>
      </c>
      <c r="I24" s="14">
        <f t="shared" si="0"/>
        <v>38</v>
      </c>
      <c r="J24" s="15">
        <f t="shared" si="4"/>
        <v>0.76</v>
      </c>
      <c r="K24" s="21" t="str">
        <f>VLOOKUP(J24,Sheet1!$A$2:$B$12,2)</f>
        <v>B</v>
      </c>
    </row>
    <row r="25" spans="1:12" x14ac:dyDescent="0.25">
      <c r="A25" s="14" t="s">
        <v>47</v>
      </c>
      <c r="B25" s="14" t="s">
        <v>43</v>
      </c>
      <c r="C25" s="18">
        <v>28</v>
      </c>
      <c r="D25" s="19">
        <f t="shared" si="1"/>
        <v>0.93333333333333335</v>
      </c>
      <c r="E25" s="14">
        <v>12</v>
      </c>
      <c r="F25" s="15">
        <f t="shared" si="2"/>
        <v>0.92307692307692313</v>
      </c>
      <c r="G25" s="18">
        <v>2</v>
      </c>
      <c r="H25" s="19">
        <f t="shared" si="3"/>
        <v>0.2857142857142857</v>
      </c>
      <c r="I25" s="14">
        <f t="shared" si="0"/>
        <v>42</v>
      </c>
      <c r="J25" s="15">
        <f t="shared" si="4"/>
        <v>0.84</v>
      </c>
      <c r="K25" s="21" t="str">
        <f>VLOOKUP(J25,Sheet1!$A$2:$B$12,2)</f>
        <v>B+</v>
      </c>
    </row>
    <row r="26" spans="1:12" x14ac:dyDescent="0.25">
      <c r="A26" s="14" t="s">
        <v>48</v>
      </c>
      <c r="B26" s="14" t="s">
        <v>43</v>
      </c>
      <c r="C26" s="18">
        <v>21</v>
      </c>
      <c r="D26" s="19">
        <f t="shared" si="1"/>
        <v>0.7</v>
      </c>
      <c r="E26" s="14">
        <v>9</v>
      </c>
      <c r="F26" s="15">
        <f t="shared" si="2"/>
        <v>0.69230769230769229</v>
      </c>
      <c r="G26" s="18">
        <v>2</v>
      </c>
      <c r="H26" s="19">
        <f t="shared" si="3"/>
        <v>0.2857142857142857</v>
      </c>
      <c r="I26" s="14">
        <f t="shared" si="0"/>
        <v>32</v>
      </c>
      <c r="J26" s="15">
        <f t="shared" si="4"/>
        <v>0.64</v>
      </c>
      <c r="K26" s="21" t="str">
        <f>VLOOKUP(J26,Sheet1!$A$2:$B$12,2)</f>
        <v>C</v>
      </c>
    </row>
    <row r="27" spans="1:12" x14ac:dyDescent="0.25">
      <c r="A27" s="14" t="s">
        <v>53</v>
      </c>
      <c r="B27" s="14" t="s">
        <v>9</v>
      </c>
      <c r="C27" s="18">
        <v>27.5</v>
      </c>
      <c r="D27" s="19">
        <f t="shared" si="1"/>
        <v>0.91666666666666663</v>
      </c>
      <c r="E27" s="14">
        <v>9</v>
      </c>
      <c r="F27" s="15">
        <f t="shared" si="2"/>
        <v>0.69230769230769229</v>
      </c>
      <c r="G27" s="18">
        <v>6</v>
      </c>
      <c r="H27" s="19">
        <f t="shared" si="3"/>
        <v>0.8571428571428571</v>
      </c>
      <c r="I27" s="14">
        <f t="shared" si="0"/>
        <v>42.5</v>
      </c>
      <c r="J27" s="15">
        <f t="shared" si="4"/>
        <v>0.85</v>
      </c>
      <c r="K27" s="21" t="str">
        <f>VLOOKUP(J27,Sheet1!$A$2:$B$12,2)</f>
        <v>A-</v>
      </c>
      <c r="L27" t="s">
        <v>38</v>
      </c>
    </row>
    <row r="28" spans="1:12" x14ac:dyDescent="0.25">
      <c r="A28" s="14" t="s">
        <v>49</v>
      </c>
      <c r="B28" s="14" t="s">
        <v>54</v>
      </c>
      <c r="C28" s="18">
        <v>24</v>
      </c>
      <c r="D28" s="19">
        <f t="shared" si="1"/>
        <v>0.8</v>
      </c>
      <c r="E28" s="14">
        <v>12</v>
      </c>
      <c r="F28" s="15">
        <f t="shared" si="2"/>
        <v>0.92307692307692313</v>
      </c>
      <c r="G28" s="18">
        <v>2</v>
      </c>
      <c r="H28" s="19">
        <f t="shared" si="3"/>
        <v>0.2857142857142857</v>
      </c>
      <c r="I28" s="14">
        <f t="shared" si="0"/>
        <v>38</v>
      </c>
      <c r="J28" s="15">
        <f t="shared" si="4"/>
        <v>0.76</v>
      </c>
      <c r="K28" s="21" t="str">
        <f>VLOOKUP(J28,Sheet1!$A$2:$B$12,2)</f>
        <v>B</v>
      </c>
    </row>
    <row r="29" spans="1:12" x14ac:dyDescent="0.25">
      <c r="A29" s="14" t="s">
        <v>57</v>
      </c>
      <c r="B29" s="14" t="s">
        <v>53</v>
      </c>
      <c r="C29" s="18">
        <v>21.5</v>
      </c>
      <c r="D29" s="19">
        <f t="shared" si="1"/>
        <v>0.71666666666666667</v>
      </c>
      <c r="E29" s="14">
        <v>5</v>
      </c>
      <c r="F29" s="15">
        <f t="shared" si="2"/>
        <v>0.38461538461538464</v>
      </c>
      <c r="G29" s="18">
        <v>0</v>
      </c>
      <c r="H29" s="19">
        <f t="shared" si="3"/>
        <v>0</v>
      </c>
      <c r="I29" s="14">
        <f t="shared" si="0"/>
        <v>26.5</v>
      </c>
      <c r="J29" s="15">
        <f t="shared" si="4"/>
        <v>0.53</v>
      </c>
      <c r="K29" s="21" t="str">
        <f>VLOOKUP(J29,Sheet1!$A$2:$B$12,2)</f>
        <v>D</v>
      </c>
    </row>
    <row r="30" spans="1:12" x14ac:dyDescent="0.25">
      <c r="A30" s="14" t="s">
        <v>57</v>
      </c>
      <c r="B30" s="14" t="s">
        <v>10</v>
      </c>
      <c r="C30" s="18">
        <v>18.5</v>
      </c>
      <c r="D30" s="19">
        <f t="shared" si="1"/>
        <v>0.6166666666666667</v>
      </c>
      <c r="E30" s="14">
        <v>12</v>
      </c>
      <c r="F30" s="15">
        <f t="shared" si="2"/>
        <v>0.92307692307692313</v>
      </c>
      <c r="G30" s="18">
        <v>1</v>
      </c>
      <c r="H30" s="19">
        <f t="shared" si="3"/>
        <v>0.14285714285714285</v>
      </c>
      <c r="I30" s="14">
        <f t="shared" si="0"/>
        <v>31.5</v>
      </c>
      <c r="J30" s="15">
        <f t="shared" si="4"/>
        <v>0.63</v>
      </c>
      <c r="K30" s="21" t="str">
        <f>VLOOKUP(J30,Sheet1!$A$2:$B$12,2)</f>
        <v>C</v>
      </c>
    </row>
    <row r="31" spans="1:12" ht="15.75" thickBot="1" x14ac:dyDescent="0.3">
      <c r="A31" s="14" t="s">
        <v>51</v>
      </c>
      <c r="B31" s="14" t="s">
        <v>55</v>
      </c>
      <c r="C31" s="18">
        <v>24</v>
      </c>
      <c r="D31" s="19">
        <f>C31/$C$32</f>
        <v>0.8</v>
      </c>
      <c r="E31" s="14">
        <v>13</v>
      </c>
      <c r="F31" s="15">
        <f t="shared" si="2"/>
        <v>1</v>
      </c>
      <c r="G31" s="18">
        <v>3</v>
      </c>
      <c r="H31" s="19">
        <f t="shared" si="3"/>
        <v>0.42857142857142855</v>
      </c>
      <c r="I31" s="14">
        <f>C31+E31+G31</f>
        <v>40</v>
      </c>
      <c r="J31" s="15">
        <f t="shared" si="4"/>
        <v>0.8</v>
      </c>
      <c r="K31" s="21" t="str">
        <f>VLOOKUP(J31,Sheet1!$A$2:$B$12,2)</f>
        <v>B+</v>
      </c>
    </row>
    <row r="32" spans="1:12" ht="15.75" thickBot="1" x14ac:dyDescent="0.3">
      <c r="C32" s="22">
        <v>30</v>
      </c>
      <c r="D32" s="23">
        <f t="shared" si="1"/>
        <v>1</v>
      </c>
      <c r="E32" s="24">
        <v>13</v>
      </c>
      <c r="F32" s="25">
        <f t="shared" si="2"/>
        <v>1</v>
      </c>
      <c r="G32" s="22">
        <v>7</v>
      </c>
      <c r="H32" s="23">
        <f t="shared" si="3"/>
        <v>1</v>
      </c>
      <c r="I32" s="24">
        <v>50</v>
      </c>
      <c r="J32" s="25">
        <f>I32/$I$32</f>
        <v>1</v>
      </c>
      <c r="K32" s="26" t="str">
        <f>VLOOKUP(J32,Sheet1!$A$2:$B$12,2)</f>
        <v>A+</v>
      </c>
    </row>
    <row r="34" spans="9:11" ht="15.75" thickBot="1" x14ac:dyDescent="0.3"/>
    <row r="35" spans="9:11" ht="15.75" thickBot="1" x14ac:dyDescent="0.3">
      <c r="I35">
        <f>SUMIF(I12:I31,"&gt;0")/COUNTIF(I12:I31,"&gt;0")</f>
        <v>36.289473684210527</v>
      </c>
      <c r="J35" s="9">
        <f>I35/$I$32</f>
        <v>0.72578947368421054</v>
      </c>
      <c r="K35" s="26" t="str">
        <f>VLOOKUP(J35,Sheet1!$A$2:$B$12,2)</f>
        <v>B-</v>
      </c>
    </row>
    <row r="36" spans="9:11" ht="15.75" thickBot="1" x14ac:dyDescent="0.3">
      <c r="I36">
        <f>(SUMIF(I3:I31,"&gt;0")+50*COUNTIF(I3:I31,0))/COUNT(I3:I31)</f>
        <v>36.827586206896555</v>
      </c>
      <c r="J36" s="9">
        <f>I36/$I$32</f>
        <v>0.73655172413793113</v>
      </c>
      <c r="K36" s="26" t="str">
        <f>VLOOKUP(J36,Sheet1!$A$2:$B$12,2)</f>
        <v>B-</v>
      </c>
    </row>
  </sheetData>
  <mergeCells count="5">
    <mergeCell ref="C2:D2"/>
    <mergeCell ref="E2:F2"/>
    <mergeCell ref="G2:H2"/>
    <mergeCell ref="I2:K2"/>
    <mergeCell ref="C1: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692A-5A33-4859-A6DE-D466C052CEB4}">
  <dimension ref="A1:K16"/>
  <sheetViews>
    <sheetView workbookViewId="0">
      <pane xSplit="2" ySplit="2" topLeftCell="C3" activePane="bottomRight" state="frozen"/>
      <selection activeCell="G26" sqref="G26"/>
      <selection pane="topRight" activeCell="F1" sqref="F1"/>
      <selection pane="bottomLeft" activeCell="A10" sqref="A10"/>
      <selection pane="bottomRight" activeCell="M16" sqref="M16"/>
    </sheetView>
  </sheetViews>
  <sheetFormatPr defaultRowHeight="15" x14ac:dyDescent="0.25"/>
  <cols>
    <col min="1" max="1" width="4.42578125" bestFit="1" customWidth="1"/>
    <col min="2" max="2" width="4.85546875" bestFit="1" customWidth="1"/>
    <col min="3" max="3" width="5" bestFit="1" customWidth="1"/>
  </cols>
  <sheetData>
    <row r="1" spans="1:11" ht="15.75" thickBot="1" x14ac:dyDescent="0.3">
      <c r="C1" s="31" t="s">
        <v>25</v>
      </c>
      <c r="D1" s="31"/>
      <c r="E1" s="31"/>
      <c r="F1" s="31"/>
      <c r="G1" s="31"/>
      <c r="H1" s="31"/>
      <c r="I1" s="31"/>
      <c r="J1" s="31"/>
      <c r="K1" s="31"/>
    </row>
    <row r="2" spans="1:11" ht="15.75" thickBot="1" x14ac:dyDescent="0.3">
      <c r="A2" s="4" t="s">
        <v>58</v>
      </c>
      <c r="B2" s="4" t="s">
        <v>59</v>
      </c>
      <c r="C2" s="31" t="s">
        <v>0</v>
      </c>
      <c r="D2" s="31"/>
      <c r="E2" s="31" t="s">
        <v>1</v>
      </c>
      <c r="F2" s="31"/>
      <c r="G2" s="31" t="s">
        <v>2</v>
      </c>
      <c r="H2" s="31"/>
      <c r="I2" s="31" t="s">
        <v>3</v>
      </c>
      <c r="J2" s="31"/>
      <c r="K2" s="13" t="s">
        <v>3</v>
      </c>
    </row>
    <row r="3" spans="1:11" x14ac:dyDescent="0.25">
      <c r="A3" s="14" t="s">
        <v>6</v>
      </c>
      <c r="B3" s="14" t="s">
        <v>41</v>
      </c>
      <c r="C3" s="3">
        <v>30</v>
      </c>
      <c r="D3" s="7">
        <f t="shared" ref="D3:D16" si="0">C3/C$16</f>
        <v>0.9375</v>
      </c>
      <c r="E3" s="3">
        <v>11</v>
      </c>
      <c r="F3" s="7">
        <f t="shared" ref="F3:F16" si="1">E3/E$16</f>
        <v>0.91666666666666663</v>
      </c>
      <c r="G3" s="3">
        <v>4</v>
      </c>
      <c r="H3" s="7">
        <f t="shared" ref="H3:H16" si="2">G3/G$16</f>
        <v>0.66666666666666663</v>
      </c>
      <c r="I3" s="3">
        <f t="shared" ref="I3:I15" si="3">SUM(C3,E3,G3)</f>
        <v>45</v>
      </c>
      <c r="J3" s="7">
        <f t="shared" ref="J3:J16" si="4">I3/I$16</f>
        <v>0.9</v>
      </c>
      <c r="K3" s="3" t="str">
        <f>VLOOKUP(J3,Sheet1!$A$2:$B$12,2)</f>
        <v>A</v>
      </c>
    </row>
    <row r="4" spans="1:11" x14ac:dyDescent="0.25">
      <c r="A4" s="14" t="s">
        <v>6</v>
      </c>
      <c r="B4" s="14" t="s">
        <v>43</v>
      </c>
      <c r="C4" s="3">
        <v>29.5</v>
      </c>
      <c r="D4" s="7">
        <f t="shared" si="0"/>
        <v>0.921875</v>
      </c>
      <c r="E4" s="3">
        <v>2</v>
      </c>
      <c r="F4" s="7">
        <f t="shared" si="1"/>
        <v>0.16666666666666666</v>
      </c>
      <c r="G4" s="3">
        <v>0</v>
      </c>
      <c r="H4" s="7">
        <f t="shared" si="2"/>
        <v>0</v>
      </c>
      <c r="I4" s="3">
        <f t="shared" si="3"/>
        <v>31.5</v>
      </c>
      <c r="J4" s="7">
        <f t="shared" si="4"/>
        <v>0.63</v>
      </c>
      <c r="K4" s="3" t="str">
        <f>VLOOKUP(J4,Sheet1!$A$2:$B$12,2)</f>
        <v>C</v>
      </c>
    </row>
    <row r="5" spans="1:11" x14ac:dyDescent="0.25">
      <c r="A5" s="14" t="s">
        <v>6</v>
      </c>
      <c r="B5" s="14" t="s">
        <v>5</v>
      </c>
      <c r="C5" s="3">
        <v>29</v>
      </c>
      <c r="D5" s="7">
        <f t="shared" si="0"/>
        <v>0.90625</v>
      </c>
      <c r="E5" s="3">
        <v>4</v>
      </c>
      <c r="F5" s="7">
        <f t="shared" si="1"/>
        <v>0.33333333333333331</v>
      </c>
      <c r="G5" s="3">
        <v>5</v>
      </c>
      <c r="H5" s="7">
        <f t="shared" si="2"/>
        <v>0.83333333333333337</v>
      </c>
      <c r="I5" s="3">
        <f t="shared" si="3"/>
        <v>38</v>
      </c>
      <c r="J5" s="7">
        <f t="shared" si="4"/>
        <v>0.76</v>
      </c>
      <c r="K5" s="3" t="str">
        <f>VLOOKUP(J5,Sheet1!$A$2:$B$12,2)</f>
        <v>B</v>
      </c>
    </row>
    <row r="6" spans="1:11" x14ac:dyDescent="0.25">
      <c r="A6" s="14" t="s">
        <v>6</v>
      </c>
      <c r="B6" s="14" t="s">
        <v>43</v>
      </c>
      <c r="C6" s="3">
        <v>23</v>
      </c>
      <c r="D6" s="7">
        <f t="shared" si="0"/>
        <v>0.71875</v>
      </c>
      <c r="E6" s="3">
        <v>1</v>
      </c>
      <c r="F6" s="7">
        <f t="shared" si="1"/>
        <v>8.3333333333333329E-2</v>
      </c>
      <c r="G6" s="3">
        <v>0</v>
      </c>
      <c r="H6" s="7">
        <f t="shared" si="2"/>
        <v>0</v>
      </c>
      <c r="I6" s="3">
        <f t="shared" si="3"/>
        <v>24</v>
      </c>
      <c r="J6" s="7">
        <f t="shared" si="4"/>
        <v>0.48</v>
      </c>
      <c r="K6" s="3" t="str">
        <f>VLOOKUP(J6,Sheet1!$A$2:$B$12,2)</f>
        <v>D</v>
      </c>
    </row>
    <row r="7" spans="1:11" x14ac:dyDescent="0.25">
      <c r="A7" s="14" t="s">
        <v>60</v>
      </c>
      <c r="B7" s="14" t="s">
        <v>6</v>
      </c>
      <c r="C7" s="3">
        <v>21.5</v>
      </c>
      <c r="D7" s="7">
        <f t="shared" si="0"/>
        <v>0.671875</v>
      </c>
      <c r="E7" s="3">
        <v>6</v>
      </c>
      <c r="F7" s="7">
        <f t="shared" si="1"/>
        <v>0.5</v>
      </c>
      <c r="G7" s="3">
        <v>0</v>
      </c>
      <c r="H7" s="7">
        <f t="shared" si="2"/>
        <v>0</v>
      </c>
      <c r="I7" s="3">
        <f t="shared" si="3"/>
        <v>27.5</v>
      </c>
      <c r="J7" s="7">
        <f t="shared" si="4"/>
        <v>0.55000000000000004</v>
      </c>
      <c r="K7" s="3" t="str">
        <f>VLOOKUP(J7,Sheet1!$A$2:$B$12,2)</f>
        <v>C-</v>
      </c>
    </row>
    <row r="8" spans="1:11" x14ac:dyDescent="0.25">
      <c r="A8" s="14" t="s">
        <v>43</v>
      </c>
      <c r="B8" s="14" t="s">
        <v>6</v>
      </c>
      <c r="C8" s="3">
        <v>28</v>
      </c>
      <c r="D8" s="7">
        <f t="shared" si="0"/>
        <v>0.875</v>
      </c>
      <c r="E8" s="3">
        <v>9</v>
      </c>
      <c r="F8" s="7">
        <f t="shared" si="1"/>
        <v>0.75</v>
      </c>
      <c r="G8" s="3">
        <v>2.5</v>
      </c>
      <c r="H8" s="7">
        <f t="shared" si="2"/>
        <v>0.41666666666666669</v>
      </c>
      <c r="I8" s="3">
        <f t="shared" si="3"/>
        <v>39.5</v>
      </c>
      <c r="J8" s="7">
        <f t="shared" si="4"/>
        <v>0.79</v>
      </c>
      <c r="K8" s="3" t="str">
        <f>VLOOKUP(J8,Sheet1!$A$2:$B$12,2)</f>
        <v>B</v>
      </c>
    </row>
    <row r="9" spans="1:11" x14ac:dyDescent="0.25">
      <c r="A9" s="14" t="s">
        <v>55</v>
      </c>
      <c r="B9" s="14" t="s">
        <v>48</v>
      </c>
      <c r="C9" s="3">
        <v>24</v>
      </c>
      <c r="D9" s="7">
        <f t="shared" si="0"/>
        <v>0.75</v>
      </c>
      <c r="E9" s="3">
        <v>1.5</v>
      </c>
      <c r="F9" s="7">
        <f t="shared" si="1"/>
        <v>0.125</v>
      </c>
      <c r="G9" s="3">
        <v>4</v>
      </c>
      <c r="H9" s="7">
        <f t="shared" si="2"/>
        <v>0.66666666666666663</v>
      </c>
      <c r="I9" s="3">
        <f t="shared" si="3"/>
        <v>29.5</v>
      </c>
      <c r="J9" s="7">
        <f t="shared" si="4"/>
        <v>0.59</v>
      </c>
      <c r="K9" s="3" t="str">
        <f>VLOOKUP(J9,Sheet1!$A$2:$B$12,2)</f>
        <v>C-</v>
      </c>
    </row>
    <row r="10" spans="1:11" x14ac:dyDescent="0.25">
      <c r="A10" s="14" t="s">
        <v>44</v>
      </c>
      <c r="B10" s="14" t="s">
        <v>42</v>
      </c>
      <c r="C10" s="3">
        <v>31.5</v>
      </c>
      <c r="D10" s="7">
        <f t="shared" si="0"/>
        <v>0.984375</v>
      </c>
      <c r="E10" s="3">
        <v>3</v>
      </c>
      <c r="F10" s="7">
        <f t="shared" si="1"/>
        <v>0.25</v>
      </c>
      <c r="G10" s="3">
        <v>0.5</v>
      </c>
      <c r="H10" s="7">
        <f t="shared" si="2"/>
        <v>8.3333333333333329E-2</v>
      </c>
      <c r="I10" s="3">
        <f t="shared" si="3"/>
        <v>35</v>
      </c>
      <c r="J10" s="7">
        <f t="shared" si="4"/>
        <v>0.7</v>
      </c>
      <c r="K10" s="3" t="str">
        <f>VLOOKUP(J10,Sheet1!$A$2:$B$12,2)</f>
        <v>B-</v>
      </c>
    </row>
    <row r="11" spans="1:11" x14ac:dyDescent="0.25">
      <c r="A11" s="14" t="s">
        <v>47</v>
      </c>
      <c r="B11" s="14" t="s">
        <v>47</v>
      </c>
      <c r="C11" s="3">
        <v>18.5</v>
      </c>
      <c r="D11" s="7">
        <f t="shared" si="0"/>
        <v>0.578125</v>
      </c>
      <c r="E11" s="3">
        <v>3</v>
      </c>
      <c r="F11" s="7">
        <f t="shared" si="1"/>
        <v>0.25</v>
      </c>
      <c r="G11" s="3">
        <v>3</v>
      </c>
      <c r="H11" s="7">
        <f t="shared" si="2"/>
        <v>0.5</v>
      </c>
      <c r="I11" s="3">
        <f t="shared" si="3"/>
        <v>24.5</v>
      </c>
      <c r="J11" s="7">
        <f t="shared" si="4"/>
        <v>0.49</v>
      </c>
      <c r="K11" s="3" t="str">
        <f>VLOOKUP(J11,Sheet1!$A$2:$B$12,2)</f>
        <v>D</v>
      </c>
    </row>
    <row r="12" spans="1:11" x14ac:dyDescent="0.25">
      <c r="A12" s="14" t="s">
        <v>48</v>
      </c>
      <c r="B12" s="14" t="s">
        <v>54</v>
      </c>
      <c r="C12" s="3">
        <v>25</v>
      </c>
      <c r="D12" s="7">
        <f t="shared" si="0"/>
        <v>0.78125</v>
      </c>
      <c r="E12" s="3">
        <v>0</v>
      </c>
      <c r="F12" s="7">
        <f t="shared" si="1"/>
        <v>0</v>
      </c>
      <c r="G12" s="3">
        <v>1</v>
      </c>
      <c r="H12" s="7">
        <f t="shared" si="2"/>
        <v>0.16666666666666666</v>
      </c>
      <c r="I12" s="3">
        <f t="shared" si="3"/>
        <v>26</v>
      </c>
      <c r="J12" s="7">
        <f t="shared" si="4"/>
        <v>0.52</v>
      </c>
      <c r="K12" s="3" t="str">
        <f>VLOOKUP(J12,Sheet1!$A$2:$B$12,2)</f>
        <v>D</v>
      </c>
    </row>
    <row r="13" spans="1:11" x14ac:dyDescent="0.25">
      <c r="A13" s="14" t="s">
        <v>48</v>
      </c>
      <c r="B13" s="14" t="s">
        <v>56</v>
      </c>
      <c r="C13" s="3">
        <v>26</v>
      </c>
      <c r="D13" s="7">
        <f t="shared" si="0"/>
        <v>0.8125</v>
      </c>
      <c r="E13" s="3">
        <v>0</v>
      </c>
      <c r="F13" s="7">
        <f t="shared" si="1"/>
        <v>0</v>
      </c>
      <c r="G13" s="3">
        <v>0</v>
      </c>
      <c r="H13" s="7">
        <f t="shared" si="2"/>
        <v>0</v>
      </c>
      <c r="I13" s="3">
        <f t="shared" si="3"/>
        <v>26</v>
      </c>
      <c r="J13" s="7">
        <f t="shared" si="4"/>
        <v>0.52</v>
      </c>
      <c r="K13" s="3" t="str">
        <f>VLOOKUP(J13,Sheet1!$A$2:$B$12,2)</f>
        <v>D</v>
      </c>
    </row>
    <row r="14" spans="1:11" x14ac:dyDescent="0.25">
      <c r="A14" s="14" t="s">
        <v>52</v>
      </c>
      <c r="B14" s="14" t="s">
        <v>56</v>
      </c>
      <c r="C14" s="3">
        <v>32</v>
      </c>
      <c r="D14" s="7">
        <f t="shared" si="0"/>
        <v>1</v>
      </c>
      <c r="E14" s="3">
        <v>9</v>
      </c>
      <c r="F14" s="7">
        <f t="shared" si="1"/>
        <v>0.75</v>
      </c>
      <c r="G14" s="3">
        <v>6</v>
      </c>
      <c r="H14" s="7">
        <f t="shared" si="2"/>
        <v>1</v>
      </c>
      <c r="I14" s="3">
        <f t="shared" si="3"/>
        <v>47</v>
      </c>
      <c r="J14" s="7">
        <f t="shared" si="4"/>
        <v>0.94</v>
      </c>
      <c r="K14" s="3" t="str">
        <f>VLOOKUP(J14,Sheet1!$A$2:$B$12,2)</f>
        <v>A</v>
      </c>
    </row>
    <row r="15" spans="1:11" ht="15.75" thickBot="1" x14ac:dyDescent="0.3">
      <c r="A15" s="14" t="s">
        <v>49</v>
      </c>
      <c r="B15" s="14" t="s">
        <v>47</v>
      </c>
      <c r="C15" s="3">
        <v>18</v>
      </c>
      <c r="D15" s="7">
        <f t="shared" si="0"/>
        <v>0.5625</v>
      </c>
      <c r="E15" s="3">
        <v>6.5</v>
      </c>
      <c r="F15" s="7">
        <f t="shared" si="1"/>
        <v>0.54166666666666663</v>
      </c>
      <c r="G15" s="3">
        <v>6</v>
      </c>
      <c r="H15" s="7">
        <f t="shared" si="2"/>
        <v>1</v>
      </c>
      <c r="I15" s="3">
        <f t="shared" si="3"/>
        <v>30.5</v>
      </c>
      <c r="J15" s="7">
        <f t="shared" si="4"/>
        <v>0.61</v>
      </c>
      <c r="K15" s="3" t="str">
        <f>VLOOKUP(J15,Sheet1!$A$2:$B$12,2)</f>
        <v>C</v>
      </c>
    </row>
    <row r="16" spans="1:11" ht="15.75" thickBot="1" x14ac:dyDescent="0.3">
      <c r="A16" s="14"/>
      <c r="B16" s="14"/>
      <c r="C16" s="2">
        <v>32</v>
      </c>
      <c r="D16" s="8">
        <f t="shared" si="0"/>
        <v>1</v>
      </c>
      <c r="E16" s="2">
        <v>12</v>
      </c>
      <c r="F16" s="8">
        <f t="shared" si="1"/>
        <v>1</v>
      </c>
      <c r="G16" s="2">
        <v>6</v>
      </c>
      <c r="H16" s="8">
        <f t="shared" si="2"/>
        <v>1</v>
      </c>
      <c r="I16" s="2">
        <f>C16+E16+G16</f>
        <v>50</v>
      </c>
      <c r="J16" s="8">
        <f t="shared" si="4"/>
        <v>1</v>
      </c>
      <c r="K16" s="2" t="str">
        <f>VLOOKUP(J16,Sheet1!$A$2:$B$12,2)</f>
        <v>A+</v>
      </c>
    </row>
  </sheetData>
  <sortState ref="A3:B15">
    <sortCondition ref="A3:A15"/>
  </sortState>
  <mergeCells count="5">
    <mergeCell ref="C2:D2"/>
    <mergeCell ref="E2:F2"/>
    <mergeCell ref="G2:H2"/>
    <mergeCell ref="C1:K1"/>
    <mergeCell ref="I2:J2"/>
  </mergeCells>
  <conditionalFormatting sqref="E3:E15 C3:C15 G3:G15">
    <cfRule type="containsBlanks" dxfId="0" priority="1">
      <formula>LEN(TRIM(C3))=0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1AAC0-9420-4C82-9959-D32EDBF2C834}">
  <dimension ref="A2:F12"/>
  <sheetViews>
    <sheetView zoomScale="130" workbookViewId="0">
      <selection activeCell="D2" sqref="D2:E7"/>
    </sheetView>
  </sheetViews>
  <sheetFormatPr defaultRowHeight="15" x14ac:dyDescent="0.25"/>
  <sheetData>
    <row r="2" spans="1:6" x14ac:dyDescent="0.25">
      <c r="A2" s="9">
        <v>0</v>
      </c>
      <c r="B2" t="s">
        <v>9</v>
      </c>
      <c r="D2" s="14">
        <v>5</v>
      </c>
      <c r="E2" t="s">
        <v>31</v>
      </c>
      <c r="F2" s="9"/>
    </row>
    <row r="3" spans="1:6" x14ac:dyDescent="0.25">
      <c r="A3" s="9">
        <v>0.4</v>
      </c>
      <c r="B3" t="s">
        <v>8</v>
      </c>
      <c r="D3" s="14">
        <v>4</v>
      </c>
      <c r="E3" t="s">
        <v>30</v>
      </c>
    </row>
    <row r="4" spans="1:6" x14ac:dyDescent="0.25">
      <c r="A4" s="9">
        <v>0.55000000000000004</v>
      </c>
      <c r="B4" t="s">
        <v>17</v>
      </c>
      <c r="D4" s="14">
        <v>2</v>
      </c>
      <c r="E4" t="s">
        <v>29</v>
      </c>
    </row>
    <row r="5" spans="1:6" x14ac:dyDescent="0.25">
      <c r="A5" s="9">
        <v>0.6</v>
      </c>
      <c r="B5" t="s">
        <v>7</v>
      </c>
      <c r="D5" s="14">
        <v>1</v>
      </c>
      <c r="E5" t="s">
        <v>28</v>
      </c>
    </row>
    <row r="6" spans="1:6" x14ac:dyDescent="0.25">
      <c r="A6" s="9">
        <v>0.65</v>
      </c>
      <c r="B6" t="s">
        <v>16</v>
      </c>
      <c r="D6" s="14">
        <v>0</v>
      </c>
      <c r="E6" t="s">
        <v>27</v>
      </c>
    </row>
    <row r="7" spans="1:6" x14ac:dyDescent="0.25">
      <c r="A7" s="9">
        <v>0.7</v>
      </c>
      <c r="B7" t="s">
        <v>15</v>
      </c>
      <c r="D7" s="14" t="s">
        <v>10</v>
      </c>
      <c r="E7" t="s">
        <v>26</v>
      </c>
    </row>
    <row r="8" spans="1:6" x14ac:dyDescent="0.25">
      <c r="A8" s="9">
        <v>0.75</v>
      </c>
      <c r="B8" t="s">
        <v>6</v>
      </c>
    </row>
    <row r="9" spans="1:6" x14ac:dyDescent="0.25">
      <c r="A9" s="9">
        <v>0.8</v>
      </c>
      <c r="B9" t="s">
        <v>14</v>
      </c>
    </row>
    <row r="10" spans="1:6" x14ac:dyDescent="0.25">
      <c r="A10" s="9">
        <v>0.85</v>
      </c>
      <c r="B10" t="s">
        <v>13</v>
      </c>
    </row>
    <row r="11" spans="1:6" x14ac:dyDescent="0.25">
      <c r="A11" s="9">
        <v>0.9</v>
      </c>
      <c r="B11" t="s">
        <v>5</v>
      </c>
    </row>
    <row r="12" spans="1:6" x14ac:dyDescent="0.25">
      <c r="A12" s="9">
        <v>0.95</v>
      </c>
      <c r="B1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Year 8</vt:lpstr>
      <vt:lpstr>Year 9</vt:lpstr>
      <vt:lpstr>Year 10</vt:lpstr>
      <vt:lpstr>Sheet1</vt:lpstr>
      <vt:lpstr>gradA</vt:lpstr>
      <vt:lpstr>gradB</vt:lpstr>
      <vt:lpstr>gradC</vt:lpstr>
      <vt:lpstr>gradD</vt:lpstr>
      <vt:lpstr>gradE</vt:lpstr>
      <vt:lpstr>gradI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Hughes</dc:creator>
  <cp:lastModifiedBy>Jeremy Hughes</cp:lastModifiedBy>
  <dcterms:created xsi:type="dcterms:W3CDTF">2018-08-03T00:38:59Z</dcterms:created>
  <dcterms:modified xsi:type="dcterms:W3CDTF">2018-09-30T13:24:44Z</dcterms:modified>
</cp:coreProperties>
</file>