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university-my.sharepoint.com/personal/gifa_itu_dk/Documents/Documents/GitHub/BSc%20Project/data/2- NLP/1- Fine Tuning/annotations/"/>
    </mc:Choice>
  </mc:AlternateContent>
  <xr:revisionPtr revIDLastSave="524" documentId="8_{99EF2C3F-8180-4E1F-B9DF-BC7ED7869269}" xr6:coauthVersionLast="47" xr6:coauthVersionMax="47" xr10:uidLastSave="{E7D7C217-F02B-40D3-B018-288EFA350598}"/>
  <bookViews>
    <workbookView xWindow="-120" yWindow="-120" windowWidth="29040" windowHeight="15720" xr2:uid="{00000000-000D-0000-FFFF-FFFF00000000}"/>
  </bookViews>
  <sheets>
    <sheet name="Annotations" sheetId="1" r:id="rId1"/>
    <sheet name="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C3" i="3"/>
  <c r="E2" i="1"/>
  <c r="C6" i="3" s="1"/>
  <c r="D6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4" i="3" l="1"/>
  <c r="D4" i="3" s="1"/>
  <c r="C7" i="3"/>
  <c r="D7" i="3" s="1"/>
  <c r="C8" i="3"/>
  <c r="D8" i="3" s="1"/>
  <c r="C9" i="3"/>
  <c r="D9" i="3" s="1"/>
  <c r="C10" i="3"/>
  <c r="D10" i="3" s="1"/>
  <c r="C13" i="3"/>
  <c r="C14" i="3" s="1"/>
  <c r="D14" i="3" s="1"/>
</calcChain>
</file>

<file path=xl/sharedStrings.xml><?xml version="1.0" encoding="utf-8"?>
<sst xmlns="http://schemas.openxmlformats.org/spreadsheetml/2006/main" count="222" uniqueCount="18">
  <si>
    <t>idx</t>
  </si>
  <si>
    <t>sadness</t>
  </si>
  <si>
    <t>anger</t>
  </si>
  <si>
    <t>undefined</t>
  </si>
  <si>
    <t>optimism</t>
  </si>
  <si>
    <t>joy</t>
  </si>
  <si>
    <t>pe</t>
  </si>
  <si>
    <t>GIFA</t>
  </si>
  <si>
    <t>JOTO</t>
  </si>
  <si>
    <t>JTIH</t>
  </si>
  <si>
    <t>GOLDEN</t>
  </si>
  <si>
    <t>AGREEMENT</t>
  </si>
  <si>
    <t># Samples Annotated</t>
  </si>
  <si>
    <t># Agreements</t>
  </si>
  <si>
    <t>Agreements per label</t>
  </si>
  <si>
    <t>Fleiss' Kappa</t>
  </si>
  <si>
    <t># Annotators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</si>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</sst>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1B50B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3" fillId="3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164" fontId="0" fillId="36" borderId="0" xfId="1" applyNumberFormat="1" applyFont="1" applyFill="1"/>
    <xf numFmtId="0" fontId="13" fillId="37" borderId="0" xfId="0" applyFont="1" applyFill="1" applyAlignment="1">
      <alignment horizontal="center" vertical="center"/>
    </xf>
    <xf numFmtId="10" fontId="13" fillId="37" borderId="0" xfId="1" applyNumberFormat="1" applyFont="1" applyFill="1" applyAlignment="1">
      <alignment horizontal="center" vertical="center"/>
    </xf>
    <xf numFmtId="0" fontId="13" fillId="37" borderId="0" xfId="0" applyFont="1" applyFill="1"/>
    <xf numFmtId="0" fontId="13" fillId="37" borderId="0" xfId="0" applyFont="1" applyFill="1" applyAlignment="1">
      <alignment horizontal="right"/>
    </xf>
    <xf numFmtId="0" fontId="19" fillId="36" borderId="0" xfId="0" applyFont="1" applyFill="1" applyAlignment="1">
      <alignment horizontal="righ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9" fillId="33" borderId="0" xfId="0" applyFont="1" applyFill="1" applyAlignment="1">
      <alignment horizontal="right" vertical="center"/>
    </xf>
    <xf numFmtId="165" fontId="0" fillId="33" borderId="0" xfId="0" applyNumberFormat="1" applyFill="1" applyAlignment="1">
      <alignment horizontal="center" vertical="center"/>
    </xf>
    <xf numFmtId="0" fontId="0" fillId="33" borderId="0" xfId="0" applyFill="1"/>
    <xf numFmtId="0" fontId="16" fillId="33" borderId="0" xfId="0" applyFont="1" applyFill="1" applyAlignment="1">
      <alignment horizontal="right" vertical="center"/>
    </xf>
    <xf numFmtId="165" fontId="16" fillId="33" borderId="0" xfId="0" applyNumberFormat="1" applyFont="1" applyFill="1" applyAlignment="1">
      <alignment horizontal="center" vertical="center"/>
    </xf>
    <xf numFmtId="0" fontId="0" fillId="36" borderId="0" xfId="0" applyFill="1" applyAlignment="1">
      <alignment horizontal="center"/>
    </xf>
    <xf numFmtId="0" fontId="16" fillId="33" borderId="0" xfId="0" applyFon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/>
        <i val="0"/>
        <strike val="0"/>
        <color rgb="FF00B050"/>
      </font>
    </dxf>
  </dxfs>
  <tableStyles count="0" defaultTableStyle="TableStyleMedium2" defaultPivotStyle="PivotStyleLight16"/>
  <colors>
    <mruColors>
      <color rgb="FFB1B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3.7109375" bestFit="1" customWidth="1"/>
    <col min="2" max="6" width="15.7109375" customWidth="1"/>
    <col min="7" max="7" width="9.5703125" bestFit="1" customWidth="1"/>
  </cols>
  <sheetData>
    <row r="1" spans="1:8" x14ac:dyDescent="0.25">
      <c r="A1" s="3" t="s">
        <v>0</v>
      </c>
      <c r="B1" s="3" t="s">
        <v>7</v>
      </c>
      <c r="C1" s="3" t="s">
        <v>8</v>
      </c>
      <c r="D1" s="3" t="s">
        <v>9</v>
      </c>
      <c r="E1" s="5" t="s">
        <v>11</v>
      </c>
      <c r="F1" s="4" t="s">
        <v>10</v>
      </c>
      <c r="G1" s="3" t="s">
        <v>17</v>
      </c>
    </row>
    <row r="2" spans="1:8" x14ac:dyDescent="0.25">
      <c r="A2" s="2">
        <v>0</v>
      </c>
      <c r="B2" s="1" t="s">
        <v>2</v>
      </c>
      <c r="C2" s="1" t="s">
        <v>2</v>
      </c>
      <c r="D2" s="1" t="s">
        <v>2</v>
      </c>
      <c r="E2" s="6" t="b">
        <f t="shared" ref="E2:E33" si="0">IF(AND(B2=C2,D2=C2),TRUE,FALSE)</f>
        <v>1</v>
      </c>
      <c r="F2" s="1" t="s">
        <v>2</v>
      </c>
      <c r="G2" s="15">
        <f>(1/(Summary!$C$2*(Summary!$C$2-1)))*(COUNTIF(B2:D2,"anger")^2+COUNTIF(B2:D2,"joy")^2+COUNTIF(B2:D2,"optimism")^2+COUNTIF(B2:D2,"sadness")^2+COUNTIF(B2:D2,"undefined")^2-Summary!$C$2)</f>
        <v>1</v>
      </c>
    </row>
    <row r="3" spans="1:8" x14ac:dyDescent="0.25">
      <c r="A3" s="2">
        <v>1</v>
      </c>
      <c r="B3" s="1" t="s">
        <v>2</v>
      </c>
      <c r="C3" s="1" t="s">
        <v>2</v>
      </c>
      <c r="D3" s="1" t="s">
        <v>2</v>
      </c>
      <c r="E3" s="6" t="b">
        <f t="shared" si="0"/>
        <v>1</v>
      </c>
      <c r="F3" s="1" t="s">
        <v>2</v>
      </c>
      <c r="G3" s="15">
        <f>(1/(Summary!$C$2*(Summary!$C$2-1)))*(COUNTIF(B3:D3,"anger")^2+COUNTIF(B3:D3,"joy")^2+COUNTIF(B3:D3,"optimism")^2+COUNTIF(B3:D3,"sadness")^2+COUNTIF(B3:D3,"undefined")^2-Summary!$C$2)</f>
        <v>1</v>
      </c>
    </row>
    <row r="4" spans="1:8" x14ac:dyDescent="0.25">
      <c r="A4" s="2">
        <v>2</v>
      </c>
      <c r="B4" s="1" t="s">
        <v>2</v>
      </c>
      <c r="C4" s="1" t="s">
        <v>2</v>
      </c>
      <c r="D4" s="1" t="s">
        <v>2</v>
      </c>
      <c r="E4" s="6" t="b">
        <f t="shared" si="0"/>
        <v>1</v>
      </c>
      <c r="F4" s="1" t="s">
        <v>2</v>
      </c>
      <c r="G4" s="15">
        <f>(1/(Summary!$C$2*(Summary!$C$2-1)))*(COUNTIF(B4:D4,"anger")^2+COUNTIF(B4:D4,"joy")^2+COUNTIF(B4:D4,"optimism")^2+COUNTIF(B4:D4,"sadness")^2+COUNTIF(B4:D4,"undefined")^2-Summary!$C$2)</f>
        <v>1</v>
      </c>
      <c r="H4" s="14"/>
    </row>
    <row r="5" spans="1:8" x14ac:dyDescent="0.25">
      <c r="A5" s="2">
        <v>3</v>
      </c>
      <c r="B5" s="1" t="s">
        <v>1</v>
      </c>
      <c r="C5" s="1" t="s">
        <v>4</v>
      </c>
      <c r="D5" s="1" t="s">
        <v>2</v>
      </c>
      <c r="E5" s="6" t="b">
        <f t="shared" si="0"/>
        <v>0</v>
      </c>
      <c r="F5" s="1" t="s">
        <v>2</v>
      </c>
      <c r="G5" s="15">
        <f>(1/(Summary!$C$2*(Summary!$C$2-1)))*(COUNTIF(B5:D5,"anger")^2+COUNTIF(B5:D5,"joy")^2+COUNTIF(B5:D5,"optimism")^2+COUNTIF(B5:D5,"sadness")^2+COUNTIF(B5:D5,"undefined")^2-Summary!$C$2)</f>
        <v>0</v>
      </c>
    </row>
    <row r="6" spans="1:8" x14ac:dyDescent="0.25">
      <c r="A6" s="2">
        <v>4</v>
      </c>
      <c r="B6" s="1" t="s">
        <v>1</v>
      </c>
      <c r="C6" s="1" t="s">
        <v>1</v>
      </c>
      <c r="D6" s="1" t="s">
        <v>2</v>
      </c>
      <c r="E6" s="6" t="b">
        <f t="shared" si="0"/>
        <v>0</v>
      </c>
      <c r="F6" s="1" t="s">
        <v>1</v>
      </c>
      <c r="G6" s="15">
        <f>(1/(Summary!$C$2*(Summary!$C$2-1)))*(COUNTIF(B6:D6,"anger")^2+COUNTIF(B6:D6,"joy")^2+COUNTIF(B6:D6,"optimism")^2+COUNTIF(B6:D6,"sadness")^2+COUNTIF(B6:D6,"undefined")^2-Summary!$C$2)</f>
        <v>0.33333333333333331</v>
      </c>
    </row>
    <row r="7" spans="1:8" x14ac:dyDescent="0.25">
      <c r="A7" s="2">
        <v>5</v>
      </c>
      <c r="B7" s="1" t="s">
        <v>3</v>
      </c>
      <c r="C7" s="1" t="s">
        <v>2</v>
      </c>
      <c r="D7" s="1" t="s">
        <v>2</v>
      </c>
      <c r="E7" s="6" t="b">
        <f t="shared" si="0"/>
        <v>0</v>
      </c>
      <c r="F7" s="1" t="s">
        <v>3</v>
      </c>
      <c r="G7" s="15">
        <f>(1/(Summary!$C$2*(Summary!$C$2-1)))*(COUNTIF(B7:D7,"anger")^2+COUNTIF(B7:D7,"joy")^2+COUNTIF(B7:D7,"optimism")^2+COUNTIF(B7:D7,"sadness")^2+COUNTIF(B7:D7,"undefined")^2-Summary!$C$2)</f>
        <v>0.33333333333333331</v>
      </c>
    </row>
    <row r="8" spans="1:8" x14ac:dyDescent="0.25">
      <c r="A8" s="2">
        <v>6</v>
      </c>
      <c r="B8" s="1" t="s">
        <v>5</v>
      </c>
      <c r="C8" s="1" t="s">
        <v>2</v>
      </c>
      <c r="D8" s="1" t="s">
        <v>2</v>
      </c>
      <c r="E8" s="6" t="b">
        <f t="shared" si="0"/>
        <v>0</v>
      </c>
      <c r="F8" s="1" t="s">
        <v>5</v>
      </c>
      <c r="G8" s="15">
        <f>(1/(Summary!$C$2*(Summary!$C$2-1)))*(COUNTIF(B8:D8,"anger")^2+COUNTIF(B8:D8,"joy")^2+COUNTIF(B8:D8,"optimism")^2+COUNTIF(B8:D8,"sadness")^2+COUNTIF(B8:D8,"undefined")^2-Summary!$C$2)</f>
        <v>0.33333333333333331</v>
      </c>
    </row>
    <row r="9" spans="1:8" x14ac:dyDescent="0.25">
      <c r="A9" s="2">
        <v>7</v>
      </c>
      <c r="B9" s="1" t="s">
        <v>1</v>
      </c>
      <c r="C9" s="1" t="s">
        <v>1</v>
      </c>
      <c r="D9" s="1" t="s">
        <v>1</v>
      </c>
      <c r="E9" s="6" t="b">
        <f t="shared" si="0"/>
        <v>1</v>
      </c>
      <c r="F9" s="1" t="s">
        <v>1</v>
      </c>
      <c r="G9" s="15">
        <f>(1/(Summary!$C$2*(Summary!$C$2-1)))*(COUNTIF(B9:D9,"anger")^2+COUNTIF(B9:D9,"joy")^2+COUNTIF(B9:D9,"optimism")^2+COUNTIF(B9:D9,"sadness")^2+COUNTIF(B9:D9,"undefined")^2-Summary!$C$2)</f>
        <v>1</v>
      </c>
    </row>
    <row r="10" spans="1:8" x14ac:dyDescent="0.25">
      <c r="A10" s="2">
        <v>8</v>
      </c>
      <c r="B10" s="1" t="s">
        <v>3</v>
      </c>
      <c r="C10" s="1" t="s">
        <v>5</v>
      </c>
      <c r="D10" s="1" t="s">
        <v>2</v>
      </c>
      <c r="E10" s="6" t="b">
        <f t="shared" si="0"/>
        <v>0</v>
      </c>
      <c r="F10" s="1" t="s">
        <v>1</v>
      </c>
      <c r="G10" s="15">
        <f>(1/(Summary!$C$2*(Summary!$C$2-1)))*(COUNTIF(B10:D10,"anger")^2+COUNTIF(B10:D10,"joy")^2+COUNTIF(B10:D10,"optimism")^2+COUNTIF(B10:D10,"sadness")^2+COUNTIF(B10:D10,"undefined")^2-Summary!$C$2)</f>
        <v>0</v>
      </c>
    </row>
    <row r="11" spans="1:8" x14ac:dyDescent="0.25">
      <c r="A11" s="2">
        <v>9</v>
      </c>
      <c r="B11" s="1" t="s">
        <v>3</v>
      </c>
      <c r="C11" s="1" t="s">
        <v>5</v>
      </c>
      <c r="D11" s="1" t="s">
        <v>4</v>
      </c>
      <c r="E11" s="6" t="b">
        <f t="shared" si="0"/>
        <v>0</v>
      </c>
      <c r="F11" s="1" t="s">
        <v>4</v>
      </c>
      <c r="G11" s="15">
        <f>(1/(Summary!$C$2*(Summary!$C$2-1)))*(COUNTIF(B11:D11,"anger")^2+COUNTIF(B11:D11,"joy")^2+COUNTIF(B11:D11,"optimism")^2+COUNTIF(B11:D11,"sadness")^2+COUNTIF(B11:D11,"undefined")^2-Summary!$C$2)</f>
        <v>0</v>
      </c>
    </row>
    <row r="12" spans="1:8" x14ac:dyDescent="0.25">
      <c r="A12" s="2">
        <v>10</v>
      </c>
      <c r="B12" s="1" t="s">
        <v>1</v>
      </c>
      <c r="C12" s="1" t="s">
        <v>1</v>
      </c>
      <c r="D12" s="1" t="s">
        <v>1</v>
      </c>
      <c r="E12" s="6" t="b">
        <f t="shared" si="0"/>
        <v>1</v>
      </c>
      <c r="F12" s="1" t="s">
        <v>1</v>
      </c>
      <c r="G12" s="15">
        <f>(1/(Summary!$C$2*(Summary!$C$2-1)))*(COUNTIF(B12:D12,"anger")^2+COUNTIF(B12:D12,"joy")^2+COUNTIF(B12:D12,"optimism")^2+COUNTIF(B12:D12,"sadness")^2+COUNTIF(B12:D12,"undefined")^2-Summary!$C$2)</f>
        <v>1</v>
      </c>
    </row>
    <row r="13" spans="1:8" x14ac:dyDescent="0.25">
      <c r="A13" s="2">
        <v>11</v>
      </c>
      <c r="B13" s="1" t="s">
        <v>2</v>
      </c>
      <c r="C13" s="1" t="s">
        <v>1</v>
      </c>
      <c r="D13" s="1" t="s">
        <v>1</v>
      </c>
      <c r="E13" s="6" t="b">
        <f t="shared" si="0"/>
        <v>0</v>
      </c>
      <c r="F13" s="1" t="s">
        <v>1</v>
      </c>
      <c r="G13" s="15">
        <f>(1/(Summary!$C$2*(Summary!$C$2-1)))*(COUNTIF(B13:D13,"anger")^2+COUNTIF(B13:D13,"joy")^2+COUNTIF(B13:D13,"optimism")^2+COUNTIF(B13:D13,"sadness")^2+COUNTIF(B13:D13,"undefined")^2-Summary!$C$2)</f>
        <v>0.33333333333333331</v>
      </c>
    </row>
    <row r="14" spans="1:8" x14ac:dyDescent="0.25">
      <c r="A14" s="2">
        <v>12</v>
      </c>
      <c r="B14" s="1" t="s">
        <v>3</v>
      </c>
      <c r="C14" s="1" t="s">
        <v>1</v>
      </c>
      <c r="D14" s="1" t="s">
        <v>2</v>
      </c>
      <c r="E14" s="6" t="b">
        <f t="shared" si="0"/>
        <v>0</v>
      </c>
      <c r="F14" s="1" t="s">
        <v>3</v>
      </c>
      <c r="G14" s="15">
        <f>(1/(Summary!$C$2*(Summary!$C$2-1)))*(COUNTIF(B14:D14,"anger")^2+COUNTIF(B14:D14,"joy")^2+COUNTIF(B14:D14,"optimism")^2+COUNTIF(B14:D14,"sadness")^2+COUNTIF(B14:D14,"undefined")^2-Summary!$C$2)</f>
        <v>0</v>
      </c>
    </row>
    <row r="15" spans="1:8" x14ac:dyDescent="0.25">
      <c r="A15" s="2">
        <v>13</v>
      </c>
      <c r="B15" s="1" t="s">
        <v>3</v>
      </c>
      <c r="C15" s="1" t="s">
        <v>4</v>
      </c>
      <c r="D15" s="1" t="s">
        <v>5</v>
      </c>
      <c r="E15" s="6" t="b">
        <f t="shared" si="0"/>
        <v>0</v>
      </c>
      <c r="F15" s="1" t="s">
        <v>4</v>
      </c>
      <c r="G15" s="15">
        <f>(1/(Summary!$C$2*(Summary!$C$2-1)))*(COUNTIF(B15:D15,"anger")^2+COUNTIF(B15:D15,"joy")^2+COUNTIF(B15:D15,"optimism")^2+COUNTIF(B15:D15,"sadness")^2+COUNTIF(B15:D15,"undefined")^2-Summary!$C$2)</f>
        <v>0</v>
      </c>
    </row>
    <row r="16" spans="1:8" x14ac:dyDescent="0.25">
      <c r="A16" s="2">
        <v>14</v>
      </c>
      <c r="B16" s="1" t="s">
        <v>1</v>
      </c>
      <c r="C16" s="1" t="s">
        <v>1</v>
      </c>
      <c r="D16" s="1" t="s">
        <v>1</v>
      </c>
      <c r="E16" s="6" t="b">
        <f t="shared" si="0"/>
        <v>1</v>
      </c>
      <c r="F16" s="1" t="s">
        <v>1</v>
      </c>
      <c r="G16" s="15">
        <f>(1/(Summary!$C$2*(Summary!$C$2-1)))*(COUNTIF(B16:D16,"anger")^2+COUNTIF(B16:D16,"joy")^2+COUNTIF(B16:D16,"optimism")^2+COUNTIF(B16:D16,"sadness")^2+COUNTIF(B16:D16,"undefined")^2-Summary!$C$2)</f>
        <v>1</v>
      </c>
    </row>
    <row r="17" spans="1:7" x14ac:dyDescent="0.25">
      <c r="A17" s="2">
        <v>15</v>
      </c>
      <c r="B17" s="1" t="s">
        <v>2</v>
      </c>
      <c r="C17" s="1" t="s">
        <v>2</v>
      </c>
      <c r="D17" s="1" t="s">
        <v>2</v>
      </c>
      <c r="E17" s="6" t="b">
        <f t="shared" si="0"/>
        <v>1</v>
      </c>
      <c r="F17" s="1" t="s">
        <v>2</v>
      </c>
      <c r="G17" s="15">
        <f>(1/(Summary!$C$2*(Summary!$C$2-1)))*(COUNTIF(B17:D17,"anger")^2+COUNTIF(B17:D17,"joy")^2+COUNTIF(B17:D17,"optimism")^2+COUNTIF(B17:D17,"sadness")^2+COUNTIF(B17:D17,"undefined")^2-Summary!$C$2)</f>
        <v>1</v>
      </c>
    </row>
    <row r="18" spans="1:7" x14ac:dyDescent="0.25">
      <c r="A18" s="2">
        <v>16</v>
      </c>
      <c r="B18" s="1" t="s">
        <v>2</v>
      </c>
      <c r="C18" s="1" t="s">
        <v>2</v>
      </c>
      <c r="D18" s="1" t="s">
        <v>1</v>
      </c>
      <c r="E18" s="6" t="b">
        <f t="shared" si="0"/>
        <v>0</v>
      </c>
      <c r="F18" s="1" t="s">
        <v>2</v>
      </c>
      <c r="G18" s="15">
        <f>(1/(Summary!$C$2*(Summary!$C$2-1)))*(COUNTIF(B18:D18,"anger")^2+COUNTIF(B18:D18,"joy")^2+COUNTIF(B18:D18,"optimism")^2+COUNTIF(B18:D18,"sadness")^2+COUNTIF(B18:D18,"undefined")^2-Summary!$C$2)</f>
        <v>0.33333333333333331</v>
      </c>
    </row>
    <row r="19" spans="1:7" x14ac:dyDescent="0.25">
      <c r="A19" s="2">
        <v>17</v>
      </c>
      <c r="B19" s="1" t="s">
        <v>4</v>
      </c>
      <c r="C19" s="1" t="s">
        <v>4</v>
      </c>
      <c r="D19" s="1" t="s">
        <v>2</v>
      </c>
      <c r="E19" s="6" t="b">
        <f t="shared" si="0"/>
        <v>0</v>
      </c>
      <c r="F19" s="1" t="s">
        <v>4</v>
      </c>
      <c r="G19" s="15">
        <f>(1/(Summary!$C$2*(Summary!$C$2-1)))*(COUNTIF(B19:D19,"anger")^2+COUNTIF(B19:D19,"joy")^2+COUNTIF(B19:D19,"optimism")^2+COUNTIF(B19:D19,"sadness")^2+COUNTIF(B19:D19,"undefined")^2-Summary!$C$2)</f>
        <v>0.33333333333333331</v>
      </c>
    </row>
    <row r="20" spans="1:7" x14ac:dyDescent="0.25">
      <c r="A20" s="2">
        <v>18</v>
      </c>
      <c r="B20" s="1" t="s">
        <v>1</v>
      </c>
      <c r="C20" s="1" t="s">
        <v>1</v>
      </c>
      <c r="D20" s="1" t="s">
        <v>1</v>
      </c>
      <c r="E20" s="6" t="b">
        <f t="shared" si="0"/>
        <v>1</v>
      </c>
      <c r="F20" s="1" t="s">
        <v>1</v>
      </c>
      <c r="G20" s="15">
        <f>(1/(Summary!$C$2*(Summary!$C$2-1)))*(COUNTIF(B20:D20,"anger")^2+COUNTIF(B20:D20,"joy")^2+COUNTIF(B20:D20,"optimism")^2+COUNTIF(B20:D20,"sadness")^2+COUNTIF(B20:D20,"undefined")^2-Summary!$C$2)</f>
        <v>1</v>
      </c>
    </row>
    <row r="21" spans="1:7" x14ac:dyDescent="0.25">
      <c r="A21" s="2">
        <v>19</v>
      </c>
      <c r="B21" s="1" t="s">
        <v>2</v>
      </c>
      <c r="C21" s="1" t="s">
        <v>2</v>
      </c>
      <c r="D21" s="1" t="s">
        <v>2</v>
      </c>
      <c r="E21" s="6" t="b">
        <f t="shared" si="0"/>
        <v>1</v>
      </c>
      <c r="F21" s="1" t="s">
        <v>2</v>
      </c>
      <c r="G21" s="15">
        <f>(1/(Summary!$C$2*(Summary!$C$2-1)))*(COUNTIF(B21:D21,"anger")^2+COUNTIF(B21:D21,"joy")^2+COUNTIF(B21:D21,"optimism")^2+COUNTIF(B21:D21,"sadness")^2+COUNTIF(B21:D21,"undefined")^2-Summary!$C$2)</f>
        <v>1</v>
      </c>
    </row>
    <row r="22" spans="1:7" x14ac:dyDescent="0.25">
      <c r="A22" s="2">
        <v>20</v>
      </c>
      <c r="B22" s="1" t="s">
        <v>5</v>
      </c>
      <c r="C22" s="1" t="s">
        <v>5</v>
      </c>
      <c r="D22" s="1" t="s">
        <v>5</v>
      </c>
      <c r="E22" s="6" t="b">
        <f t="shared" si="0"/>
        <v>1</v>
      </c>
      <c r="F22" s="1" t="s">
        <v>5</v>
      </c>
      <c r="G22" s="15">
        <f>(1/(Summary!$C$2*(Summary!$C$2-1)))*(COUNTIF(B22:D22,"anger")^2+COUNTIF(B22:D22,"joy")^2+COUNTIF(B22:D22,"optimism")^2+COUNTIF(B22:D22,"sadness")^2+COUNTIF(B22:D22,"undefined")^2-Summary!$C$2)</f>
        <v>1</v>
      </c>
    </row>
    <row r="23" spans="1:7" x14ac:dyDescent="0.25">
      <c r="A23" s="2">
        <v>21</v>
      </c>
      <c r="B23" s="1" t="s">
        <v>4</v>
      </c>
      <c r="C23" s="1" t="s">
        <v>5</v>
      </c>
      <c r="D23" s="1" t="s">
        <v>5</v>
      </c>
      <c r="E23" s="6" t="b">
        <f t="shared" si="0"/>
        <v>0</v>
      </c>
      <c r="F23" s="1" t="s">
        <v>5</v>
      </c>
      <c r="G23" s="15">
        <f>(1/(Summary!$C$2*(Summary!$C$2-1)))*(COUNTIF(B23:D23,"anger")^2+COUNTIF(B23:D23,"joy")^2+COUNTIF(B23:D23,"optimism")^2+COUNTIF(B23:D23,"sadness")^2+COUNTIF(B23:D23,"undefined")^2-Summary!$C$2)</f>
        <v>0.33333333333333331</v>
      </c>
    </row>
    <row r="24" spans="1:7" x14ac:dyDescent="0.25">
      <c r="A24" s="2">
        <v>22</v>
      </c>
      <c r="B24" s="1" t="s">
        <v>1</v>
      </c>
      <c r="C24" s="1" t="s">
        <v>1</v>
      </c>
      <c r="D24" s="1" t="s">
        <v>2</v>
      </c>
      <c r="E24" s="6" t="b">
        <f t="shared" si="0"/>
        <v>0</v>
      </c>
      <c r="F24" s="1" t="s">
        <v>3</v>
      </c>
      <c r="G24" s="15">
        <f>(1/(Summary!$C$2*(Summary!$C$2-1)))*(COUNTIF(B24:D24,"anger")^2+COUNTIF(B24:D24,"joy")^2+COUNTIF(B24:D24,"optimism")^2+COUNTIF(B24:D24,"sadness")^2+COUNTIF(B24:D24,"undefined")^2-Summary!$C$2)</f>
        <v>0.33333333333333331</v>
      </c>
    </row>
    <row r="25" spans="1:7" x14ac:dyDescent="0.25">
      <c r="A25" s="2">
        <v>23</v>
      </c>
      <c r="B25" s="1" t="s">
        <v>5</v>
      </c>
      <c r="C25" s="1" t="s">
        <v>5</v>
      </c>
      <c r="D25" s="1" t="s">
        <v>5</v>
      </c>
      <c r="E25" s="6" t="b">
        <f t="shared" si="0"/>
        <v>1</v>
      </c>
      <c r="F25" s="1" t="s">
        <v>5</v>
      </c>
      <c r="G25" s="15">
        <f>(1/(Summary!$C$2*(Summary!$C$2-1)))*(COUNTIF(B25:D25,"anger")^2+COUNTIF(B25:D25,"joy")^2+COUNTIF(B25:D25,"optimism")^2+COUNTIF(B25:D25,"sadness")^2+COUNTIF(B25:D25,"undefined")^2-Summary!$C$2)</f>
        <v>1</v>
      </c>
    </row>
    <row r="26" spans="1:7" x14ac:dyDescent="0.25">
      <c r="A26" s="2">
        <v>24</v>
      </c>
      <c r="B26" s="1" t="s">
        <v>3</v>
      </c>
      <c r="C26" s="1" t="s">
        <v>5</v>
      </c>
      <c r="D26" s="1" t="s">
        <v>5</v>
      </c>
      <c r="E26" s="6" t="b">
        <f t="shared" si="0"/>
        <v>0</v>
      </c>
      <c r="F26" s="1" t="s">
        <v>3</v>
      </c>
      <c r="G26" s="15">
        <f>(1/(Summary!$C$2*(Summary!$C$2-1)))*(COUNTIF(B26:D26,"anger")^2+COUNTIF(B26:D26,"joy")^2+COUNTIF(B26:D26,"optimism")^2+COUNTIF(B26:D26,"sadness")^2+COUNTIF(B26:D26,"undefined")^2-Summary!$C$2)</f>
        <v>0.33333333333333331</v>
      </c>
    </row>
    <row r="27" spans="1:7" x14ac:dyDescent="0.25">
      <c r="A27" s="2">
        <v>25</v>
      </c>
      <c r="B27" s="1" t="s">
        <v>3</v>
      </c>
      <c r="C27" s="1" t="s">
        <v>2</v>
      </c>
      <c r="D27" s="1" t="s">
        <v>5</v>
      </c>
      <c r="E27" s="6" t="b">
        <f t="shared" si="0"/>
        <v>0</v>
      </c>
      <c r="F27" s="1" t="s">
        <v>3</v>
      </c>
      <c r="G27" s="15">
        <f>(1/(Summary!$C$2*(Summary!$C$2-1)))*(COUNTIF(B27:D27,"anger")^2+COUNTIF(B27:D27,"joy")^2+COUNTIF(B27:D27,"optimism")^2+COUNTIF(B27:D27,"sadness")^2+COUNTIF(B27:D27,"undefined")^2-Summary!$C$2)</f>
        <v>0</v>
      </c>
    </row>
    <row r="28" spans="1:7" x14ac:dyDescent="0.25">
      <c r="A28" s="2">
        <v>26</v>
      </c>
      <c r="B28" s="1" t="s">
        <v>5</v>
      </c>
      <c r="C28" s="1" t="s">
        <v>5</v>
      </c>
      <c r="D28" s="1" t="s">
        <v>5</v>
      </c>
      <c r="E28" s="6" t="b">
        <f t="shared" si="0"/>
        <v>1</v>
      </c>
      <c r="F28" s="1" t="s">
        <v>5</v>
      </c>
      <c r="G28" s="15">
        <f>(1/(Summary!$C$2*(Summary!$C$2-1)))*(COUNTIF(B28:D28,"anger")^2+COUNTIF(B28:D28,"joy")^2+COUNTIF(B28:D28,"optimism")^2+COUNTIF(B28:D28,"sadness")^2+COUNTIF(B28:D28,"undefined")^2-Summary!$C$2)</f>
        <v>1</v>
      </c>
    </row>
    <row r="29" spans="1:7" x14ac:dyDescent="0.25">
      <c r="A29" s="2">
        <v>27</v>
      </c>
      <c r="B29" s="1" t="s">
        <v>5</v>
      </c>
      <c r="C29" s="1" t="s">
        <v>5</v>
      </c>
      <c r="D29" s="1" t="s">
        <v>5</v>
      </c>
      <c r="E29" s="6" t="b">
        <f t="shared" si="0"/>
        <v>1</v>
      </c>
      <c r="F29" s="1" t="s">
        <v>5</v>
      </c>
      <c r="G29" s="15">
        <f>(1/(Summary!$C$2*(Summary!$C$2-1)))*(COUNTIF(B29:D29,"anger")^2+COUNTIF(B29:D29,"joy")^2+COUNTIF(B29:D29,"optimism")^2+COUNTIF(B29:D29,"sadness")^2+COUNTIF(B29:D29,"undefined")^2-Summary!$C$2)</f>
        <v>1</v>
      </c>
    </row>
    <row r="30" spans="1:7" x14ac:dyDescent="0.25">
      <c r="A30" s="2">
        <v>28</v>
      </c>
      <c r="B30" s="1" t="s">
        <v>2</v>
      </c>
      <c r="C30" s="1" t="s">
        <v>2</v>
      </c>
      <c r="D30" s="1" t="s">
        <v>2</v>
      </c>
      <c r="E30" s="6" t="b">
        <f t="shared" si="0"/>
        <v>1</v>
      </c>
      <c r="F30" s="1" t="s">
        <v>2</v>
      </c>
      <c r="G30" s="15">
        <f>(1/(Summary!$C$2*(Summary!$C$2-1)))*(COUNTIF(B30:D30,"anger")^2+COUNTIF(B30:D30,"joy")^2+COUNTIF(B30:D30,"optimism")^2+COUNTIF(B30:D30,"sadness")^2+COUNTIF(B30:D30,"undefined")^2-Summary!$C$2)</f>
        <v>1</v>
      </c>
    </row>
    <row r="31" spans="1:7" x14ac:dyDescent="0.25">
      <c r="A31" s="2">
        <v>29</v>
      </c>
      <c r="B31" s="1" t="s">
        <v>4</v>
      </c>
      <c r="C31" s="1" t="s">
        <v>4</v>
      </c>
      <c r="D31" s="1" t="s">
        <v>5</v>
      </c>
      <c r="E31" s="6" t="b">
        <f t="shared" si="0"/>
        <v>0</v>
      </c>
      <c r="F31" s="1" t="s">
        <v>5</v>
      </c>
      <c r="G31" s="15">
        <f>(1/(Summary!$C$2*(Summary!$C$2-1)))*(COUNTIF(B31:D31,"anger")^2+COUNTIF(B31:D31,"joy")^2+COUNTIF(B31:D31,"optimism")^2+COUNTIF(B31:D31,"sadness")^2+COUNTIF(B31:D31,"undefined")^2-Summary!$C$2)</f>
        <v>0.33333333333333331</v>
      </c>
    </row>
    <row r="32" spans="1:7" x14ac:dyDescent="0.25">
      <c r="A32" s="2">
        <v>30</v>
      </c>
      <c r="B32" s="1" t="s">
        <v>1</v>
      </c>
      <c r="C32" s="1" t="s">
        <v>1</v>
      </c>
      <c r="D32" s="1" t="s">
        <v>4</v>
      </c>
      <c r="E32" s="6" t="b">
        <f t="shared" si="0"/>
        <v>0</v>
      </c>
      <c r="F32" s="1" t="s">
        <v>5</v>
      </c>
      <c r="G32" s="15">
        <f>(1/(Summary!$C$2*(Summary!$C$2-1)))*(COUNTIF(B32:D32,"anger")^2+COUNTIF(B32:D32,"joy")^2+COUNTIF(B32:D32,"optimism")^2+COUNTIF(B32:D32,"sadness")^2+COUNTIF(B32:D32,"undefined")^2-Summary!$C$2)</f>
        <v>0.33333333333333331</v>
      </c>
    </row>
    <row r="33" spans="1:7" x14ac:dyDescent="0.25">
      <c r="A33" s="2">
        <v>31</v>
      </c>
      <c r="B33" s="1" t="s">
        <v>2</v>
      </c>
      <c r="C33" s="1" t="s">
        <v>2</v>
      </c>
      <c r="D33" s="1" t="s">
        <v>2</v>
      </c>
      <c r="E33" s="6" t="b">
        <f t="shared" si="0"/>
        <v>1</v>
      </c>
      <c r="F33" s="1" t="s">
        <v>2</v>
      </c>
      <c r="G33" s="15">
        <f>(1/(Summary!$C$2*(Summary!$C$2-1)))*(COUNTIF(B33:D33,"anger")^2+COUNTIF(B33:D33,"joy")^2+COUNTIF(B33:D33,"optimism")^2+COUNTIF(B33:D33,"sadness")^2+COUNTIF(B33:D33,"undefined")^2-Summary!$C$2)</f>
        <v>1</v>
      </c>
    </row>
    <row r="34" spans="1:7" x14ac:dyDescent="0.25">
      <c r="A34" s="2">
        <v>32</v>
      </c>
      <c r="B34" s="1" t="s">
        <v>5</v>
      </c>
      <c r="C34" s="1" t="s">
        <v>4</v>
      </c>
      <c r="D34" s="1" t="s">
        <v>5</v>
      </c>
      <c r="E34" s="6" t="b">
        <f t="shared" ref="E34:E52" si="1">IF(AND(B34=C34,D34=C34),TRUE,FALSE)</f>
        <v>0</v>
      </c>
      <c r="F34" s="1" t="s">
        <v>4</v>
      </c>
      <c r="G34" s="15">
        <f>(1/(Summary!$C$2*(Summary!$C$2-1)))*(COUNTIF(B34:D34,"anger")^2+COUNTIF(B34:D34,"joy")^2+COUNTIF(B34:D34,"optimism")^2+COUNTIF(B34:D34,"sadness")^2+COUNTIF(B34:D34,"undefined")^2-Summary!$C$2)</f>
        <v>0.33333333333333331</v>
      </c>
    </row>
    <row r="35" spans="1:7" x14ac:dyDescent="0.25">
      <c r="A35" s="2">
        <v>33</v>
      </c>
      <c r="B35" s="1" t="s">
        <v>2</v>
      </c>
      <c r="C35" s="1" t="s">
        <v>2</v>
      </c>
      <c r="D35" s="1" t="s">
        <v>2</v>
      </c>
      <c r="E35" s="6" t="b">
        <f t="shared" si="1"/>
        <v>1</v>
      </c>
      <c r="F35" s="1" t="s">
        <v>2</v>
      </c>
      <c r="G35" s="15">
        <f>(1/(Summary!$C$2*(Summary!$C$2-1)))*(COUNTIF(B35:D35,"anger")^2+COUNTIF(B35:D35,"joy")^2+COUNTIF(B35:D35,"optimism")^2+COUNTIF(B35:D35,"sadness")^2+COUNTIF(B35:D35,"undefined")^2-Summary!$C$2)</f>
        <v>1</v>
      </c>
    </row>
    <row r="36" spans="1:7" x14ac:dyDescent="0.25">
      <c r="A36" s="2">
        <v>34</v>
      </c>
      <c r="B36" s="1" t="s">
        <v>4</v>
      </c>
      <c r="C36" s="1" t="s">
        <v>4</v>
      </c>
      <c r="D36" s="1" t="s">
        <v>4</v>
      </c>
      <c r="E36" s="6" t="b">
        <f t="shared" si="1"/>
        <v>1</v>
      </c>
      <c r="F36" s="1" t="s">
        <v>4</v>
      </c>
      <c r="G36" s="15">
        <f>(1/(Summary!$C$2*(Summary!$C$2-1)))*(COUNTIF(B36:D36,"anger")^2+COUNTIF(B36:D36,"joy")^2+COUNTIF(B36:D36,"optimism")^2+COUNTIF(B36:D36,"sadness")^2+COUNTIF(B36:D36,"undefined")^2-Summary!$C$2)</f>
        <v>1</v>
      </c>
    </row>
    <row r="37" spans="1:7" x14ac:dyDescent="0.25">
      <c r="A37" s="2">
        <v>35</v>
      </c>
      <c r="B37" s="1" t="s">
        <v>2</v>
      </c>
      <c r="C37" s="1" t="s">
        <v>2</v>
      </c>
      <c r="D37" s="1" t="s">
        <v>2</v>
      </c>
      <c r="E37" s="6" t="b">
        <f t="shared" si="1"/>
        <v>1</v>
      </c>
      <c r="F37" s="1" t="s">
        <v>2</v>
      </c>
      <c r="G37" s="15">
        <f>(1/(Summary!$C$2*(Summary!$C$2-1)))*(COUNTIF(B37:D37,"anger")^2+COUNTIF(B37:D37,"joy")^2+COUNTIF(B37:D37,"optimism")^2+COUNTIF(B37:D37,"sadness")^2+COUNTIF(B37:D37,"undefined")^2-Summary!$C$2)</f>
        <v>1</v>
      </c>
    </row>
    <row r="38" spans="1:7" x14ac:dyDescent="0.25">
      <c r="A38" s="2">
        <v>36</v>
      </c>
      <c r="B38" s="1" t="s">
        <v>4</v>
      </c>
      <c r="C38" s="1" t="s">
        <v>4</v>
      </c>
      <c r="D38" s="1" t="s">
        <v>4</v>
      </c>
      <c r="E38" s="6" t="b">
        <f t="shared" si="1"/>
        <v>1</v>
      </c>
      <c r="F38" s="1" t="s">
        <v>4</v>
      </c>
      <c r="G38" s="15">
        <f>(1/(Summary!$C$2*(Summary!$C$2-1)))*(COUNTIF(B38:D38,"anger")^2+COUNTIF(B38:D38,"joy")^2+COUNTIF(B38:D38,"optimism")^2+COUNTIF(B38:D38,"sadness")^2+COUNTIF(B38:D38,"undefined")^2-Summary!$C$2)</f>
        <v>1</v>
      </c>
    </row>
    <row r="39" spans="1:7" x14ac:dyDescent="0.25">
      <c r="A39" s="2">
        <v>37</v>
      </c>
      <c r="B39" s="1" t="s">
        <v>1</v>
      </c>
      <c r="C39" s="1" t="s">
        <v>4</v>
      </c>
      <c r="D39" s="1" t="s">
        <v>2</v>
      </c>
      <c r="E39" s="6" t="b">
        <f t="shared" si="1"/>
        <v>0</v>
      </c>
      <c r="F39" s="1" t="s">
        <v>3</v>
      </c>
      <c r="G39" s="15">
        <f>(1/(Summary!$C$2*(Summary!$C$2-1)))*(COUNTIF(B39:D39,"anger")^2+COUNTIF(B39:D39,"joy")^2+COUNTIF(B39:D39,"optimism")^2+COUNTIF(B39:D39,"sadness")^2+COUNTIF(B39:D39,"undefined")^2-Summary!$C$2)</f>
        <v>0</v>
      </c>
    </row>
    <row r="40" spans="1:7" x14ac:dyDescent="0.25">
      <c r="A40" s="2">
        <v>38</v>
      </c>
      <c r="B40" s="1" t="s">
        <v>2</v>
      </c>
      <c r="C40" s="1" t="s">
        <v>2</v>
      </c>
      <c r="D40" s="1" t="s">
        <v>2</v>
      </c>
      <c r="E40" s="6" t="b">
        <f t="shared" si="1"/>
        <v>1</v>
      </c>
      <c r="F40" s="1" t="s">
        <v>3</v>
      </c>
      <c r="G40" s="15">
        <f>(1/(Summary!$C$2*(Summary!$C$2-1)))*(COUNTIF(B40:D40,"anger")^2+COUNTIF(B40:D40,"joy")^2+COUNTIF(B40:D40,"optimism")^2+COUNTIF(B40:D40,"sadness")^2+COUNTIF(B40:D40,"undefined")^2-Summary!$C$2)</f>
        <v>1</v>
      </c>
    </row>
    <row r="41" spans="1:7" x14ac:dyDescent="0.25">
      <c r="A41" s="2">
        <v>39</v>
      </c>
      <c r="B41" s="1" t="s">
        <v>4</v>
      </c>
      <c r="C41" s="1" t="s">
        <v>4</v>
      </c>
      <c r="D41" s="1" t="s">
        <v>5</v>
      </c>
      <c r="E41" s="6" t="b">
        <f t="shared" si="1"/>
        <v>0</v>
      </c>
      <c r="F41" s="1" t="s">
        <v>3</v>
      </c>
      <c r="G41" s="15">
        <f>(1/(Summary!$C$2*(Summary!$C$2-1)))*(COUNTIF(B41:D41,"anger")^2+COUNTIF(B41:D41,"joy")^2+COUNTIF(B41:D41,"optimism")^2+COUNTIF(B41:D41,"sadness")^2+COUNTIF(B41:D41,"undefined")^2-Summary!$C$2)</f>
        <v>0.33333333333333331</v>
      </c>
    </row>
    <row r="42" spans="1:7" x14ac:dyDescent="0.25">
      <c r="A42" s="2">
        <v>40</v>
      </c>
      <c r="B42" s="1" t="s">
        <v>1</v>
      </c>
      <c r="C42" s="1" t="s">
        <v>2</v>
      </c>
      <c r="D42" s="1" t="s">
        <v>4</v>
      </c>
      <c r="E42" s="6" t="b">
        <f t="shared" si="1"/>
        <v>0</v>
      </c>
      <c r="F42" s="1" t="s">
        <v>4</v>
      </c>
      <c r="G42" s="15">
        <f>(1/(Summary!$C$2*(Summary!$C$2-1)))*(COUNTIF(B42:D42,"anger")^2+COUNTIF(B42:D42,"joy")^2+COUNTIF(B42:D42,"optimism")^2+COUNTIF(B42:D42,"sadness")^2+COUNTIF(B42:D42,"undefined")^2-Summary!$C$2)</f>
        <v>0</v>
      </c>
    </row>
    <row r="43" spans="1:7" x14ac:dyDescent="0.25">
      <c r="A43" s="2">
        <v>41</v>
      </c>
      <c r="B43" s="1" t="s">
        <v>4</v>
      </c>
      <c r="C43" s="1" t="s">
        <v>4</v>
      </c>
      <c r="D43" s="1" t="s">
        <v>4</v>
      </c>
      <c r="E43" s="6" t="b">
        <f t="shared" si="1"/>
        <v>1</v>
      </c>
      <c r="F43" s="1" t="s">
        <v>4</v>
      </c>
      <c r="G43" s="15">
        <f>(1/(Summary!$C$2*(Summary!$C$2-1)))*(COUNTIF(B43:D43,"anger")^2+COUNTIF(B43:D43,"joy")^2+COUNTIF(B43:D43,"optimism")^2+COUNTIF(B43:D43,"sadness")^2+COUNTIF(B43:D43,"undefined")^2-Summary!$C$2)</f>
        <v>1</v>
      </c>
    </row>
    <row r="44" spans="1:7" x14ac:dyDescent="0.25">
      <c r="A44" s="2">
        <v>42</v>
      </c>
      <c r="B44" s="1" t="s">
        <v>4</v>
      </c>
      <c r="C44" s="1" t="s">
        <v>4</v>
      </c>
      <c r="D44" s="1" t="s">
        <v>5</v>
      </c>
      <c r="E44" s="6" t="b">
        <f t="shared" si="1"/>
        <v>0</v>
      </c>
      <c r="F44" s="1" t="s">
        <v>5</v>
      </c>
      <c r="G44" s="15">
        <f>(1/(Summary!$C$2*(Summary!$C$2-1)))*(COUNTIF(B44:D44,"anger")^2+COUNTIF(B44:D44,"joy")^2+COUNTIF(B44:D44,"optimism")^2+COUNTIF(B44:D44,"sadness")^2+COUNTIF(B44:D44,"undefined")^2-Summary!$C$2)</f>
        <v>0.33333333333333331</v>
      </c>
    </row>
    <row r="45" spans="1:7" x14ac:dyDescent="0.25">
      <c r="A45" s="2">
        <v>43</v>
      </c>
      <c r="B45" s="1" t="s">
        <v>2</v>
      </c>
      <c r="C45" s="1" t="s">
        <v>2</v>
      </c>
      <c r="D45" s="1" t="s">
        <v>2</v>
      </c>
      <c r="E45" s="6" t="b">
        <f t="shared" si="1"/>
        <v>1</v>
      </c>
      <c r="F45" s="1" t="s">
        <v>1</v>
      </c>
      <c r="G45" s="15">
        <f>(1/(Summary!$C$2*(Summary!$C$2-1)))*(COUNTIF(B45:D45,"anger")^2+COUNTIF(B45:D45,"joy")^2+COUNTIF(B45:D45,"optimism")^2+COUNTIF(B45:D45,"sadness")^2+COUNTIF(B45:D45,"undefined")^2-Summary!$C$2)</f>
        <v>1</v>
      </c>
    </row>
    <row r="46" spans="1:7" x14ac:dyDescent="0.25">
      <c r="A46" s="2">
        <v>44</v>
      </c>
      <c r="B46" s="1" t="s">
        <v>2</v>
      </c>
      <c r="C46" s="1" t="s">
        <v>2</v>
      </c>
      <c r="D46" s="1" t="s">
        <v>2</v>
      </c>
      <c r="E46" s="6" t="b">
        <f t="shared" si="1"/>
        <v>1</v>
      </c>
      <c r="F46" s="1" t="s">
        <v>2</v>
      </c>
      <c r="G46" s="15">
        <f>(1/(Summary!$C$2*(Summary!$C$2-1)))*(COUNTIF(B46:D46,"anger")^2+COUNTIF(B46:D46,"joy")^2+COUNTIF(B46:D46,"optimism")^2+COUNTIF(B46:D46,"sadness")^2+COUNTIF(B46:D46,"undefined")^2-Summary!$C$2)</f>
        <v>1</v>
      </c>
    </row>
    <row r="47" spans="1:7" x14ac:dyDescent="0.25">
      <c r="A47" s="2">
        <v>45</v>
      </c>
      <c r="B47" s="1" t="s">
        <v>2</v>
      </c>
      <c r="C47" s="1" t="s">
        <v>2</v>
      </c>
      <c r="D47" s="1" t="s">
        <v>2</v>
      </c>
      <c r="E47" s="6" t="b">
        <f t="shared" si="1"/>
        <v>1</v>
      </c>
      <c r="F47" s="1" t="s">
        <v>3</v>
      </c>
      <c r="G47" s="15">
        <f>(1/(Summary!$C$2*(Summary!$C$2-1)))*(COUNTIF(B47:D47,"anger")^2+COUNTIF(B47:D47,"joy")^2+COUNTIF(B47:D47,"optimism")^2+COUNTIF(B47:D47,"sadness")^2+COUNTIF(B47:D47,"undefined")^2-Summary!$C$2)</f>
        <v>1</v>
      </c>
    </row>
    <row r="48" spans="1:7" x14ac:dyDescent="0.25">
      <c r="A48" s="2">
        <v>46</v>
      </c>
      <c r="B48" s="1" t="s">
        <v>2</v>
      </c>
      <c r="C48" s="1" t="s">
        <v>2</v>
      </c>
      <c r="D48" s="1" t="s">
        <v>1</v>
      </c>
      <c r="E48" s="6" t="b">
        <f t="shared" si="1"/>
        <v>0</v>
      </c>
      <c r="F48" s="1" t="s">
        <v>2</v>
      </c>
      <c r="G48" s="15">
        <f>(1/(Summary!$C$2*(Summary!$C$2-1)))*(COUNTIF(B48:D48,"anger")^2+COUNTIF(B48:D48,"joy")^2+COUNTIF(B48:D48,"optimism")^2+COUNTIF(B48:D48,"sadness")^2+COUNTIF(B48:D48,"undefined")^2-Summary!$C$2)</f>
        <v>0.33333333333333331</v>
      </c>
    </row>
    <row r="49" spans="1:7" x14ac:dyDescent="0.25">
      <c r="A49" s="2">
        <v>47</v>
      </c>
      <c r="B49" s="1" t="s">
        <v>3</v>
      </c>
      <c r="C49" s="1" t="s">
        <v>5</v>
      </c>
      <c r="D49" s="1" t="s">
        <v>2</v>
      </c>
      <c r="E49" s="6" t="b">
        <f t="shared" si="1"/>
        <v>0</v>
      </c>
      <c r="F49" s="1" t="s">
        <v>3</v>
      </c>
      <c r="G49" s="15">
        <f>(1/(Summary!$C$2*(Summary!$C$2-1)))*(COUNTIF(B49:D49,"anger")^2+COUNTIF(B49:D49,"joy")^2+COUNTIF(B49:D49,"optimism")^2+COUNTIF(B49:D49,"sadness")^2+COUNTIF(B49:D49,"undefined")^2-Summary!$C$2)</f>
        <v>0</v>
      </c>
    </row>
    <row r="50" spans="1:7" x14ac:dyDescent="0.25">
      <c r="A50" s="2">
        <v>48</v>
      </c>
      <c r="B50" s="1" t="s">
        <v>2</v>
      </c>
      <c r="C50" s="1" t="s">
        <v>2</v>
      </c>
      <c r="D50" s="1" t="s">
        <v>2</v>
      </c>
      <c r="E50" s="6" t="b">
        <f t="shared" si="1"/>
        <v>1</v>
      </c>
      <c r="F50" s="1" t="s">
        <v>2</v>
      </c>
      <c r="G50" s="15">
        <f>(1/(Summary!$C$2*(Summary!$C$2-1)))*(COUNTIF(B50:D50,"anger")^2+COUNTIF(B50:D50,"joy")^2+COUNTIF(B50:D50,"optimism")^2+COUNTIF(B50:D50,"sadness")^2+COUNTIF(B50:D50,"undefined")^2-Summary!$C$2)</f>
        <v>1</v>
      </c>
    </row>
    <row r="51" spans="1:7" x14ac:dyDescent="0.25">
      <c r="A51" s="2">
        <v>49</v>
      </c>
      <c r="B51" s="1" t="s">
        <v>1</v>
      </c>
      <c r="C51" s="1" t="s">
        <v>2</v>
      </c>
      <c r="D51" s="1" t="s">
        <v>2</v>
      </c>
      <c r="E51" s="6" t="b">
        <f t="shared" si="1"/>
        <v>0</v>
      </c>
      <c r="F51" s="1" t="s">
        <v>1</v>
      </c>
      <c r="G51" s="15">
        <f>(1/(Summary!$C$2*(Summary!$C$2-1)))*(COUNTIF(B51:D51,"anger")^2+COUNTIF(B51:D51,"joy")^2+COUNTIF(B51:D51,"optimism")^2+COUNTIF(B51:D51,"sadness")^2+COUNTIF(B51:D51,"undefined")^2-Summary!$C$2)</f>
        <v>0.33333333333333331</v>
      </c>
    </row>
    <row r="52" spans="1:7" x14ac:dyDescent="0.25">
      <c r="A52" s="2">
        <v>50</v>
      </c>
      <c r="B52" s="1" t="s">
        <v>2</v>
      </c>
      <c r="C52" s="1" t="s">
        <v>2</v>
      </c>
      <c r="D52" s="1" t="s">
        <v>2</v>
      </c>
      <c r="E52" s="6" t="b">
        <f t="shared" si="1"/>
        <v>1</v>
      </c>
      <c r="F52" s="1" t="s">
        <v>2</v>
      </c>
      <c r="G52" s="15">
        <f>(1/(Summary!$C$2*(Summary!$C$2-1)))*(COUNTIF(B52:D52,"anger")^2+COUNTIF(B52:D52,"joy")^2+COUNTIF(B52:D52,"optimism")^2+COUNTIF(B52:D52,"sadness")^2+COUNTIF(B52:D52,"undefined")^2-Summary!$C$2)</f>
        <v>1</v>
      </c>
    </row>
  </sheetData>
  <conditionalFormatting sqref="E2:E5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EE8B-4C6A-4B0F-866A-64B10190FE2A}">
  <dimension ref="B2:E14"/>
  <sheetViews>
    <sheetView workbookViewId="0">
      <selection activeCell="C14" sqref="C14:E14"/>
    </sheetView>
  </sheetViews>
  <sheetFormatPr defaultRowHeight="15" x14ac:dyDescent="0.25"/>
  <cols>
    <col min="2" max="2" width="20.42578125" bestFit="1" customWidth="1"/>
    <col min="5" max="5" width="15.28515625" customWidth="1"/>
  </cols>
  <sheetData>
    <row r="2" spans="2:5" x14ac:dyDescent="0.25">
      <c r="B2" s="12" t="s">
        <v>16</v>
      </c>
      <c r="C2" s="9">
        <v>3</v>
      </c>
      <c r="D2" s="11"/>
    </row>
    <row r="3" spans="2:5" x14ac:dyDescent="0.25">
      <c r="B3" s="12" t="s">
        <v>12</v>
      </c>
      <c r="C3" s="9">
        <f>COUNTA(Annotations!A2:A500)</f>
        <v>51</v>
      </c>
      <c r="D3" s="11"/>
    </row>
    <row r="4" spans="2:5" x14ac:dyDescent="0.25">
      <c r="B4" s="12" t="s">
        <v>13</v>
      </c>
      <c r="C4" s="9">
        <f>COUNTIF(Annotations!E2:E100,TRUE)</f>
        <v>26</v>
      </c>
      <c r="D4" s="10">
        <f>C4/(COUNTA(Annotations!A1:A300)-1)</f>
        <v>0.50980392156862742</v>
      </c>
    </row>
    <row r="5" spans="2:5" x14ac:dyDescent="0.25">
      <c r="B5" s="21" t="s">
        <v>14</v>
      </c>
      <c r="C5" s="21"/>
      <c r="D5" s="21"/>
    </row>
    <row r="6" spans="2:5" x14ac:dyDescent="0.25">
      <c r="B6" s="13" t="s">
        <v>5</v>
      </c>
      <c r="C6" s="7">
        <f>COUNTIFS(Annotations!$E$2:$E$100,TRUE,Annotations!$F$2:$F$100,B6)</f>
        <v>4</v>
      </c>
      <c r="D6" s="8">
        <f>C6/COUNTIF(Annotations!$F$2:$F$100,B6)</f>
        <v>0.44444444444444442</v>
      </c>
    </row>
    <row r="7" spans="2:5" x14ac:dyDescent="0.25">
      <c r="B7" s="13" t="s">
        <v>2</v>
      </c>
      <c r="C7" s="7">
        <f>COUNTIFS(Annotations!$E$2:$E$100,TRUE,Annotations!$F$2:$F$100,B7)</f>
        <v>12</v>
      </c>
      <c r="D7" s="8">
        <f>C7/COUNTIF(Annotations!$F$2:$F$100,B7)</f>
        <v>0.8</v>
      </c>
    </row>
    <row r="8" spans="2:5" x14ac:dyDescent="0.25">
      <c r="B8" s="13" t="s">
        <v>4</v>
      </c>
      <c r="C8" s="7">
        <f>COUNTIFS(Annotations!$E$2:$E$100,TRUE,Annotations!$F$2:$F$100,B8)</f>
        <v>3</v>
      </c>
      <c r="D8" s="8">
        <f>C8/COUNTIF(Annotations!$F$2:$F$100,B8)</f>
        <v>0.375</v>
      </c>
    </row>
    <row r="9" spans="2:5" x14ac:dyDescent="0.25">
      <c r="B9" s="13" t="s">
        <v>1</v>
      </c>
      <c r="C9" s="7">
        <f>COUNTIFS(Annotations!$E$2:$E$100,TRUE,Annotations!$F$2:$F$100,B9)</f>
        <v>5</v>
      </c>
      <c r="D9" s="8">
        <f>C9/COUNTIF(Annotations!$F$2:$F$100,B9)</f>
        <v>0.55555555555555558</v>
      </c>
    </row>
    <row r="10" spans="2:5" x14ac:dyDescent="0.25">
      <c r="B10" s="13" t="s">
        <v>3</v>
      </c>
      <c r="C10" s="7">
        <f>COUNTIFS(Annotations!$E$2:$E$100,TRUE,Annotations!$F$2:$F$100,B10)</f>
        <v>2</v>
      </c>
      <c r="D10" s="8">
        <f>C10/COUNTIF(Annotations!$F$2:$F$100,B10)</f>
        <v>0.2</v>
      </c>
    </row>
    <row r="13" spans="2:5" x14ac:dyDescent="0.25">
      <c r="B13" s="16" t="s">
        <v>6</v>
      </c>
      <c r="C13" s="17">
        <f>(COUNTIF(Annotations!B2:D500,"anger")/(Summary!$C$2*Summary!$C$3))^2+
(COUNTIF(Annotations!B2:D500,"joy")/(Summary!$C$2*Summary!$C$3))^2+
(COUNTIF(Annotations!B2:D500,"sadness")/(Summary!$C$2*Summary!$C$3))^2+
(COUNTIF(Annotations!B2:D500,"optimism")/(Summary!$C$2*Summary!$C$3))^2+
(COUNTIF(Annotations!B2:D500,"undefined")/(Summary!$C$2*Summary!$C$3))^2</f>
        <v>0.27779913708402754</v>
      </c>
      <c r="D13" s="18"/>
      <c r="E13" s="18"/>
    </row>
    <row r="14" spans="2:5" x14ac:dyDescent="0.25">
      <c r="B14" s="19" t="s">
        <v>15</v>
      </c>
      <c r="C14" s="20">
        <f>(SUM(Annotations!G2:G52)/Summary!C3-C13)/(1-C13)</f>
        <v>0.46604755708032625</v>
      </c>
      <c r="D14" s="22" t="str">
        <f>_xlfn.CONCAT(IF(C14&lt;0,"Poor",IF(C14&lt;0.21,"Slight",IF(C14&lt;0.41,"Fair",IF(C14&lt;0.61,"Moderate",IF(C14&lt;0.81,"Substantial","Almost Perfect")))))," Agreement")</f>
        <v>Moderate Agreement</v>
      </c>
      <c r="E14" s="22"/>
    </row>
  </sheetData>
  <mergeCells count="2">
    <mergeCell ref="B5:D5"/>
    <mergeCell ref="D14:E14"/>
  </mergeCells>
  <conditionalFormatting sqref="D6:D1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2C964DC-3E9E-4998-A581-9D1B4D5002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D6:D10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Gino Franco Fazzi</cp:lastModifiedBy>
  <dcterms:created xsi:type="dcterms:W3CDTF">2023-03-16T14:21:47Z</dcterms:created>
  <dcterms:modified xsi:type="dcterms:W3CDTF">2023-04-09T11:03:31Z</dcterms:modified>
</cp:coreProperties>
</file>