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tl\Documents\Data Analaysis Projects\Excel\"/>
    </mc:Choice>
  </mc:AlternateContent>
  <xr:revisionPtr revIDLastSave="0" documentId="8_{99A3CAB6-0962-407F-BFE7-B8ACEE7D4BAE}" xr6:coauthVersionLast="47" xr6:coauthVersionMax="47" xr10:uidLastSave="{00000000-0000-0000-0000-000000000000}"/>
  <bookViews>
    <workbookView xWindow="28680" yWindow="-120" windowWidth="29040" windowHeight="15840" xr2:uid="{D39EE176-0C1D-3441-8EB4-571125E77837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E14" i="6"/>
  <c r="F14" i="6"/>
  <c r="G14" i="6"/>
  <c r="H14" i="6"/>
  <c r="F7" i="6"/>
  <c r="G7" i="6"/>
  <c r="H7" i="6"/>
  <c r="I7" i="6"/>
  <c r="C11" i="8" s="1"/>
  <c r="I8" i="6"/>
  <c r="J8" i="6"/>
  <c r="K8" i="6"/>
  <c r="L8" i="6"/>
  <c r="M8" i="6"/>
  <c r="N8" i="6"/>
  <c r="O8" i="6"/>
  <c r="P8" i="6"/>
  <c r="Q8" i="6"/>
  <c r="R8" i="6"/>
  <c r="S8" i="6"/>
  <c r="T8" i="6"/>
  <c r="I9" i="6"/>
  <c r="J9" i="6"/>
  <c r="K9" i="6"/>
  <c r="L9" i="6"/>
  <c r="M9" i="6"/>
  <c r="N9" i="6"/>
  <c r="O9" i="6"/>
  <c r="P9" i="6"/>
  <c r="Q9" i="6"/>
  <c r="R9" i="6"/>
  <c r="S9" i="6"/>
  <c r="T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K11" i="6"/>
  <c r="L11" i="6"/>
  <c r="M11" i="6"/>
  <c r="N11" i="6"/>
  <c r="O11" i="6"/>
  <c r="P11" i="6"/>
  <c r="Q11" i="6"/>
  <c r="R11" i="6"/>
  <c r="S11" i="6"/>
  <c r="T11" i="6"/>
  <c r="I12" i="6"/>
  <c r="J12" i="6"/>
  <c r="K12" i="6"/>
  <c r="L12" i="6"/>
  <c r="M12" i="6"/>
  <c r="N12" i="6"/>
  <c r="O12" i="6"/>
  <c r="P12" i="6"/>
  <c r="Q12" i="6"/>
  <c r="R12" i="6"/>
  <c r="S12" i="6"/>
  <c r="T12" i="6"/>
  <c r="I13" i="6"/>
  <c r="J13" i="6"/>
  <c r="K13" i="6"/>
  <c r="L13" i="6"/>
  <c r="M13" i="6"/>
  <c r="N13" i="6"/>
  <c r="O13" i="6"/>
  <c r="P13" i="6"/>
  <c r="Q13" i="6"/>
  <c r="R13" i="6"/>
  <c r="S13" i="6"/>
  <c r="T13" i="6"/>
  <c r="I14" i="6"/>
  <c r="J14" i="6"/>
  <c r="K14" i="6"/>
  <c r="L14" i="6"/>
  <c r="M14" i="6"/>
  <c r="N14" i="6"/>
  <c r="O14" i="6"/>
  <c r="P14" i="6"/>
  <c r="Q14" i="6"/>
  <c r="R14" i="6"/>
  <c r="S14" i="6"/>
  <c r="T14" i="6"/>
  <c r="J7" i="6"/>
  <c r="K7" i="6"/>
  <c r="L7" i="6"/>
  <c r="M7" i="6"/>
  <c r="G11" i="8" s="1"/>
  <c r="G30" i="8" s="1"/>
  <c r="G31" i="8" s="1"/>
  <c r="N7" i="6"/>
  <c r="O7" i="6"/>
  <c r="P7" i="6"/>
  <c r="Q7" i="6"/>
  <c r="K11" i="8" s="1"/>
  <c r="K30" i="8" s="1"/>
  <c r="K31" i="8" s="1"/>
  <c r="R7" i="6"/>
  <c r="S7" i="6"/>
  <c r="T7" i="6"/>
  <c r="F6" i="6"/>
  <c r="G6" i="6"/>
  <c r="H6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C7" i="6"/>
  <c r="D7" i="6"/>
  <c r="B7" i="6"/>
  <c r="C6" i="6"/>
  <c r="D6" i="6"/>
  <c r="E6" i="6"/>
  <c r="T6" i="6"/>
  <c r="S6" i="6"/>
  <c r="R6" i="6"/>
  <c r="Q6" i="6"/>
  <c r="P6" i="6"/>
  <c r="O6" i="6"/>
  <c r="N6" i="6"/>
  <c r="M6" i="6"/>
  <c r="L6" i="6"/>
  <c r="K6" i="6"/>
  <c r="J6" i="6"/>
  <c r="I6" i="6"/>
  <c r="B6" i="6"/>
  <c r="H35" i="6"/>
  <c r="G34" i="6"/>
  <c r="E32" i="6"/>
  <c r="H25" i="6"/>
  <c r="H47" i="6" s="1"/>
  <c r="G25" i="6"/>
  <c r="G36" i="6" s="1"/>
  <c r="F25" i="6"/>
  <c r="F36" i="6" s="1"/>
  <c r="E25" i="6"/>
  <c r="E36" i="6" s="1"/>
  <c r="D25" i="6"/>
  <c r="D47" i="6" s="1"/>
  <c r="C25" i="6"/>
  <c r="C36" i="6" s="1"/>
  <c r="B25" i="6"/>
  <c r="B36" i="6" s="1"/>
  <c r="H24" i="6"/>
  <c r="H46" i="6" s="1"/>
  <c r="G24" i="6"/>
  <c r="G46" i="6" s="1"/>
  <c r="F24" i="6"/>
  <c r="F35" i="6" s="1"/>
  <c r="E24" i="6"/>
  <c r="E35" i="6" s="1"/>
  <c r="D24" i="6"/>
  <c r="D35" i="6" s="1"/>
  <c r="C24" i="6"/>
  <c r="C46" i="6" s="1"/>
  <c r="B24" i="6"/>
  <c r="B35" i="6" s="1"/>
  <c r="H23" i="6"/>
  <c r="H34" i="6" s="1"/>
  <c r="G23" i="6"/>
  <c r="G45" i="6" s="1"/>
  <c r="F23" i="6"/>
  <c r="F45" i="6" s="1"/>
  <c r="E23" i="6"/>
  <c r="E34" i="6" s="1"/>
  <c r="D23" i="6"/>
  <c r="D34" i="6" s="1"/>
  <c r="C23" i="6"/>
  <c r="C34" i="6" s="1"/>
  <c r="B23" i="6"/>
  <c r="B45" i="6" s="1"/>
  <c r="H22" i="6"/>
  <c r="H33" i="6" s="1"/>
  <c r="G22" i="6"/>
  <c r="G33" i="6" s="1"/>
  <c r="F22" i="6"/>
  <c r="F44" i="6" s="1"/>
  <c r="E22" i="6"/>
  <c r="E44" i="6" s="1"/>
  <c r="D22" i="6"/>
  <c r="D33" i="6" s="1"/>
  <c r="C22" i="6"/>
  <c r="C33" i="6" s="1"/>
  <c r="B22" i="6"/>
  <c r="B33" i="6" s="1"/>
  <c r="H21" i="6"/>
  <c r="H43" i="6" s="1"/>
  <c r="G21" i="6"/>
  <c r="G32" i="6" s="1"/>
  <c r="F21" i="6"/>
  <c r="F32" i="6" s="1"/>
  <c r="E21" i="6"/>
  <c r="E43" i="6" s="1"/>
  <c r="D21" i="6"/>
  <c r="D43" i="6" s="1"/>
  <c r="C21" i="6"/>
  <c r="C32" i="6" s="1"/>
  <c r="B21" i="6"/>
  <c r="B32" i="6" s="1"/>
  <c r="H20" i="6"/>
  <c r="H31" i="6" s="1"/>
  <c r="G20" i="6"/>
  <c r="G42" i="6" s="1"/>
  <c r="F20" i="6"/>
  <c r="F31" i="6" s="1"/>
  <c r="E20" i="6"/>
  <c r="E31" i="6" s="1"/>
  <c r="D20" i="6"/>
  <c r="C20" i="6"/>
  <c r="C42" i="6" s="1"/>
  <c r="B20" i="6"/>
  <c r="B31" i="6" s="1"/>
  <c r="H19" i="6"/>
  <c r="H30" i="6" s="1"/>
  <c r="G19" i="6"/>
  <c r="G30" i="6" s="1"/>
  <c r="F19" i="6"/>
  <c r="F41" i="6" s="1"/>
  <c r="E19" i="6"/>
  <c r="E30" i="6" s="1"/>
  <c r="D19" i="6"/>
  <c r="D30" i="6" s="1"/>
  <c r="C19" i="6"/>
  <c r="C41" i="6" s="1"/>
  <c r="B19" i="6"/>
  <c r="B41" i="6" s="1"/>
  <c r="H18" i="6"/>
  <c r="H29" i="6" s="1"/>
  <c r="G18" i="6"/>
  <c r="G29" i="6" s="1"/>
  <c r="F18" i="6"/>
  <c r="F29" i="6" s="1"/>
  <c r="E18" i="6"/>
  <c r="E40" i="6" s="1"/>
  <c r="D18" i="6"/>
  <c r="D29" i="6" s="1"/>
  <c r="C18" i="6"/>
  <c r="C29" i="6" s="1"/>
  <c r="B18" i="6"/>
  <c r="B40" i="6" s="1"/>
  <c r="H17" i="6"/>
  <c r="H39" i="6" s="1"/>
  <c r="I39" i="6" s="1"/>
  <c r="J39" i="6" s="1"/>
  <c r="K39" i="6" s="1"/>
  <c r="L39" i="6" s="1"/>
  <c r="M39" i="6" s="1"/>
  <c r="N39" i="6" s="1"/>
  <c r="O39" i="6" s="1"/>
  <c r="P39" i="6" s="1"/>
  <c r="Q39" i="6" s="1"/>
  <c r="R39" i="6" s="1"/>
  <c r="S39" i="6" s="1"/>
  <c r="T39" i="6" s="1"/>
  <c r="G17" i="6"/>
  <c r="G28" i="6" s="1"/>
  <c r="F17" i="6"/>
  <c r="F28" i="6" s="1"/>
  <c r="E17" i="6"/>
  <c r="E28" i="6" s="1"/>
  <c r="D17" i="6"/>
  <c r="D39" i="6" s="1"/>
  <c r="C17" i="6"/>
  <c r="C28" i="6" s="1"/>
  <c r="B17" i="6"/>
  <c r="B28" i="6" s="1"/>
  <c r="E5" i="10"/>
  <c r="F5" i="10" s="1"/>
  <c r="G5" i="10" s="1"/>
  <c r="H5" i="10" s="1"/>
  <c r="K6" i="8" l="1"/>
  <c r="K35" i="8"/>
  <c r="G6" i="8"/>
  <c r="G35" i="8"/>
  <c r="N11" i="8"/>
  <c r="N30" i="8" s="1"/>
  <c r="N31" i="8" s="1"/>
  <c r="J11" i="8"/>
  <c r="J30" i="8" s="1"/>
  <c r="J31" i="8" s="1"/>
  <c r="F11" i="8"/>
  <c r="F30" i="8" s="1"/>
  <c r="F31" i="8" s="1"/>
  <c r="M14" i="8"/>
  <c r="M13" i="8"/>
  <c r="I13" i="8"/>
  <c r="M12" i="8"/>
  <c r="L11" i="8"/>
  <c r="L30" i="8" s="1"/>
  <c r="L31" i="8" s="1"/>
  <c r="H11" i="8"/>
  <c r="H30" i="8" s="1"/>
  <c r="H31" i="8" s="1"/>
  <c r="D11" i="8"/>
  <c r="D30" i="8" s="1"/>
  <c r="D31" i="8" s="1"/>
  <c r="E12" i="8"/>
  <c r="M11" i="8"/>
  <c r="I11" i="8"/>
  <c r="I30" i="8" s="1"/>
  <c r="I31" i="8" s="1"/>
  <c r="E11" i="8"/>
  <c r="E30" i="8" s="1"/>
  <c r="E31" i="8" s="1"/>
  <c r="L14" i="8"/>
  <c r="H14" i="8"/>
  <c r="D14" i="8"/>
  <c r="L13" i="8"/>
  <c r="H13" i="8"/>
  <c r="D13" i="8"/>
  <c r="L12" i="8"/>
  <c r="H12" i="8"/>
  <c r="D12" i="8"/>
  <c r="E14" i="8"/>
  <c r="E13" i="8"/>
  <c r="I12" i="8"/>
  <c r="K14" i="8"/>
  <c r="G14" i="8"/>
  <c r="C14" i="8"/>
  <c r="K13" i="8"/>
  <c r="G13" i="8"/>
  <c r="C13" i="8"/>
  <c r="K12" i="8"/>
  <c r="G12" i="8"/>
  <c r="C12" i="8"/>
  <c r="I14" i="8"/>
  <c r="N14" i="8"/>
  <c r="J14" i="8"/>
  <c r="F14" i="8"/>
  <c r="F15" i="8" s="1"/>
  <c r="N13" i="8"/>
  <c r="N15" i="8" s="1"/>
  <c r="J13" i="8"/>
  <c r="F13" i="8"/>
  <c r="N12" i="8"/>
  <c r="J12" i="8"/>
  <c r="F12" i="8"/>
  <c r="C30" i="8"/>
  <c r="C31" i="8" s="1"/>
  <c r="D42" i="6"/>
  <c r="D31" i="6"/>
  <c r="C30" i="6"/>
  <c r="B11" i="8" s="1" a="1"/>
  <c r="B11" i="8" s="1"/>
  <c r="B39" i="6"/>
  <c r="F43" i="6"/>
  <c r="B29" i="6"/>
  <c r="F33" i="6"/>
  <c r="C40" i="6"/>
  <c r="G44" i="6"/>
  <c r="D41" i="6"/>
  <c r="H45" i="6"/>
  <c r="E42" i="6"/>
  <c r="B47" i="6"/>
  <c r="D28" i="6"/>
  <c r="E29" i="6"/>
  <c r="F30" i="6"/>
  <c r="G31" i="6"/>
  <c r="H32" i="6"/>
  <c r="B34" i="6"/>
  <c r="C35" i="6"/>
  <c r="D36" i="6"/>
  <c r="E39" i="6"/>
  <c r="F40" i="6"/>
  <c r="G41" i="6"/>
  <c r="H42" i="6"/>
  <c r="B44" i="6"/>
  <c r="C45" i="6"/>
  <c r="D46" i="6"/>
  <c r="E47" i="6"/>
  <c r="F39" i="6"/>
  <c r="G40" i="6"/>
  <c r="H41" i="6"/>
  <c r="B43" i="6"/>
  <c r="C44" i="6"/>
  <c r="D45" i="6"/>
  <c r="E46" i="6"/>
  <c r="F47" i="6"/>
  <c r="H28" i="6"/>
  <c r="I28" i="6" s="1"/>
  <c r="C5" i="8" s="1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B30" i="6"/>
  <c r="C31" i="6"/>
  <c r="D32" i="6"/>
  <c r="E33" i="6"/>
  <c r="F34" i="6"/>
  <c r="G35" i="6"/>
  <c r="H36" i="6"/>
  <c r="I17" i="6"/>
  <c r="J17" i="6" s="1"/>
  <c r="K17" i="6" s="1"/>
  <c r="L17" i="6" s="1"/>
  <c r="M17" i="6" s="1"/>
  <c r="N17" i="6" s="1"/>
  <c r="O17" i="6" s="1"/>
  <c r="P17" i="6" s="1"/>
  <c r="Q17" i="6" s="1"/>
  <c r="R17" i="6" s="1"/>
  <c r="S17" i="6" s="1"/>
  <c r="T17" i="6" s="1"/>
  <c r="C39" i="6"/>
  <c r="G39" i="6"/>
  <c r="D40" i="6"/>
  <c r="H40" i="6"/>
  <c r="E41" i="6"/>
  <c r="B42" i="6"/>
  <c r="F42" i="6"/>
  <c r="C43" i="6"/>
  <c r="G43" i="6"/>
  <c r="D44" i="6"/>
  <c r="H44" i="6"/>
  <c r="E45" i="6"/>
  <c r="B46" i="6"/>
  <c r="F46" i="6"/>
  <c r="C47" i="6"/>
  <c r="G47" i="6"/>
  <c r="I29" i="6"/>
  <c r="I36" i="6"/>
  <c r="I35" i="6"/>
  <c r="I34" i="6"/>
  <c r="I33" i="6"/>
  <c r="I32" i="6"/>
  <c r="I31" i="6"/>
  <c r="I30" i="6"/>
  <c r="G7" i="8" l="1"/>
  <c r="G38" i="8"/>
  <c r="G18" i="8" s="1"/>
  <c r="K7" i="8"/>
  <c r="K8" i="8" s="1"/>
  <c r="K16" i="8" s="1"/>
  <c r="K38" i="8"/>
  <c r="K18" i="8" s="1"/>
  <c r="G8" i="8"/>
  <c r="F35" i="8"/>
  <c r="F6" i="8"/>
  <c r="C6" i="8"/>
  <c r="C35" i="8"/>
  <c r="E6" i="8"/>
  <c r="E35" i="8"/>
  <c r="D6" i="8"/>
  <c r="D3" i="9" s="1"/>
  <c r="D35" i="8"/>
  <c r="J35" i="8"/>
  <c r="J6" i="8"/>
  <c r="I6" i="8"/>
  <c r="I35" i="8"/>
  <c r="H6" i="8"/>
  <c r="H35" i="8"/>
  <c r="N35" i="8"/>
  <c r="N6" i="8"/>
  <c r="J15" i="8"/>
  <c r="I15" i="8"/>
  <c r="C15" i="8"/>
  <c r="D15" i="8"/>
  <c r="M15" i="8"/>
  <c r="M30" i="8"/>
  <c r="M31" i="8" s="1"/>
  <c r="L6" i="8"/>
  <c r="L35" i="8"/>
  <c r="G15" i="8"/>
  <c r="H15" i="8"/>
  <c r="E15" i="8"/>
  <c r="K15" i="8"/>
  <c r="L15" i="8"/>
  <c r="I19" i="6"/>
  <c r="I41" i="6"/>
  <c r="I20" i="6"/>
  <c r="I42" i="6"/>
  <c r="I43" i="6"/>
  <c r="I21" i="6"/>
  <c r="I44" i="6"/>
  <c r="I22" i="6"/>
  <c r="I23" i="6"/>
  <c r="I45" i="6"/>
  <c r="I46" i="6"/>
  <c r="I24" i="6"/>
  <c r="I47" i="6"/>
  <c r="I25" i="6"/>
  <c r="I40" i="6"/>
  <c r="I18" i="6"/>
  <c r="J28" i="6"/>
  <c r="D5" i="8" s="1"/>
  <c r="J29" i="6"/>
  <c r="J36" i="6"/>
  <c r="J35" i="6"/>
  <c r="J34" i="6"/>
  <c r="J33" i="6"/>
  <c r="J32" i="6"/>
  <c r="J31" i="6"/>
  <c r="J30" i="6"/>
  <c r="K19" i="8" l="1"/>
  <c r="K21" i="8"/>
  <c r="K22" i="8" s="1"/>
  <c r="N7" i="8"/>
  <c r="N8" i="8" s="1"/>
  <c r="N16" i="8" s="1"/>
  <c r="N19" i="8" s="1"/>
  <c r="N38" i="8"/>
  <c r="N18" i="8" s="1"/>
  <c r="H7" i="8"/>
  <c r="H38" i="8"/>
  <c r="H18" i="8" s="1"/>
  <c r="J8" i="8"/>
  <c r="J16" i="8" s="1"/>
  <c r="J19" i="8" s="1"/>
  <c r="E7" i="8"/>
  <c r="E8" i="8" s="1"/>
  <c r="E16" i="8" s="1"/>
  <c r="E38" i="8"/>
  <c r="E18" i="8" s="1"/>
  <c r="L7" i="8"/>
  <c r="L38" i="8"/>
  <c r="L18" i="8" s="1"/>
  <c r="J7" i="8"/>
  <c r="J38" i="8"/>
  <c r="J18" i="8" s="1"/>
  <c r="F7" i="8"/>
  <c r="F8" i="8" s="1"/>
  <c r="F16" i="8" s="1"/>
  <c r="F38" i="8"/>
  <c r="F18" i="8" s="1"/>
  <c r="I7" i="8"/>
  <c r="I38" i="8"/>
  <c r="I18" i="8" s="1"/>
  <c r="D7" i="8"/>
  <c r="D8" i="8" s="1"/>
  <c r="D16" i="8" s="1"/>
  <c r="D38" i="8"/>
  <c r="D18" i="8" s="1"/>
  <c r="C7" i="8"/>
  <c r="C38" i="8"/>
  <c r="C18" i="8" s="1"/>
  <c r="G16" i="8"/>
  <c r="G19" i="8" s="1"/>
  <c r="L8" i="8"/>
  <c r="L16" i="8" s="1"/>
  <c r="L19" i="8" s="1"/>
  <c r="M6" i="8"/>
  <c r="M35" i="8"/>
  <c r="I8" i="8"/>
  <c r="I16" i="8" s="1"/>
  <c r="I19" i="8" s="1"/>
  <c r="C8" i="8"/>
  <c r="C16" i="8" s="1"/>
  <c r="C19" i="8" s="1"/>
  <c r="C3" i="9"/>
  <c r="H8" i="8"/>
  <c r="H16" i="8" s="1"/>
  <c r="J19" i="6"/>
  <c r="J41" i="6"/>
  <c r="J20" i="6"/>
  <c r="J42" i="6"/>
  <c r="J21" i="6"/>
  <c r="J43" i="6"/>
  <c r="J44" i="6"/>
  <c r="J22" i="6"/>
  <c r="J23" i="6"/>
  <c r="J45" i="6"/>
  <c r="J46" i="6"/>
  <c r="J24" i="6"/>
  <c r="J25" i="6"/>
  <c r="J47" i="6"/>
  <c r="J40" i="6"/>
  <c r="J18" i="6"/>
  <c r="K28" i="6"/>
  <c r="E5" i="8" s="1"/>
  <c r="E3" i="9"/>
  <c r="K29" i="6"/>
  <c r="K36" i="6"/>
  <c r="K35" i="6"/>
  <c r="K34" i="6"/>
  <c r="K33" i="6"/>
  <c r="K32" i="6"/>
  <c r="K31" i="6"/>
  <c r="K30" i="6"/>
  <c r="D19" i="8" l="1"/>
  <c r="F19" i="8"/>
  <c r="H19" i="8"/>
  <c r="H21" i="8" s="1"/>
  <c r="H22" i="8" s="1"/>
  <c r="E19" i="8"/>
  <c r="E21" i="8" s="1"/>
  <c r="E22" i="8" s="1"/>
  <c r="N21" i="8"/>
  <c r="N22" i="8" s="1"/>
  <c r="D21" i="8"/>
  <c r="D22" i="8" s="1"/>
  <c r="D4" i="9" s="1"/>
  <c r="F21" i="8"/>
  <c r="F22" i="8" s="1"/>
  <c r="I21" i="8"/>
  <c r="I22" i="8" s="1"/>
  <c r="L21" i="8"/>
  <c r="L22" i="8" s="1"/>
  <c r="M7" i="8"/>
  <c r="M8" i="8" s="1"/>
  <c r="M16" i="8" s="1"/>
  <c r="M19" i="8" s="1"/>
  <c r="M38" i="8"/>
  <c r="M18" i="8" s="1"/>
  <c r="G21" i="8"/>
  <c r="G22" i="8" s="1"/>
  <c r="J21" i="8"/>
  <c r="J22" i="8" s="1"/>
  <c r="C21" i="8"/>
  <c r="C22" i="8" s="1"/>
  <c r="C4" i="9" s="1"/>
  <c r="K41" i="6"/>
  <c r="K19" i="6"/>
  <c r="K42" i="6"/>
  <c r="K20" i="6"/>
  <c r="K43" i="6"/>
  <c r="K21" i="6"/>
  <c r="K44" i="6"/>
  <c r="K22" i="6"/>
  <c r="K45" i="6"/>
  <c r="K23" i="6"/>
  <c r="K46" i="6"/>
  <c r="K24" i="6"/>
  <c r="K47" i="6"/>
  <c r="K25" i="6"/>
  <c r="K40" i="6"/>
  <c r="K18" i="6"/>
  <c r="L28" i="6"/>
  <c r="F5" i="8" s="1"/>
  <c r="F3" i="9"/>
  <c r="L29" i="6"/>
  <c r="L36" i="6"/>
  <c r="L35" i="6"/>
  <c r="L34" i="6"/>
  <c r="L33" i="6"/>
  <c r="L32" i="6"/>
  <c r="L31" i="6"/>
  <c r="L30" i="6"/>
  <c r="M21" i="8" l="1"/>
  <c r="M22" i="8" s="1"/>
  <c r="L19" i="6"/>
  <c r="L41" i="6"/>
  <c r="L20" i="6"/>
  <c r="L42" i="6"/>
  <c r="L21" i="6"/>
  <c r="L43" i="6"/>
  <c r="L22" i="6"/>
  <c r="L44" i="6"/>
  <c r="L23" i="6"/>
  <c r="L45" i="6"/>
  <c r="L24" i="6"/>
  <c r="L46" i="6"/>
  <c r="L25" i="6"/>
  <c r="L47" i="6"/>
  <c r="L40" i="6"/>
  <c r="L18" i="6"/>
  <c r="M28" i="6"/>
  <c r="G5" i="8" s="1"/>
  <c r="G3" i="9"/>
  <c r="E4" i="9"/>
  <c r="M29" i="6"/>
  <c r="M36" i="6"/>
  <c r="M35" i="6"/>
  <c r="M34" i="6"/>
  <c r="M33" i="6"/>
  <c r="M32" i="6"/>
  <c r="M31" i="6"/>
  <c r="M30" i="6"/>
  <c r="M19" i="6" l="1"/>
  <c r="M41" i="6"/>
  <c r="M20" i="6"/>
  <c r="M42" i="6"/>
  <c r="M43" i="6"/>
  <c r="M21" i="6"/>
  <c r="M44" i="6"/>
  <c r="M22" i="6"/>
  <c r="M45" i="6"/>
  <c r="M23" i="6"/>
  <c r="M24" i="6"/>
  <c r="M46" i="6"/>
  <c r="M47" i="6"/>
  <c r="M25" i="6"/>
  <c r="M40" i="6"/>
  <c r="M18" i="6"/>
  <c r="N28" i="6"/>
  <c r="H5" i="8" s="1"/>
  <c r="G4" i="9"/>
  <c r="F4" i="9"/>
  <c r="H3" i="9"/>
  <c r="N29" i="6"/>
  <c r="N36" i="6"/>
  <c r="N35" i="6"/>
  <c r="N34" i="6"/>
  <c r="N33" i="6"/>
  <c r="N32" i="6"/>
  <c r="N31" i="6"/>
  <c r="N30" i="6"/>
  <c r="N19" i="6" l="1"/>
  <c r="N41" i="6"/>
  <c r="N20" i="6"/>
  <c r="N42" i="6"/>
  <c r="N43" i="6"/>
  <c r="N21" i="6"/>
  <c r="N22" i="6"/>
  <c r="N44" i="6"/>
  <c r="N45" i="6"/>
  <c r="N23" i="6"/>
  <c r="N24" i="6"/>
  <c r="N46" i="6"/>
  <c r="N47" i="6"/>
  <c r="N25" i="6"/>
  <c r="N40" i="6"/>
  <c r="N18" i="6"/>
  <c r="O28" i="6"/>
  <c r="I5" i="8" s="1"/>
  <c r="I3" i="9"/>
  <c r="O29" i="6"/>
  <c r="O36" i="6"/>
  <c r="O35" i="6"/>
  <c r="O34" i="6"/>
  <c r="O33" i="6"/>
  <c r="O32" i="6"/>
  <c r="O31" i="6"/>
  <c r="O30" i="6"/>
  <c r="O41" i="6" l="1"/>
  <c r="O19" i="6"/>
  <c r="O42" i="6"/>
  <c r="O20" i="6"/>
  <c r="O43" i="6"/>
  <c r="O21" i="6"/>
  <c r="O44" i="6"/>
  <c r="O22" i="6"/>
  <c r="O45" i="6"/>
  <c r="O23" i="6"/>
  <c r="O46" i="6"/>
  <c r="O24" i="6"/>
  <c r="O47" i="6"/>
  <c r="O25" i="6"/>
  <c r="O18" i="6"/>
  <c r="O40" i="6"/>
  <c r="P28" i="6"/>
  <c r="J5" i="8" s="1"/>
  <c r="H4" i="9"/>
  <c r="J3" i="9"/>
  <c r="P29" i="6"/>
  <c r="P31" i="6"/>
  <c r="P36" i="6"/>
  <c r="P35" i="6"/>
  <c r="P34" i="6"/>
  <c r="P33" i="6"/>
  <c r="P32" i="6"/>
  <c r="P30" i="6"/>
  <c r="P19" i="6" l="1"/>
  <c r="P41" i="6"/>
  <c r="P21" i="6"/>
  <c r="P43" i="6"/>
  <c r="P22" i="6"/>
  <c r="P44" i="6"/>
  <c r="P23" i="6"/>
  <c r="P45" i="6"/>
  <c r="P24" i="6"/>
  <c r="P46" i="6"/>
  <c r="P25" i="6"/>
  <c r="P47" i="6"/>
  <c r="P20" i="6"/>
  <c r="P42" i="6"/>
  <c r="P18" i="6"/>
  <c r="P40" i="6"/>
  <c r="Q28" i="6"/>
  <c r="K5" i="8" s="1"/>
  <c r="K3" i="9"/>
  <c r="I4" i="9"/>
  <c r="Q34" i="6"/>
  <c r="Q29" i="6"/>
  <c r="Q31" i="6"/>
  <c r="Q36" i="6"/>
  <c r="Q35" i="6"/>
  <c r="Q33" i="6"/>
  <c r="Q32" i="6"/>
  <c r="Q30" i="6"/>
  <c r="Q19" i="6" l="1"/>
  <c r="Q41" i="6"/>
  <c r="Q21" i="6"/>
  <c r="Q43" i="6"/>
  <c r="Q44" i="6"/>
  <c r="Q22" i="6"/>
  <c r="Q46" i="6"/>
  <c r="Q24" i="6"/>
  <c r="Q25" i="6"/>
  <c r="Q47" i="6"/>
  <c r="Q42" i="6"/>
  <c r="Q20" i="6"/>
  <c r="Q40" i="6"/>
  <c r="Q18" i="6"/>
  <c r="Q45" i="6"/>
  <c r="Q23" i="6"/>
  <c r="R28" i="6"/>
  <c r="L5" i="8" s="1"/>
  <c r="L3" i="9"/>
  <c r="J4" i="9"/>
  <c r="R31" i="6"/>
  <c r="R29" i="6"/>
  <c r="R36" i="6"/>
  <c r="R35" i="6"/>
  <c r="R34" i="6"/>
  <c r="R33" i="6"/>
  <c r="R32" i="6"/>
  <c r="R30" i="6"/>
  <c r="R19" i="6" l="1"/>
  <c r="R41" i="6"/>
  <c r="R21" i="6"/>
  <c r="R43" i="6"/>
  <c r="R44" i="6"/>
  <c r="R22" i="6"/>
  <c r="R23" i="6"/>
  <c r="R45" i="6"/>
  <c r="R46" i="6"/>
  <c r="R24" i="6"/>
  <c r="R25" i="6"/>
  <c r="R47" i="6"/>
  <c r="R40" i="6"/>
  <c r="R18" i="6"/>
  <c r="R42" i="6"/>
  <c r="R20" i="6"/>
  <c r="S28" i="6"/>
  <c r="M5" i="8" s="1"/>
  <c r="K4" i="9"/>
  <c r="M3" i="9"/>
  <c r="N3" i="9"/>
  <c r="S29" i="6"/>
  <c r="S36" i="6"/>
  <c r="S35" i="6"/>
  <c r="S34" i="6"/>
  <c r="S33" i="6"/>
  <c r="S32" i="6"/>
  <c r="S31" i="6"/>
  <c r="S30" i="6"/>
  <c r="S41" i="6" l="1"/>
  <c r="S19" i="6"/>
  <c r="S42" i="6"/>
  <c r="S20" i="6"/>
  <c r="S43" i="6"/>
  <c r="S21" i="6"/>
  <c r="S44" i="6"/>
  <c r="S22" i="6"/>
  <c r="S45" i="6"/>
  <c r="S23" i="6"/>
  <c r="S46" i="6"/>
  <c r="S24" i="6"/>
  <c r="S47" i="6"/>
  <c r="S25" i="6"/>
  <c r="S40" i="6"/>
  <c r="S18" i="6"/>
  <c r="T28" i="6"/>
  <c r="N5" i="8" s="1"/>
  <c r="L4" i="9"/>
  <c r="M4" i="9"/>
  <c r="T31" i="6"/>
  <c r="T29" i="6"/>
  <c r="T36" i="6"/>
  <c r="T35" i="6"/>
  <c r="T34" i="6"/>
  <c r="T33" i="6"/>
  <c r="T32" i="6"/>
  <c r="T30" i="6"/>
  <c r="T19" i="6" l="1"/>
  <c r="T41" i="6"/>
  <c r="T21" i="6"/>
  <c r="T43" i="6"/>
  <c r="T22" i="6"/>
  <c r="T44" i="6"/>
  <c r="T23" i="6"/>
  <c r="T45" i="6"/>
  <c r="T24" i="6"/>
  <c r="T46" i="6"/>
  <c r="T25" i="6"/>
  <c r="T47" i="6"/>
  <c r="T18" i="6"/>
  <c r="T40" i="6"/>
  <c r="T20" i="6"/>
  <c r="T42" i="6"/>
  <c r="N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<sst xmlns="http://schemas.openxmlformats.org/spreadsheetml/2006/main" count="70" uniqueCount="48">
  <si>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</si>
  <si>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</si>
  <si>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</si>
  <si>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</si>
  <si>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</si>
  <si>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</si>
  <si>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</si>
  <si>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</si>
  <si>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</si>
  <si>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</si>
  <si>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</si>
  <si>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</si>
  <si>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</si>
  <si>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</si>
  <si>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</si>
  <si>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</si>
  <si>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</si>
  <si>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</si>
  <si>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</si>
  <si>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</si>
  <si>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</si>
  <si>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</si>
  <si>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</si>
  <si>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</si>
  <si>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</si>
  <si>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</si>
  <si>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</si>
  <si>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</si>
  <si>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</si>
  <si>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</si>
  <si>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</si>
  <si>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</si>
  <si>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</si>
  <si>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</si>
  <si>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</si>
  <si>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</si>
  <si>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</si>
  <si>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</si>
  <si>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</si>
  <si>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</si>
  <si>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</si>
  <si>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</si>
  <si>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</si>
  <si>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</si>
  <si>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</si>
  <si>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 Case</t>
  </si>
  <si>
    <t>Worst Case</t>
  </si>
  <si>
    <t>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</si>
</sst>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0" fontId="5" fillId="8" borderId="1" xfId="0" applyFont="1" applyFill="1" applyBorder="1"/>
    <xf numFmtId="0" fontId="5" fillId="7" borderId="1" xfId="0" applyFont="1" applyFill="1" applyBorder="1"/>
    <xf numFmtId="9" fontId="5" fillId="3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4" xfId="0" applyBorder="1"/>
    <xf numFmtId="3" fontId="0" fillId="0" borderId="4" xfId="0" applyNumberFormat="1" applyBorder="1" applyAlignment="1">
      <alignment horizontal="right"/>
    </xf>
    <xf numFmtId="0" fontId="6" fillId="0" borderId="4" xfId="0" applyFont="1" applyBorder="1"/>
    <xf numFmtId="9" fontId="6" fillId="0" borderId="4" xfId="0" applyNumberFormat="1" applyFont="1" applyBorder="1"/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FFFF99"/>
      <color rgb="FF073673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45778</c:v>
                </c:pt>
                <c:pt idx="1">
                  <c:v>45809</c:v>
                </c:pt>
                <c:pt idx="2">
                  <c:v>45839</c:v>
                </c:pt>
                <c:pt idx="3">
                  <c:v>45870</c:v>
                </c:pt>
                <c:pt idx="4">
                  <c:v>45901</c:v>
                </c:pt>
                <c:pt idx="5">
                  <c:v>45931</c:v>
                </c:pt>
                <c:pt idx="6">
                  <c:v>45962</c:v>
                </c:pt>
                <c:pt idx="7">
                  <c:v>45992</c:v>
                </c:pt>
                <c:pt idx="8">
                  <c:v>46023</c:v>
                </c:pt>
                <c:pt idx="9">
                  <c:v>46054</c:v>
                </c:pt>
                <c:pt idx="10">
                  <c:v>46082</c:v>
                </c:pt>
                <c:pt idx="11">
                  <c:v>46113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704180.23442602297</c:v>
                </c:pt>
                <c:pt idx="1">
                  <c:v>692929.60771983885</c:v>
                </c:pt>
                <c:pt idx="2">
                  <c:v>691959.43803690234</c:v>
                </c:pt>
                <c:pt idx="3">
                  <c:v>679763.25291914132</c:v>
                </c:pt>
                <c:pt idx="4">
                  <c:v>678648.9141906579</c:v>
                </c:pt>
                <c:pt idx="5">
                  <c:v>858383.71640513011</c:v>
                </c:pt>
                <c:pt idx="6">
                  <c:v>853625.71840850322</c:v>
                </c:pt>
                <c:pt idx="7">
                  <c:v>839720.16578143986</c:v>
                </c:pt>
                <c:pt idx="8">
                  <c:v>835441.18060011335</c:v>
                </c:pt>
                <c:pt idx="9">
                  <c:v>820872.26158066106</c:v>
                </c:pt>
                <c:pt idx="10">
                  <c:v>818945.66610204231</c:v>
                </c:pt>
                <c:pt idx="11">
                  <c:v>802948.18867890211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45778</c:v>
                </c:pt>
                <c:pt idx="1">
                  <c:v>45809</c:v>
                </c:pt>
                <c:pt idx="2">
                  <c:v>45839</c:v>
                </c:pt>
                <c:pt idx="3">
                  <c:v>45870</c:v>
                </c:pt>
                <c:pt idx="4">
                  <c:v>45901</c:v>
                </c:pt>
                <c:pt idx="5">
                  <c:v>45931</c:v>
                </c:pt>
                <c:pt idx="6">
                  <c:v>45962</c:v>
                </c:pt>
                <c:pt idx="7">
                  <c:v>45992</c:v>
                </c:pt>
                <c:pt idx="8">
                  <c:v>46023</c:v>
                </c:pt>
                <c:pt idx="9">
                  <c:v>46054</c:v>
                </c:pt>
                <c:pt idx="10">
                  <c:v>46082</c:v>
                </c:pt>
                <c:pt idx="11">
                  <c:v>46113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7.0987370994058677E-2</c:v>
                </c:pt>
                <c:pt idx="1">
                  <c:v>6.488184924480514E-2</c:v>
                </c:pt>
                <c:pt idx="2">
                  <c:v>6.1745302393107479E-2</c:v>
                </c:pt>
                <c:pt idx="3">
                  <c:v>5.5274818873861896E-2</c:v>
                </c:pt>
                <c:pt idx="4">
                  <c:v>5.2340612940446292E-2</c:v>
                </c:pt>
                <c:pt idx="5">
                  <c:v>0.1517410157401321</c:v>
                </c:pt>
                <c:pt idx="6">
                  <c:v>0.14767893373583252</c:v>
                </c:pt>
                <c:pt idx="7">
                  <c:v>0.14254166281320332</c:v>
                </c:pt>
                <c:pt idx="8">
                  <c:v>0.13947455010737139</c:v>
                </c:pt>
                <c:pt idx="9">
                  <c:v>0.1342397038362444</c:v>
                </c:pt>
                <c:pt idx="10">
                  <c:v>0.13108702732311084</c:v>
                </c:pt>
                <c:pt idx="11">
                  <c:v>0.12479711834987058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tabSelected="1" zoomScale="115" zoomScaleNormal="115" workbookViewId="0">
      <selection activeCell="H26" sqref="H26"/>
    </sheetView>
  </sheetViews>
  <sheetFormatPr defaultColWidth="8.875" defaultRowHeight="15.75" x14ac:dyDescent="0.25"/>
  <cols>
    <col min="1" max="1" width="2.625" customWidth="1"/>
    <col min="2" max="2" width="10.125" customWidth="1"/>
    <col min="3" max="3" width="11.125" bestFit="1" customWidth="1"/>
    <col min="4" max="4" width="15.375" bestFit="1" customWidth="1"/>
  </cols>
  <sheetData>
    <row r="2" spans="2:8" x14ac:dyDescent="0.25">
      <c r="B2" s="29" t="s">
        <v>0</v>
      </c>
      <c r="C2" s="28">
        <v>45658</v>
      </c>
    </row>
    <row r="4" spans="2:8" x14ac:dyDescent="0.25">
      <c r="B4" s="15" t="s">
        <v>43</v>
      </c>
      <c r="C4" s="2"/>
      <c r="D4" s="2"/>
      <c r="E4" s="2"/>
      <c r="F4" s="2"/>
      <c r="G4" s="2"/>
      <c r="H4" s="2"/>
    </row>
    <row r="5" spans="2:8" x14ac:dyDescent="0.25">
      <c r="B5" s="16" t="s">
        <v>1</v>
      </c>
      <c r="C5" s="16" t="s">
        <v>3</v>
      </c>
      <c r="D5" s="16" t="s">
        <v>2</v>
      </c>
      <c r="E5" s="12">
        <f>C2</f>
        <v>45658</v>
      </c>
      <c r="F5" s="12">
        <f>EDATE(E5,1)</f>
        <v>45689</v>
      </c>
      <c r="G5" s="12">
        <f t="shared" ref="G5:H5" si="0">EDATE(F5,1)</f>
        <v>45717</v>
      </c>
      <c r="H5" s="12">
        <f t="shared" si="0"/>
        <v>45748</v>
      </c>
    </row>
    <row r="6" spans="2:8" x14ac:dyDescent="0.25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25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25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25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25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25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25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25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0"/>
  <sheetViews>
    <sheetView zoomScale="115" zoomScaleNormal="115" workbookViewId="0">
      <selection activeCell="G10" sqref="G10"/>
    </sheetView>
  </sheetViews>
  <sheetFormatPr defaultColWidth="11.125" defaultRowHeight="15.75" x14ac:dyDescent="0.25"/>
  <cols>
    <col min="1" max="1" width="2.375" customWidth="1"/>
    <col min="2" max="2" width="12.125" customWidth="1"/>
    <col min="4" max="4" width="15.125" bestFit="1" customWidth="1"/>
    <col min="5" max="20" width="8.625" customWidth="1"/>
  </cols>
  <sheetData>
    <row r="2" spans="1:20" x14ac:dyDescent="0.25">
      <c r="B2" s="34" t="s">
        <v>45</v>
      </c>
      <c r="C2" s="36">
        <v>0.3</v>
      </c>
    </row>
    <row r="3" spans="1:20" x14ac:dyDescent="0.25">
      <c r="B3" s="35" t="s">
        <v>46</v>
      </c>
      <c r="C3" s="36">
        <v>0.3</v>
      </c>
    </row>
    <row r="5" spans="1:20" x14ac:dyDescent="0.25">
      <c r="B5" s="15" t="s">
        <v>47</v>
      </c>
      <c r="C5" s="30"/>
      <c r="D5" s="30"/>
      <c r="E5" s="33" t="s">
        <v>16</v>
      </c>
      <c r="F5" s="33"/>
      <c r="G5" s="33"/>
      <c r="H5" s="33"/>
      <c r="I5" s="15" t="s">
        <v>17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5">
      <c r="A6" t="s">
        <v>34</v>
      </c>
      <c r="B6" s="16" t="str">
        <f>B17</f>
        <v>Account #</v>
      </c>
      <c r="C6" s="16" t="str">
        <f t="shared" ref="C6:H6" si="0">C17</f>
        <v>Department</v>
      </c>
      <c r="D6" s="16" t="str">
        <f t="shared" si="0"/>
        <v>Description</v>
      </c>
      <c r="E6" s="12">
        <f t="shared" si="0"/>
        <v>45658</v>
      </c>
      <c r="F6" s="12">
        <f t="shared" si="0"/>
        <v>45689</v>
      </c>
      <c r="G6" s="12">
        <f t="shared" si="0"/>
        <v>45717</v>
      </c>
      <c r="H6" s="12">
        <f t="shared" si="0"/>
        <v>45748</v>
      </c>
      <c r="I6" s="12">
        <f t="shared" ref="C6:T6" si="1">I17</f>
        <v>45778</v>
      </c>
      <c r="J6" s="12">
        <f t="shared" si="1"/>
        <v>45809</v>
      </c>
      <c r="K6" s="12">
        <f t="shared" si="1"/>
        <v>45839</v>
      </c>
      <c r="L6" s="12">
        <f t="shared" si="1"/>
        <v>45870</v>
      </c>
      <c r="M6" s="12">
        <f t="shared" si="1"/>
        <v>45901</v>
      </c>
      <c r="N6" s="12">
        <f t="shared" si="1"/>
        <v>45931</v>
      </c>
      <c r="O6" s="12">
        <f t="shared" si="1"/>
        <v>45962</v>
      </c>
      <c r="P6" s="12">
        <f t="shared" si="1"/>
        <v>45992</v>
      </c>
      <c r="Q6" s="12">
        <f t="shared" si="1"/>
        <v>46023</v>
      </c>
      <c r="R6" s="12">
        <f t="shared" si="1"/>
        <v>46054</v>
      </c>
      <c r="S6" s="12">
        <f t="shared" si="1"/>
        <v>46082</v>
      </c>
      <c r="T6" s="12">
        <f t="shared" si="1"/>
        <v>46113</v>
      </c>
    </row>
    <row r="7" spans="1:20" x14ac:dyDescent="0.25">
      <c r="B7" s="3">
        <f>B18</f>
        <v>11256</v>
      </c>
      <c r="C7" s="37" t="str">
        <f t="shared" ref="C7:H7" si="2">C18</f>
        <v>Marketing</v>
      </c>
      <c r="D7" s="37" t="str">
        <f t="shared" si="2"/>
        <v>Paid Ads</v>
      </c>
      <c r="E7" s="7">
        <f>CHOOSE('Income Statement'!$C$2,Forecast!E18,Forecast!E29,Forecast!E40)</f>
        <v>22992</v>
      </c>
      <c r="F7" s="7">
        <f>CHOOSE('Income Statement'!$C$2,Forecast!F18,Forecast!F29,Forecast!F40)</f>
        <v>24001</v>
      </c>
      <c r="G7" s="7">
        <f>CHOOSE('Income Statement'!$C$2,Forecast!G18,Forecast!G29,Forecast!G40)</f>
        <v>26558</v>
      </c>
      <c r="H7" s="7">
        <f>CHOOSE('Income Statement'!$C$2,Forecast!H18,Forecast!H29,Forecast!H40)</f>
        <v>25446</v>
      </c>
      <c r="I7" s="7">
        <f>CHOOSE('Income Statement'!$C$2,Forecast!I18,Forecast!I29,Forecast!I40)</f>
        <v>26859.76114072718</v>
      </c>
      <c r="J7" s="7">
        <f>CHOOSE('Income Statement'!$C$2,Forecast!J18,Forecast!J29,Forecast!J40)</f>
        <v>26922.593568760843</v>
      </c>
      <c r="K7" s="7">
        <f>CHOOSE('Income Statement'!$C$2,Forecast!K18,Forecast!K29,Forecast!K40)</f>
        <v>28560.219908935931</v>
      </c>
      <c r="L7" s="7">
        <f>CHOOSE('Income Statement'!$C$2,Forecast!L18,Forecast!L29,Forecast!L40)</f>
        <v>28501.43193285961</v>
      </c>
      <c r="M7" s="7">
        <f>CHOOSE('Income Statement'!$C$2,Forecast!M18,Forecast!M29,Forecast!M40)</f>
        <v>30101.347009231198</v>
      </c>
      <c r="N7" s="7">
        <f>CHOOSE('Income Statement'!$C$2,Forecast!N18,Forecast!N29,Forecast!N40)</f>
        <v>30111.719199725641</v>
      </c>
      <c r="O7" s="7">
        <f>CHOOSE('Income Statement'!$C$2,Forecast!O18,Forecast!O29,Forecast!O40)</f>
        <v>31672.189468797595</v>
      </c>
      <c r="P7" s="7">
        <f>CHOOSE('Income Statement'!$C$2,Forecast!P18,Forecast!P29,Forecast!P40)</f>
        <v>31683.438885965574</v>
      </c>
      <c r="Q7" s="7">
        <f>CHOOSE('Income Statement'!$C$2,Forecast!Q18,Forecast!Q29,Forecast!Q40)</f>
        <v>33240.958001217623</v>
      </c>
      <c r="R7" s="7">
        <f>CHOOSE('Income Statement'!$C$2,Forecast!R18,Forecast!R29,Forecast!R40)</f>
        <v>33250.813004448624</v>
      </c>
      <c r="S7" s="7">
        <f>CHOOSE('Income Statement'!$C$2,Forecast!S18,Forecast!S29,Forecast!S40)</f>
        <v>34807.508552965461</v>
      </c>
      <c r="T7" s="7">
        <f>CHOOSE('Income Statement'!$C$2,Forecast!T18,Forecast!T29,Forecast!T40)</f>
        <v>34816.870479844321</v>
      </c>
    </row>
    <row r="8" spans="1:20" x14ac:dyDescent="0.25">
      <c r="B8" s="3">
        <f t="shared" ref="B8:H8" si="3">B19</f>
        <v>11257</v>
      </c>
      <c r="C8" s="37" t="str">
        <f t="shared" si="3"/>
        <v>Marketing</v>
      </c>
      <c r="D8" s="37" t="str">
        <f t="shared" si="3"/>
        <v>Infuencers</v>
      </c>
      <c r="E8" s="7">
        <f>CHOOSE('Income Statement'!$C$2,Forecast!E19,Forecast!E30,Forecast!E41)</f>
        <v>53326</v>
      </c>
      <c r="F8" s="7">
        <f>CHOOSE('Income Statement'!$C$2,Forecast!F19,Forecast!F30,Forecast!F41)</f>
        <v>54223</v>
      </c>
      <c r="G8" s="7">
        <f>CHOOSE('Income Statement'!$C$2,Forecast!G19,Forecast!G30,Forecast!G41)</f>
        <v>51000</v>
      </c>
      <c r="H8" s="7">
        <f>CHOOSE('Income Statement'!$C$2,Forecast!H19,Forecast!H30,Forecast!H41)</f>
        <v>50000</v>
      </c>
      <c r="I8" s="7">
        <f>CHOOSE('Income Statement'!$C$2,Forecast!I19,Forecast!I30,Forecast!I41)</f>
        <v>48858.543636264534</v>
      </c>
      <c r="J8" s="7">
        <f>CHOOSE('Income Statement'!$C$2,Forecast!J19,Forecast!J30,Forecast!J41)</f>
        <v>47585.966401114296</v>
      </c>
      <c r="K8" s="7">
        <f>CHOOSE('Income Statement'!$C$2,Forecast!K19,Forecast!K30,Forecast!K41)</f>
        <v>45844.020740193344</v>
      </c>
      <c r="L8" s="7">
        <f>CHOOSE('Income Statement'!$C$2,Forecast!L19,Forecast!L30,Forecast!L41)</f>
        <v>44591.390961671706</v>
      </c>
      <c r="M8" s="7">
        <f>CHOOSE('Income Statement'!$C$2,Forecast!M19,Forecast!M30,Forecast!M41)</f>
        <v>42871.654516645998</v>
      </c>
      <c r="N8" s="7">
        <f>CHOOSE('Income Statement'!$C$2,Forecast!N19,Forecast!N30,Forecast!N41)</f>
        <v>41659.494546522692</v>
      </c>
      <c r="O8" s="7">
        <f>CHOOSE('Income Statement'!$C$2,Forecast!O19,Forecast!O30,Forecast!O41)</f>
        <v>39701.198358000329</v>
      </c>
      <c r="P8" s="7">
        <f>CHOOSE('Income Statement'!$C$2,Forecast!P19,Forecast!P30,Forecast!P41)</f>
        <v>38527.277316495951</v>
      </c>
      <c r="Q8" s="7">
        <f>CHOOSE('Income Statement'!$C$2,Forecast!Q19,Forecast!Q30,Forecast!Q41)</f>
        <v>36611.983520530979</v>
      </c>
      <c r="R8" s="7">
        <f>CHOOSE('Income Statement'!$C$2,Forecast!R19,Forecast!R30,Forecast!R41)</f>
        <v>35383.991475539748</v>
      </c>
      <c r="S8" s="7">
        <f>CHOOSE('Income Statement'!$C$2,Forecast!S19,Forecast!S30,Forecast!S41)</f>
        <v>33666.209348543103</v>
      </c>
      <c r="T8" s="7">
        <f>CHOOSE('Income Statement'!$C$2,Forecast!T19,Forecast!T30,Forecast!T41)</f>
        <v>32319.265697321396</v>
      </c>
    </row>
    <row r="9" spans="1:20" x14ac:dyDescent="0.25">
      <c r="B9" s="3">
        <f t="shared" ref="B9:H9" si="4">B20</f>
        <v>11259</v>
      </c>
      <c r="C9" s="37" t="str">
        <f t="shared" si="4"/>
        <v>Engineering</v>
      </c>
      <c r="D9" s="37" t="str">
        <f t="shared" si="4"/>
        <v>Consulting</v>
      </c>
      <c r="E9" s="7">
        <f>CHOOSE('Income Statement'!$C$2,Forecast!E20,Forecast!E31,Forecast!E42)</f>
        <v>35888</v>
      </c>
      <c r="F9" s="7">
        <f>CHOOSE('Income Statement'!$C$2,Forecast!F20,Forecast!F31,Forecast!F42)</f>
        <v>36880</v>
      </c>
      <c r="G9" s="7">
        <f>CHOOSE('Income Statement'!$C$2,Forecast!G20,Forecast!G31,Forecast!G42)</f>
        <v>37995</v>
      </c>
      <c r="H9" s="7">
        <f>CHOOSE('Income Statement'!$C$2,Forecast!H20,Forecast!H31,Forecast!H42)</f>
        <v>40000</v>
      </c>
      <c r="I9" s="7">
        <f>CHOOSE('Income Statement'!$C$2,Forecast!I20,Forecast!I31,Forecast!I42)</f>
        <v>41183.971201358247</v>
      </c>
      <c r="J9" s="7">
        <f>CHOOSE('Income Statement'!$C$2,Forecast!J20,Forecast!J31,Forecast!J42)</f>
        <v>42613.671663537316</v>
      </c>
      <c r="K9" s="7">
        <f>CHOOSE('Income Statement'!$C$2,Forecast!K20,Forecast!K31,Forecast!K42)</f>
        <v>44036.167863863549</v>
      </c>
      <c r="L9" s="7">
        <f>CHOOSE('Income Statement'!$C$2,Forecast!L20,Forecast!L31,Forecast!L42)</f>
        <v>45413.911842965106</v>
      </c>
      <c r="M9" s="7">
        <f>CHOOSE('Income Statement'!$C$2,Forecast!M20,Forecast!M31,Forecast!M42)</f>
        <v>46814.567474384923</v>
      </c>
      <c r="N9" s="7">
        <f>CHOOSE('Income Statement'!$C$2,Forecast!N20,Forecast!N31,Forecast!N42)</f>
        <v>48215.310791421689</v>
      </c>
      <c r="O9" s="7">
        <f>CHOOSE('Income Statement'!$C$2,Forecast!O20,Forecast!O31,Forecast!O42)</f>
        <v>49616.147650724932</v>
      </c>
      <c r="P9" s="7">
        <f>CHOOSE('Income Statement'!$C$2,Forecast!P20,Forecast!P31,Forecast!P42)</f>
        <v>51017.051728752886</v>
      </c>
      <c r="Q9" s="7">
        <f>CHOOSE('Income Statement'!$C$2,Forecast!Q20,Forecast!Q31,Forecast!Q42)</f>
        <v>52417.99544853883</v>
      </c>
      <c r="R9" s="7">
        <f>CHOOSE('Income Statement'!$C$2,Forecast!R20,Forecast!R31,Forecast!R42)</f>
        <v>53818.957103207329</v>
      </c>
      <c r="S9" s="7">
        <f>CHOOSE('Income Statement'!$C$2,Forecast!S20,Forecast!S31,Forecast!S42)</f>
        <v>55219.921179946665</v>
      </c>
      <c r="T9" s="7">
        <f>CHOOSE('Income Statement'!$C$2,Forecast!T20,Forecast!T31,Forecast!T42)</f>
        <v>56620.877094019284</v>
      </c>
    </row>
    <row r="10" spans="1:20" x14ac:dyDescent="0.25">
      <c r="B10" s="3">
        <f t="shared" ref="B10:H10" si="5">B21</f>
        <v>11260</v>
      </c>
      <c r="C10" s="37" t="str">
        <f t="shared" si="5"/>
        <v>Engineering</v>
      </c>
      <c r="D10" s="37" t="str">
        <f t="shared" si="5"/>
        <v>Travel</v>
      </c>
      <c r="E10" s="7">
        <f>CHOOSE('Income Statement'!$C$2,Forecast!E21,Forecast!E32,Forecast!E43)</f>
        <v>87942</v>
      </c>
      <c r="F10" s="7">
        <f>CHOOSE('Income Statement'!$C$2,Forecast!F21,Forecast!F32,Forecast!F43)</f>
        <v>85224</v>
      </c>
      <c r="G10" s="7">
        <f>CHOOSE('Income Statement'!$C$2,Forecast!G21,Forecast!G32,Forecast!G43)</f>
        <v>82469</v>
      </c>
      <c r="H10" s="7">
        <f>CHOOSE('Income Statement'!$C$2,Forecast!H21,Forecast!H32,Forecast!H43)</f>
        <v>81005</v>
      </c>
      <c r="I10" s="7">
        <f>CHOOSE('Income Statement'!$C$2,Forecast!I21,Forecast!I32,Forecast!I43)</f>
        <v>78427.891551870402</v>
      </c>
      <c r="J10" s="7">
        <f>CHOOSE('Income Statement'!$C$2,Forecast!J21,Forecast!J32,Forecast!J43)</f>
        <v>76178.043433908766</v>
      </c>
      <c r="K10" s="7">
        <f>CHOOSE('Income Statement'!$C$2,Forecast!K21,Forecast!K32,Forecast!K43)</f>
        <v>73912.46503670323</v>
      </c>
      <c r="L10" s="7">
        <f>CHOOSE('Income Statement'!$C$2,Forecast!L21,Forecast!L32,Forecast!L43)</f>
        <v>71611.910305970319</v>
      </c>
      <c r="M10" s="7">
        <f>CHOOSE('Income Statement'!$C$2,Forecast!M21,Forecast!M32,Forecast!M43)</f>
        <v>69331.893003484322</v>
      </c>
      <c r="N10" s="7">
        <f>CHOOSE('Income Statement'!$C$2,Forecast!N21,Forecast!N32,Forecast!N43)</f>
        <v>67050.574891618191</v>
      </c>
      <c r="O10" s="7">
        <f>CHOOSE('Income Statement'!$C$2,Forecast!O21,Forecast!O32,Forecast!O43)</f>
        <v>64768.400572645376</v>
      </c>
      <c r="P10" s="7">
        <f>CHOOSE('Income Statement'!$C$2,Forecast!P21,Forecast!P32,Forecast!P43)</f>
        <v>62480.728984662957</v>
      </c>
      <c r="Q10" s="7">
        <f>CHOOSE('Income Statement'!$C$2,Forecast!Q21,Forecast!Q32,Forecast!Q43)</f>
        <v>60196.664077393398</v>
      </c>
      <c r="R10" s="7">
        <f>CHOOSE('Income Statement'!$C$2,Forecast!R21,Forecast!R32,Forecast!R43)</f>
        <v>57912.678103935665</v>
      </c>
      <c r="S10" s="7">
        <f>CHOOSE('Income Statement'!$C$2,Forecast!S21,Forecast!S32,Forecast!S43)</f>
        <v>55628.736825287509</v>
      </c>
      <c r="T10" s="7">
        <f>CHOOSE('Income Statement'!$C$2,Forecast!T21,Forecast!T32,Forecast!T43)</f>
        <v>53344.816264503774</v>
      </c>
    </row>
    <row r="11" spans="1:20" x14ac:dyDescent="0.25">
      <c r="B11" s="3">
        <f t="shared" ref="B11:H11" si="6">B22</f>
        <v>11263</v>
      </c>
      <c r="C11" s="37" t="str">
        <f t="shared" si="6"/>
        <v>Support</v>
      </c>
      <c r="D11" s="37" t="str">
        <f t="shared" si="6"/>
        <v>Software</v>
      </c>
      <c r="E11" s="7">
        <f>CHOOSE('Income Statement'!$C$2,Forecast!E22,Forecast!E33,Forecast!E44)</f>
        <v>92622</v>
      </c>
      <c r="F11" s="7">
        <f>CHOOSE('Income Statement'!$C$2,Forecast!F22,Forecast!F33,Forecast!F44)</f>
        <v>90005</v>
      </c>
      <c r="G11" s="7">
        <f>CHOOSE('Income Statement'!$C$2,Forecast!G22,Forecast!G33,Forecast!G44)</f>
        <v>87556</v>
      </c>
      <c r="H11" s="7">
        <f>CHOOSE('Income Statement'!$C$2,Forecast!H22,Forecast!H33,Forecast!H44)</f>
        <v>84522</v>
      </c>
      <c r="I11" s="7">
        <f>CHOOSE('Income Statement'!$C$2,Forecast!I22,Forecast!I33,Forecast!I44)</f>
        <v>81916.876517986253</v>
      </c>
      <c r="J11" s="7">
        <f>CHOOSE('Income Statement'!$C$2,Forecast!J22,Forecast!J33,Forecast!J44)</f>
        <v>79206.407798523505</v>
      </c>
      <c r="K11" s="7">
        <f>CHOOSE('Income Statement'!$C$2,Forecast!K22,Forecast!K33,Forecast!K44)</f>
        <v>76483.449900994485</v>
      </c>
      <c r="L11" s="7">
        <f>CHOOSE('Income Statement'!$C$2,Forecast!L22,Forecast!L33,Forecast!L44)</f>
        <v>73792.487928073344</v>
      </c>
      <c r="M11" s="7">
        <f>CHOOSE('Income Statement'!$C$2,Forecast!M22,Forecast!M33,Forecast!M44)</f>
        <v>71086.197541592934</v>
      </c>
      <c r="N11" s="7">
        <f>CHOOSE('Income Statement'!$C$2,Forecast!N22,Forecast!N33,Forecast!N44)</f>
        <v>68267.760676605714</v>
      </c>
      <c r="O11" s="7">
        <f>CHOOSE('Income Statement'!$C$2,Forecast!O22,Forecast!O33,Forecast!O44)</f>
        <v>65623.680287821815</v>
      </c>
      <c r="P11" s="7">
        <f>CHOOSE('Income Statement'!$C$2,Forecast!P22,Forecast!P33,Forecast!P44)</f>
        <v>62955.10938603519</v>
      </c>
      <c r="Q11" s="7">
        <f>CHOOSE('Income Statement'!$C$2,Forecast!Q22,Forecast!Q33,Forecast!Q44)</f>
        <v>60216.206521543558</v>
      </c>
      <c r="R11" s="7">
        <f>CHOOSE('Income Statement'!$C$2,Forecast!R22,Forecast!R33,Forecast!R44)</f>
        <v>57505.992999262417</v>
      </c>
      <c r="S11" s="7">
        <f>CHOOSE('Income Statement'!$C$2,Forecast!S22,Forecast!S33,Forecast!S44)</f>
        <v>54795.850819817926</v>
      </c>
      <c r="T11" s="7">
        <f>CHOOSE('Income Statement'!$C$2,Forecast!T22,Forecast!T33,Forecast!T44)</f>
        <v>51987.349634165374</v>
      </c>
    </row>
    <row r="12" spans="1:20" x14ac:dyDescent="0.25">
      <c r="B12" s="3">
        <f t="shared" ref="B12:H12" si="7">B23</f>
        <v>11264</v>
      </c>
      <c r="C12" s="37" t="str">
        <f t="shared" si="7"/>
        <v>Support</v>
      </c>
      <c r="D12" s="37" t="str">
        <f t="shared" si="7"/>
        <v>Call Center</v>
      </c>
      <c r="E12" s="7">
        <f>CHOOSE('Income Statement'!$C$2,Forecast!E23,Forecast!E34,Forecast!E45)</f>
        <v>27416</v>
      </c>
      <c r="F12" s="7">
        <f>CHOOSE('Income Statement'!$C$2,Forecast!F23,Forecast!F34,Forecast!F45)</f>
        <v>26554</v>
      </c>
      <c r="G12" s="7">
        <f>CHOOSE('Income Statement'!$C$2,Forecast!G23,Forecast!G34,Forecast!G45)</f>
        <v>24330</v>
      </c>
      <c r="H12" s="7">
        <f>CHOOSE('Income Statement'!$C$2,Forecast!H23,Forecast!H34,Forecast!H45)</f>
        <v>22338</v>
      </c>
      <c r="I12" s="7">
        <f>CHOOSE('Income Statement'!$C$2,Forecast!I23,Forecast!I34,Forecast!I45)</f>
        <v>20784.676716073132</v>
      </c>
      <c r="J12" s="7">
        <f>CHOOSE('Income Statement'!$C$2,Forecast!J23,Forecast!J34,Forecast!J45)</f>
        <v>18966.367329335342</v>
      </c>
      <c r="K12" s="7">
        <f>CHOOSE('Income Statement'!$C$2,Forecast!K23,Forecast!K34,Forecast!K45)</f>
        <v>17138.76514187401</v>
      </c>
      <c r="L12" s="7">
        <f>CHOOSE('Income Statement'!$C$2,Forecast!L23,Forecast!L34,Forecast!L45)</f>
        <v>15398.473034721901</v>
      </c>
      <c r="M12" s="7">
        <f>CHOOSE('Income Statement'!$C$2,Forecast!M23,Forecast!M34,Forecast!M45)</f>
        <v>13625.108196978312</v>
      </c>
      <c r="N12" s="7">
        <f>CHOOSE('Income Statement'!$C$2,Forecast!N23,Forecast!N34,Forecast!N45)</f>
        <v>11459.690736972156</v>
      </c>
      <c r="O12" s="7">
        <f>CHOOSE('Income Statement'!$C$2,Forecast!O23,Forecast!O34,Forecast!O45)</f>
        <v>10235.713818413371</v>
      </c>
      <c r="P12" s="7">
        <f>CHOOSE('Income Statement'!$C$2,Forecast!P23,Forecast!P34,Forecast!P45)</f>
        <v>8271.2763181428709</v>
      </c>
      <c r="Q12" s="7">
        <f>CHOOSE('Income Statement'!$C$2,Forecast!Q23,Forecast!Q34,Forecast!Q45)</f>
        <v>6108.360191654755</v>
      </c>
      <c r="R12" s="7">
        <f>CHOOSE('Income Statement'!$C$2,Forecast!R23,Forecast!R34,Forecast!R45)</f>
        <v>4830.7593279369239</v>
      </c>
      <c r="S12" s="7">
        <f>CHOOSE('Income Statement'!$C$2,Forecast!S23,Forecast!S34,Forecast!S45)</f>
        <v>2887.1373473223803</v>
      </c>
      <c r="T12" s="7">
        <f>CHOOSE('Income Statement'!$C$2,Forecast!T23,Forecast!T34,Forecast!T45)</f>
        <v>825.90661841332144</v>
      </c>
    </row>
    <row r="13" spans="1:20" x14ac:dyDescent="0.25">
      <c r="B13" s="3">
        <f t="shared" ref="B13:H13" si="8">B24</f>
        <v>11267</v>
      </c>
      <c r="C13" s="37" t="str">
        <f t="shared" si="8"/>
        <v>HR</v>
      </c>
      <c r="D13" s="37" t="str">
        <f t="shared" si="8"/>
        <v>Recruiting Events</v>
      </c>
      <c r="E13" s="7">
        <f>CHOOSE('Income Statement'!$C$2,Forecast!E24,Forecast!E35,Forecast!E46)</f>
        <v>41696</v>
      </c>
      <c r="F13" s="7">
        <f>CHOOSE('Income Statement'!$C$2,Forecast!F24,Forecast!F35,Forecast!F46)</f>
        <v>41696</v>
      </c>
      <c r="G13" s="7">
        <f>CHOOSE('Income Statement'!$C$2,Forecast!G24,Forecast!G35,Forecast!G46)</f>
        <v>42558</v>
      </c>
      <c r="H13" s="7">
        <f>CHOOSE('Income Statement'!$C$2,Forecast!H24,Forecast!H35,Forecast!H46)</f>
        <v>45448</v>
      </c>
      <c r="I13" s="7">
        <f>CHOOSE('Income Statement'!$C$2,Forecast!I24,Forecast!I35,Forecast!I46)</f>
        <v>46256.946961125286</v>
      </c>
      <c r="J13" s="7">
        <f>CHOOSE('Income Statement'!$C$2,Forecast!J24,Forecast!J35,Forecast!J46)</f>
        <v>47704.637988354101</v>
      </c>
      <c r="K13" s="7">
        <f>CHOOSE('Income Statement'!$C$2,Forecast!K24,Forecast!K35,Forecast!K46)</f>
        <v>49150.17146376762</v>
      </c>
      <c r="L13" s="7">
        <f>CHOOSE('Income Statement'!$C$2,Forecast!L24,Forecast!L35,Forecast!L46)</f>
        <v>50452.328668162765</v>
      </c>
      <c r="M13" s="7">
        <f>CHOOSE('Income Statement'!$C$2,Forecast!M24,Forecast!M35,Forecast!M46)</f>
        <v>51824.34271783955</v>
      </c>
      <c r="N13" s="7">
        <f>CHOOSE('Income Statement'!$C$2,Forecast!N24,Forecast!N35,Forecast!N46)</f>
        <v>53196.599428618836</v>
      </c>
      <c r="O13" s="7">
        <f>CHOOSE('Income Statement'!$C$2,Forecast!O24,Forecast!O35,Forecast!O46)</f>
        <v>54569.117070491142</v>
      </c>
      <c r="P13" s="7">
        <f>CHOOSE('Income Statement'!$C$2,Forecast!P24,Forecast!P35,Forecast!P46)</f>
        <v>55941.820354912226</v>
      </c>
      <c r="Q13" s="7">
        <f>CHOOSE('Income Statement'!$C$2,Forecast!Q24,Forecast!Q35,Forecast!Q46)</f>
        <v>57314.630177163723</v>
      </c>
      <c r="R13" s="7">
        <f>CHOOSE('Income Statement'!$C$2,Forecast!R24,Forecast!R35,Forecast!R46)</f>
        <v>58687.484315531168</v>
      </c>
      <c r="S13" s="7">
        <f>CHOOSE('Income Statement'!$C$2,Forecast!S24,Forecast!S35,Forecast!S46)</f>
        <v>60060.338401168861</v>
      </c>
      <c r="T13" s="7">
        <f>CHOOSE('Income Statement'!$C$2,Forecast!T24,Forecast!T35,Forecast!T46)</f>
        <v>61433.162269303619</v>
      </c>
    </row>
    <row r="14" spans="1:20" x14ac:dyDescent="0.25">
      <c r="B14" s="3">
        <f t="shared" ref="B14:H14" si="9">B25</f>
        <v>11268</v>
      </c>
      <c r="C14" s="37" t="str">
        <f t="shared" si="9"/>
        <v>HR</v>
      </c>
      <c r="D14" s="37" t="str">
        <f t="shared" si="9"/>
        <v>Meetups</v>
      </c>
      <c r="E14" s="7">
        <f>CHOOSE('Income Statement'!$C$2,Forecast!E25,Forecast!E36,Forecast!E47)</f>
        <v>60285</v>
      </c>
      <c r="F14" s="7">
        <f>CHOOSE('Income Statement'!$C$2,Forecast!F25,Forecast!F36,Forecast!F47)</f>
        <v>61225</v>
      </c>
      <c r="G14" s="7">
        <f>CHOOSE('Income Statement'!$C$2,Forecast!G25,Forecast!G36,Forecast!G47)</f>
        <v>68994</v>
      </c>
      <c r="H14" s="7">
        <f>CHOOSE('Income Statement'!$C$2,Forecast!H25,Forecast!H36,Forecast!H47)</f>
        <v>72410</v>
      </c>
      <c r="I14" s="7">
        <f>CHOOSE('Income Statement'!$C$2,Forecast!I25,Forecast!I36,Forecast!I47)</f>
        <v>76705.606550771539</v>
      </c>
      <c r="J14" s="7">
        <f>CHOOSE('Income Statement'!$C$2,Forecast!J25,Forecast!J36,Forecast!J47)</f>
        <v>80731.326035333477</v>
      </c>
      <c r="K14" s="7">
        <f>CHOOSE('Income Statement'!$C$2,Forecast!K25,Forecast!K36,Forecast!K47)</f>
        <v>87089.65779041838</v>
      </c>
      <c r="L14" s="7">
        <f>CHOOSE('Income Statement'!$C$2,Forecast!L25,Forecast!L36,Forecast!L47)</f>
        <v>90875.730395796971</v>
      </c>
      <c r="M14" s="7">
        <f>CHOOSE('Income Statement'!$C$2,Forecast!M25,Forecast!M36,Forecast!M47)</f>
        <v>96948.062430063554</v>
      </c>
      <c r="N14" s="7">
        <f>CHOOSE('Income Statement'!$C$2,Forecast!N25,Forecast!N36,Forecast!N47)</f>
        <v>100800.21730959584</v>
      </c>
      <c r="O14" s="7">
        <f>CHOOSE('Income Statement'!$C$2,Forecast!O25,Forecast!O36,Forecast!O47)</f>
        <v>106865.98156559149</v>
      </c>
      <c r="P14" s="7">
        <f>CHOOSE('Income Statement'!$C$2,Forecast!P25,Forecast!P36,Forecast!P47)</f>
        <v>111036.0335243259</v>
      </c>
      <c r="Q14" s="7">
        <f>CHOOSE('Income Statement'!$C$2,Forecast!Q25,Forecast!Q36,Forecast!Q47)</f>
        <v>117072.50922037291</v>
      </c>
      <c r="R14" s="7">
        <f>CHOOSE('Income Statement'!$C$2,Forecast!R25,Forecast!R36,Forecast!R47)</f>
        <v>120138.49910544444</v>
      </c>
      <c r="S14" s="7">
        <f>CHOOSE('Income Statement'!$C$2,Forecast!S25,Forecast!S36,Forecast!S47)</f>
        <v>126916.63408933014</v>
      </c>
      <c r="T14" s="7">
        <f>CHOOSE('Income Statement'!$C$2,Forecast!T25,Forecast!T36,Forecast!T47)</f>
        <v>131085.87909406843</v>
      </c>
    </row>
    <row r="16" spans="1:20" x14ac:dyDescent="0.25">
      <c r="B16" s="15" t="s">
        <v>18</v>
      </c>
      <c r="C16" s="30"/>
      <c r="D16" s="30"/>
      <c r="E16" s="33" t="s">
        <v>16</v>
      </c>
      <c r="F16" s="33"/>
      <c r="G16" s="33"/>
      <c r="H16" s="33"/>
      <c r="I16" s="15" t="s">
        <v>17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25">
      <c r="A17" t="s">
        <v>34</v>
      </c>
      <c r="B17" s="16" t="str">
        <f>'Actual Expenses'!B5</f>
        <v>Account #</v>
      </c>
      <c r="C17" s="16" t="str">
        <f>'Actual Expenses'!C5</f>
        <v>Department</v>
      </c>
      <c r="D17" s="16" t="str">
        <f>'Actual Expenses'!D5</f>
        <v>Description</v>
      </c>
      <c r="E17" s="12">
        <f>'Actual Expenses'!E5</f>
        <v>45658</v>
      </c>
      <c r="F17" s="12">
        <f>'Actual Expenses'!F5</f>
        <v>45689</v>
      </c>
      <c r="G17" s="12">
        <f>'Actual Expenses'!G5</f>
        <v>45717</v>
      </c>
      <c r="H17" s="12">
        <f>'Actual Expenses'!H5</f>
        <v>45748</v>
      </c>
      <c r="I17" s="12">
        <f>EDATE(H17,1)</f>
        <v>45778</v>
      </c>
      <c r="J17" s="12">
        <f t="shared" ref="J17:T17" si="10">EDATE(I17,1)</f>
        <v>45809</v>
      </c>
      <c r="K17" s="12">
        <f t="shared" si="10"/>
        <v>45839</v>
      </c>
      <c r="L17" s="12">
        <f t="shared" si="10"/>
        <v>45870</v>
      </c>
      <c r="M17" s="12">
        <f t="shared" si="10"/>
        <v>45901</v>
      </c>
      <c r="N17" s="12">
        <f t="shared" si="10"/>
        <v>45931</v>
      </c>
      <c r="O17" s="12">
        <f t="shared" si="10"/>
        <v>45962</v>
      </c>
      <c r="P17" s="12">
        <f t="shared" si="10"/>
        <v>45992</v>
      </c>
      <c r="Q17" s="12">
        <f t="shared" si="10"/>
        <v>46023</v>
      </c>
      <c r="R17" s="12">
        <f t="shared" si="10"/>
        <v>46054</v>
      </c>
      <c r="S17" s="12">
        <f t="shared" si="10"/>
        <v>46082</v>
      </c>
      <c r="T17" s="12">
        <f t="shared" si="10"/>
        <v>46113</v>
      </c>
    </row>
    <row r="18" spans="1:20" x14ac:dyDescent="0.25">
      <c r="B18" s="3">
        <f>'Actual Expenses'!B6</f>
        <v>11256</v>
      </c>
      <c r="C18" s="4" t="str">
        <f>'Actual Expenses'!C6</f>
        <v>Marketing</v>
      </c>
      <c r="D18" t="str">
        <f>'Actual Expenses'!D6</f>
        <v>Paid Ads</v>
      </c>
      <c r="E18" s="7">
        <f>'Actual Expenses'!E6</f>
        <v>22992</v>
      </c>
      <c r="F18" s="7">
        <f>'Actual Expenses'!F6</f>
        <v>24001</v>
      </c>
      <c r="G18" s="7">
        <f>'Actual Expenses'!G6</f>
        <v>26558</v>
      </c>
      <c r="H18" s="7">
        <f>'Actual Expenses'!H6</f>
        <v>25446</v>
      </c>
      <c r="I18" s="7">
        <f>I29*(1-$C$2)</f>
        <v>18801.832798509025</v>
      </c>
      <c r="J18" s="7">
        <f t="shared" ref="J18:T18" si="11">J29*(1-$C$2)</f>
        <v>18845.81549813259</v>
      </c>
      <c r="K18" s="7">
        <f t="shared" si="11"/>
        <v>19992.153936255152</v>
      </c>
      <c r="L18" s="7">
        <f t="shared" si="11"/>
        <v>19951.002353001724</v>
      </c>
      <c r="M18" s="7">
        <f t="shared" si="11"/>
        <v>21070.942906461838</v>
      </c>
      <c r="N18" s="7">
        <f t="shared" si="11"/>
        <v>21078.203439807949</v>
      </c>
      <c r="O18" s="7">
        <f t="shared" si="11"/>
        <v>22170.532628158315</v>
      </c>
      <c r="P18" s="7">
        <f t="shared" si="11"/>
        <v>22178.407220175901</v>
      </c>
      <c r="Q18" s="7">
        <f t="shared" si="11"/>
        <v>23268.670600852336</v>
      </c>
      <c r="R18" s="7">
        <f t="shared" si="11"/>
        <v>23275.569103114034</v>
      </c>
      <c r="S18" s="7">
        <f t="shared" si="11"/>
        <v>24365.25598707582</v>
      </c>
      <c r="T18" s="7">
        <f t="shared" si="11"/>
        <v>24371.809335891023</v>
      </c>
    </row>
    <row r="19" spans="1:20" x14ac:dyDescent="0.25">
      <c r="B19" s="3">
        <f>'Actual Expenses'!B7</f>
        <v>11257</v>
      </c>
      <c r="C19" s="4" t="str">
        <f>'Actual Expenses'!C7</f>
        <v>Marketing</v>
      </c>
      <c r="D19" t="str">
        <f>'Actual Expenses'!D7</f>
        <v>Infuencers</v>
      </c>
      <c r="E19" s="7">
        <f>'Actual Expenses'!E7</f>
        <v>53326</v>
      </c>
      <c r="F19" s="7">
        <f>'Actual Expenses'!F7</f>
        <v>54223</v>
      </c>
      <c r="G19" s="7">
        <f>'Actual Expenses'!G7</f>
        <v>51000</v>
      </c>
      <c r="H19" s="7">
        <f>'Actual Expenses'!H7</f>
        <v>50000</v>
      </c>
      <c r="I19" s="7">
        <f t="shared" ref="I19:T19" si="12">I30*(1-$C$2)</f>
        <v>34200.980545385173</v>
      </c>
      <c r="J19" s="7">
        <f t="shared" si="12"/>
        <v>33310.176480780006</v>
      </c>
      <c r="K19" s="7">
        <f t="shared" si="12"/>
        <v>32090.814518135339</v>
      </c>
      <c r="L19" s="7">
        <f t="shared" si="12"/>
        <v>31213.973673170192</v>
      </c>
      <c r="M19" s="7">
        <f t="shared" si="12"/>
        <v>30010.158161652198</v>
      </c>
      <c r="N19" s="7">
        <f t="shared" si="12"/>
        <v>29161.646182565881</v>
      </c>
      <c r="O19" s="7">
        <f t="shared" si="12"/>
        <v>27790.83885060023</v>
      </c>
      <c r="P19" s="7">
        <f t="shared" si="12"/>
        <v>26969.094121547165</v>
      </c>
      <c r="Q19" s="7">
        <f t="shared" si="12"/>
        <v>25628.388464371685</v>
      </c>
      <c r="R19" s="7">
        <f t="shared" si="12"/>
        <v>24768.79403287782</v>
      </c>
      <c r="S19" s="7">
        <f t="shared" si="12"/>
        <v>23566.346543980169</v>
      </c>
      <c r="T19" s="7">
        <f t="shared" si="12"/>
        <v>22623.485988124976</v>
      </c>
    </row>
    <row r="20" spans="1:20" x14ac:dyDescent="0.25">
      <c r="B20" s="3">
        <f>'Actual Expenses'!B8</f>
        <v>11259</v>
      </c>
      <c r="C20" s="4" t="str">
        <f>'Actual Expenses'!C8</f>
        <v>Engineering</v>
      </c>
      <c r="D20" t="str">
        <f>'Actual Expenses'!D8</f>
        <v>Consulting</v>
      </c>
      <c r="E20" s="7">
        <f>'Actual Expenses'!E8</f>
        <v>35888</v>
      </c>
      <c r="F20" s="7">
        <f>'Actual Expenses'!F8</f>
        <v>36880</v>
      </c>
      <c r="G20" s="7">
        <f>'Actual Expenses'!G8</f>
        <v>37995</v>
      </c>
      <c r="H20" s="7">
        <f>'Actual Expenses'!H8</f>
        <v>40000</v>
      </c>
      <c r="I20" s="7">
        <f t="shared" ref="I20:T20" si="13">I31*(1-$C$2)</f>
        <v>28828.77984095077</v>
      </c>
      <c r="J20" s="7">
        <f t="shared" si="13"/>
        <v>29829.570164476117</v>
      </c>
      <c r="K20" s="7">
        <f t="shared" si="13"/>
        <v>30825.317504704482</v>
      </c>
      <c r="L20" s="7">
        <f t="shared" si="13"/>
        <v>31789.738290075573</v>
      </c>
      <c r="M20" s="7">
        <f t="shared" si="13"/>
        <v>32770.197232069448</v>
      </c>
      <c r="N20" s="7">
        <f t="shared" si="13"/>
        <v>33750.717553995179</v>
      </c>
      <c r="O20" s="7">
        <f t="shared" si="13"/>
        <v>34731.303355507451</v>
      </c>
      <c r="P20" s="7">
        <f t="shared" si="13"/>
        <v>35711.936210127016</v>
      </c>
      <c r="Q20" s="7">
        <f t="shared" si="13"/>
        <v>36692.596813977179</v>
      </c>
      <c r="R20" s="7">
        <f t="shared" si="13"/>
        <v>37673.269972245129</v>
      </c>
      <c r="S20" s="7">
        <f t="shared" si="13"/>
        <v>38653.944825962666</v>
      </c>
      <c r="T20" s="7">
        <f t="shared" si="13"/>
        <v>39634.6139658135</v>
      </c>
    </row>
    <row r="21" spans="1:20" x14ac:dyDescent="0.25">
      <c r="B21" s="3">
        <f>'Actual Expenses'!B9</f>
        <v>11260</v>
      </c>
      <c r="C21" s="4" t="str">
        <f>'Actual Expenses'!C9</f>
        <v>Engineering</v>
      </c>
      <c r="D21" t="str">
        <f>'Actual Expenses'!D9</f>
        <v>Travel</v>
      </c>
      <c r="E21" s="7">
        <f>'Actual Expenses'!E9</f>
        <v>87942</v>
      </c>
      <c r="F21" s="7">
        <f>'Actual Expenses'!F9</f>
        <v>85224</v>
      </c>
      <c r="G21" s="7">
        <f>'Actual Expenses'!G9</f>
        <v>82469</v>
      </c>
      <c r="H21" s="7">
        <f>'Actual Expenses'!H9</f>
        <v>81005</v>
      </c>
      <c r="I21" s="7">
        <f t="shared" ref="I21:T21" si="14">I32*(1-$C$2)</f>
        <v>54899.524086309277</v>
      </c>
      <c r="J21" s="7">
        <f t="shared" si="14"/>
        <v>53324.630403736133</v>
      </c>
      <c r="K21" s="7">
        <f t="shared" si="14"/>
        <v>51738.725525692258</v>
      </c>
      <c r="L21" s="7">
        <f t="shared" si="14"/>
        <v>50128.337214179221</v>
      </c>
      <c r="M21" s="7">
        <f t="shared" si="14"/>
        <v>48532.325102439019</v>
      </c>
      <c r="N21" s="7">
        <f t="shared" si="14"/>
        <v>46935.402424132728</v>
      </c>
      <c r="O21" s="7">
        <f t="shared" si="14"/>
        <v>45337.880400851762</v>
      </c>
      <c r="P21" s="7">
        <f t="shared" si="14"/>
        <v>43736.510289264064</v>
      </c>
      <c r="Q21" s="7">
        <f t="shared" si="14"/>
        <v>42137.664854175375</v>
      </c>
      <c r="R21" s="7">
        <f t="shared" si="14"/>
        <v>40538.874672754966</v>
      </c>
      <c r="S21" s="7">
        <f t="shared" si="14"/>
        <v>38940.115777701256</v>
      </c>
      <c r="T21" s="7">
        <f t="shared" si="14"/>
        <v>37341.371385152641</v>
      </c>
    </row>
    <row r="22" spans="1:20" x14ac:dyDescent="0.25">
      <c r="B22" s="3">
        <f>'Actual Expenses'!B10</f>
        <v>11263</v>
      </c>
      <c r="C22" s="4" t="str">
        <f>'Actual Expenses'!C10</f>
        <v>Support</v>
      </c>
      <c r="D22" s="1" t="str">
        <f>'Actual Expenses'!D10</f>
        <v>Software</v>
      </c>
      <c r="E22" s="7">
        <f>'Actual Expenses'!E10</f>
        <v>92622</v>
      </c>
      <c r="F22" s="7">
        <f>'Actual Expenses'!F10</f>
        <v>90005</v>
      </c>
      <c r="G22" s="7">
        <f>'Actual Expenses'!G10</f>
        <v>87556</v>
      </c>
      <c r="H22" s="7">
        <f>'Actual Expenses'!H10</f>
        <v>84522</v>
      </c>
      <c r="I22" s="7">
        <f t="shared" ref="I22:T22" si="15">I33*(1-$C$2)</f>
        <v>57341.813562590374</v>
      </c>
      <c r="J22" s="7">
        <f t="shared" si="15"/>
        <v>55444.485458966454</v>
      </c>
      <c r="K22" s="7">
        <f t="shared" si="15"/>
        <v>53538.414930696134</v>
      </c>
      <c r="L22" s="7">
        <f t="shared" si="15"/>
        <v>51654.741549651335</v>
      </c>
      <c r="M22" s="7">
        <f t="shared" si="15"/>
        <v>49760.338279115051</v>
      </c>
      <c r="N22" s="7">
        <f t="shared" si="15"/>
        <v>47787.432473623994</v>
      </c>
      <c r="O22" s="7">
        <f t="shared" si="15"/>
        <v>45936.576201475269</v>
      </c>
      <c r="P22" s="7">
        <f t="shared" si="15"/>
        <v>44068.576570224628</v>
      </c>
      <c r="Q22" s="7">
        <f t="shared" si="15"/>
        <v>42151.344565080486</v>
      </c>
      <c r="R22" s="7">
        <f t="shared" si="15"/>
        <v>40254.195099483688</v>
      </c>
      <c r="S22" s="7">
        <f t="shared" si="15"/>
        <v>38357.095573872546</v>
      </c>
      <c r="T22" s="7">
        <f t="shared" si="15"/>
        <v>36391.144743915756</v>
      </c>
    </row>
    <row r="23" spans="1:20" x14ac:dyDescent="0.25">
      <c r="B23" s="3">
        <f>'Actual Expenses'!B11</f>
        <v>11264</v>
      </c>
      <c r="C23" s="4" t="str">
        <f>'Actual Expenses'!C11</f>
        <v>Support</v>
      </c>
      <c r="D23" s="1" t="str">
        <f>'Actual Expenses'!D11</f>
        <v>Call Center</v>
      </c>
      <c r="E23" s="7">
        <f>'Actual Expenses'!E11</f>
        <v>27416</v>
      </c>
      <c r="F23" s="7">
        <f>'Actual Expenses'!F11</f>
        <v>26554</v>
      </c>
      <c r="G23" s="7">
        <f>'Actual Expenses'!G11</f>
        <v>24330</v>
      </c>
      <c r="H23" s="7">
        <f>'Actual Expenses'!H11</f>
        <v>22338</v>
      </c>
      <c r="I23" s="7">
        <f t="shared" ref="I23:T23" si="16">I34*(1-$C$2)</f>
        <v>14549.273701251192</v>
      </c>
      <c r="J23" s="7">
        <f t="shared" si="16"/>
        <v>13276.457130534738</v>
      </c>
      <c r="K23" s="7">
        <f t="shared" si="16"/>
        <v>11997.135599311807</v>
      </c>
      <c r="L23" s="7">
        <f t="shared" si="16"/>
        <v>10778.931124305331</v>
      </c>
      <c r="M23" s="7">
        <f t="shared" si="16"/>
        <v>9537.5757378848175</v>
      </c>
      <c r="N23" s="7">
        <f t="shared" si="16"/>
        <v>8021.7835158805083</v>
      </c>
      <c r="O23" s="7">
        <f t="shared" si="16"/>
        <v>7164.9996728893593</v>
      </c>
      <c r="P23" s="7">
        <f t="shared" si="16"/>
        <v>5789.8934227000091</v>
      </c>
      <c r="Q23" s="7">
        <f t="shared" si="16"/>
        <v>4275.8521341583282</v>
      </c>
      <c r="R23" s="7">
        <f t="shared" si="16"/>
        <v>3381.5315295558466</v>
      </c>
      <c r="S23" s="7">
        <f t="shared" si="16"/>
        <v>2020.9961431256661</v>
      </c>
      <c r="T23" s="7">
        <f t="shared" si="16"/>
        <v>578.13463288932496</v>
      </c>
    </row>
    <row r="24" spans="1:20" x14ac:dyDescent="0.25">
      <c r="B24" s="3">
        <f>'Actual Expenses'!B12</f>
        <v>11267</v>
      </c>
      <c r="C24" s="4" t="str">
        <f>'Actual Expenses'!C12</f>
        <v>HR</v>
      </c>
      <c r="D24" s="1" t="str">
        <f>'Actual Expenses'!D12</f>
        <v>Recruiting Events</v>
      </c>
      <c r="E24" s="7">
        <f>'Actual Expenses'!E12</f>
        <v>41696</v>
      </c>
      <c r="F24" s="7">
        <f>'Actual Expenses'!F12</f>
        <v>41696</v>
      </c>
      <c r="G24" s="7">
        <f>'Actual Expenses'!G12</f>
        <v>42558</v>
      </c>
      <c r="H24" s="7">
        <f>'Actual Expenses'!H12</f>
        <v>45448</v>
      </c>
      <c r="I24" s="7">
        <f t="shared" ref="I24:T24" si="17">I35*(1-$C$2)</f>
        <v>32379.862872787697</v>
      </c>
      <c r="J24" s="7">
        <f t="shared" si="17"/>
        <v>33393.24659184787</v>
      </c>
      <c r="K24" s="7">
        <f t="shared" si="17"/>
        <v>34405.120024637334</v>
      </c>
      <c r="L24" s="7">
        <f t="shared" si="17"/>
        <v>35316.63006771393</v>
      </c>
      <c r="M24" s="7">
        <f t="shared" si="17"/>
        <v>36277.039902487682</v>
      </c>
      <c r="N24" s="7">
        <f t="shared" si="17"/>
        <v>37237.619600033184</v>
      </c>
      <c r="O24" s="7">
        <f t="shared" si="17"/>
        <v>38198.381949343799</v>
      </c>
      <c r="P24" s="7">
        <f t="shared" si="17"/>
        <v>39159.274248438553</v>
      </c>
      <c r="Q24" s="7">
        <f t="shared" si="17"/>
        <v>40120.241124014603</v>
      </c>
      <c r="R24" s="7">
        <f t="shared" si="17"/>
        <v>41081.239020871813</v>
      </c>
      <c r="S24" s="7">
        <f t="shared" si="17"/>
        <v>42042.2368808182</v>
      </c>
      <c r="T24" s="7">
        <f t="shared" si="17"/>
        <v>43003.213588512532</v>
      </c>
    </row>
    <row r="25" spans="1:20" x14ac:dyDescent="0.25">
      <c r="B25" s="3">
        <f>'Actual Expenses'!B13</f>
        <v>11268</v>
      </c>
      <c r="C25" s="4" t="str">
        <f>'Actual Expenses'!C13</f>
        <v>HR</v>
      </c>
      <c r="D25" s="1" t="str">
        <f>'Actual Expenses'!D13</f>
        <v>Meetups</v>
      </c>
      <c r="E25" s="7">
        <f>'Actual Expenses'!E13</f>
        <v>60285</v>
      </c>
      <c r="F25" s="7">
        <f>'Actual Expenses'!F13</f>
        <v>61225</v>
      </c>
      <c r="G25" s="7">
        <f>'Actual Expenses'!G13</f>
        <v>68994</v>
      </c>
      <c r="H25" s="7">
        <f>'Actual Expenses'!H13</f>
        <v>72410</v>
      </c>
      <c r="I25" s="7">
        <f t="shared" ref="I25:T25" si="18">I36*(1-$C$2)</f>
        <v>53693.924585540073</v>
      </c>
      <c r="J25" s="7">
        <f t="shared" si="18"/>
        <v>56511.928224733434</v>
      </c>
      <c r="K25" s="7">
        <f t="shared" si="18"/>
        <v>60962.76045329286</v>
      </c>
      <c r="L25" s="7">
        <f t="shared" si="18"/>
        <v>63613.011277057878</v>
      </c>
      <c r="M25" s="7">
        <f t="shared" si="18"/>
        <v>67863.643701044479</v>
      </c>
      <c r="N25" s="7">
        <f t="shared" si="18"/>
        <v>70560.152116717087</v>
      </c>
      <c r="O25" s="7">
        <f t="shared" si="18"/>
        <v>74806.187095914036</v>
      </c>
      <c r="P25" s="7">
        <f t="shared" si="18"/>
        <v>77725.223467028132</v>
      </c>
      <c r="Q25" s="7">
        <f t="shared" si="18"/>
        <v>81950.756454261034</v>
      </c>
      <c r="R25" s="7">
        <f t="shared" si="18"/>
        <v>84096.949373811105</v>
      </c>
      <c r="S25" s="7">
        <f t="shared" si="18"/>
        <v>88841.643862531098</v>
      </c>
      <c r="T25" s="7">
        <f t="shared" si="18"/>
        <v>91760.115365847887</v>
      </c>
    </row>
    <row r="27" spans="1:20" x14ac:dyDescent="0.25">
      <c r="B27" s="15" t="s">
        <v>19</v>
      </c>
      <c r="C27" s="31"/>
      <c r="D27" s="31"/>
      <c r="E27" s="33" t="s">
        <v>16</v>
      </c>
      <c r="F27" s="33"/>
      <c r="G27" s="33"/>
      <c r="H27" s="33"/>
      <c r="I27" s="15" t="s">
        <v>17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x14ac:dyDescent="0.25">
      <c r="A28" t="s">
        <v>34</v>
      </c>
      <c r="B28" s="16" t="str">
        <f>B17</f>
        <v>Account #</v>
      </c>
      <c r="C28" s="16" t="str">
        <f t="shared" ref="C28:H28" si="19">C17</f>
        <v>Department</v>
      </c>
      <c r="D28" s="16" t="str">
        <f t="shared" si="19"/>
        <v>Description</v>
      </c>
      <c r="E28" s="12">
        <f t="shared" si="19"/>
        <v>45658</v>
      </c>
      <c r="F28" s="12">
        <f t="shared" si="19"/>
        <v>45689</v>
      </c>
      <c r="G28" s="12">
        <f t="shared" si="19"/>
        <v>45717</v>
      </c>
      <c r="H28" s="12">
        <f t="shared" si="19"/>
        <v>45748</v>
      </c>
      <c r="I28" s="12">
        <f>EDATE(H28,1)</f>
        <v>45778</v>
      </c>
      <c r="J28" s="12">
        <f t="shared" ref="J28:T28" si="20">EDATE(I28,1)</f>
        <v>45809</v>
      </c>
      <c r="K28" s="12">
        <f t="shared" si="20"/>
        <v>45839</v>
      </c>
      <c r="L28" s="12">
        <f t="shared" si="20"/>
        <v>45870</v>
      </c>
      <c r="M28" s="12">
        <f t="shared" si="20"/>
        <v>45901</v>
      </c>
      <c r="N28" s="12">
        <f t="shared" si="20"/>
        <v>45931</v>
      </c>
      <c r="O28" s="12">
        <f t="shared" si="20"/>
        <v>45962</v>
      </c>
      <c r="P28" s="12">
        <f t="shared" si="20"/>
        <v>45992</v>
      </c>
      <c r="Q28" s="12">
        <f t="shared" si="20"/>
        <v>46023</v>
      </c>
      <c r="R28" s="12">
        <f t="shared" si="20"/>
        <v>46054</v>
      </c>
      <c r="S28" s="12">
        <f t="shared" si="20"/>
        <v>46082</v>
      </c>
      <c r="T28" s="12">
        <f t="shared" si="20"/>
        <v>46113</v>
      </c>
    </row>
    <row r="29" spans="1:20" x14ac:dyDescent="0.25">
      <c r="B29" s="3">
        <f t="shared" ref="B29:H29" si="21">B18</f>
        <v>11256</v>
      </c>
      <c r="C29" s="4" t="str">
        <f t="shared" si="21"/>
        <v>Marketing</v>
      </c>
      <c r="D29" t="str">
        <f t="shared" si="21"/>
        <v>Paid Ads</v>
      </c>
      <c r="E29" s="7">
        <f t="shared" si="21"/>
        <v>22992</v>
      </c>
      <c r="F29" s="7">
        <f t="shared" si="21"/>
        <v>24001</v>
      </c>
      <c r="G29" s="7">
        <f t="shared" si="21"/>
        <v>26558</v>
      </c>
      <c r="H29" s="7">
        <f t="shared" si="21"/>
        <v>25446</v>
      </c>
      <c r="I29" s="7">
        <f>_xlfn.FORECAST.ETS(I$28,$E29:H29,$E$28:H$28)</f>
        <v>26859.76114072718</v>
      </c>
      <c r="J29" s="7">
        <f>_xlfn.FORECAST.ETS(J$28,$E29:I29,$E$28:I$28)</f>
        <v>26922.593568760843</v>
      </c>
      <c r="K29" s="7">
        <f>_xlfn.FORECAST.ETS(K$28,$E29:J29,$E$28:J$28)</f>
        <v>28560.219908935931</v>
      </c>
      <c r="L29" s="7">
        <f>_xlfn.FORECAST.ETS(L$28,$E29:K29,$E$28:K$28)</f>
        <v>28501.43193285961</v>
      </c>
      <c r="M29" s="7">
        <f>_xlfn.FORECAST.ETS(M$28,$E29:L29,$E$28:L$28)</f>
        <v>30101.347009231198</v>
      </c>
      <c r="N29" s="7">
        <f>_xlfn.FORECAST.ETS(N$28,$E29:M29,$E$28:M$28)</f>
        <v>30111.719199725641</v>
      </c>
      <c r="O29" s="7">
        <f>_xlfn.FORECAST.ETS(O$28,$E29:N29,$E$28:N$28)</f>
        <v>31672.189468797595</v>
      </c>
      <c r="P29" s="7">
        <f>_xlfn.FORECAST.ETS(P$28,$E29:O29,$E$28:O$28)</f>
        <v>31683.438885965574</v>
      </c>
      <c r="Q29" s="7">
        <f>_xlfn.FORECAST.ETS(Q$28,$E29:P29,$E$28:P$28)</f>
        <v>33240.958001217623</v>
      </c>
      <c r="R29" s="7">
        <f>_xlfn.FORECAST.ETS(R$28,$E29:Q29,$E$28:Q$28)</f>
        <v>33250.813004448624</v>
      </c>
      <c r="S29" s="7">
        <f>_xlfn.FORECAST.ETS(S$28,$E29:R29,$E$28:R$28)</f>
        <v>34807.508552965461</v>
      </c>
      <c r="T29" s="7">
        <f>_xlfn.FORECAST.ETS(T$28,$E29:S29,$E$28:S$28)</f>
        <v>34816.870479844321</v>
      </c>
    </row>
    <row r="30" spans="1:20" x14ac:dyDescent="0.25">
      <c r="B30" s="3">
        <f t="shared" ref="B30:H30" si="22">B19</f>
        <v>11257</v>
      </c>
      <c r="C30" s="4" t="str">
        <f t="shared" si="22"/>
        <v>Marketing</v>
      </c>
      <c r="D30" t="str">
        <f t="shared" si="22"/>
        <v>Infuencers</v>
      </c>
      <c r="E30" s="7">
        <f t="shared" si="22"/>
        <v>53326</v>
      </c>
      <c r="F30" s="7">
        <f t="shared" si="22"/>
        <v>54223</v>
      </c>
      <c r="G30" s="7">
        <f t="shared" si="22"/>
        <v>51000</v>
      </c>
      <c r="H30" s="7">
        <f t="shared" si="22"/>
        <v>50000</v>
      </c>
      <c r="I30" s="7">
        <f>_xlfn.FORECAST.ETS(I$28,$E30:H30,$E$28:H$28)</f>
        <v>48858.543636264534</v>
      </c>
      <c r="J30" s="7">
        <f>_xlfn.FORECAST.ETS(J$28,$E30:I30,$E$28:I$28)</f>
        <v>47585.966401114296</v>
      </c>
      <c r="K30" s="7">
        <f>_xlfn.FORECAST.ETS(K$28,$E30:J30,$E$28:J$28)</f>
        <v>45844.020740193344</v>
      </c>
      <c r="L30" s="7">
        <f>_xlfn.FORECAST.ETS(L$28,$E30:K30,$E$28:K$28)</f>
        <v>44591.390961671706</v>
      </c>
      <c r="M30" s="7">
        <f>_xlfn.FORECAST.ETS(M$28,$E30:L30,$E$28:L$28)</f>
        <v>42871.654516645998</v>
      </c>
      <c r="N30" s="7">
        <f>_xlfn.FORECAST.ETS(N$28,$E30:M30,$E$28:M$28)</f>
        <v>41659.494546522692</v>
      </c>
      <c r="O30" s="7">
        <f>_xlfn.FORECAST.ETS(O$28,$E30:N30,$E$28:N$28)</f>
        <v>39701.198358000329</v>
      </c>
      <c r="P30" s="7">
        <f>_xlfn.FORECAST.ETS(P$28,$E30:O30,$E$28:O$28)</f>
        <v>38527.277316495951</v>
      </c>
      <c r="Q30" s="7">
        <f>_xlfn.FORECAST.ETS(Q$28,$E30:P30,$E$28:P$28)</f>
        <v>36611.983520530979</v>
      </c>
      <c r="R30" s="7">
        <f>_xlfn.FORECAST.ETS(R$28,$E30:Q30,$E$28:Q$28)</f>
        <v>35383.991475539748</v>
      </c>
      <c r="S30" s="7">
        <f>_xlfn.FORECAST.ETS(S$28,$E30:R30,$E$28:R$28)</f>
        <v>33666.209348543103</v>
      </c>
      <c r="T30" s="7">
        <f>_xlfn.FORECAST.ETS(T$28,$E30:S30,$E$28:S$28)</f>
        <v>32319.265697321396</v>
      </c>
    </row>
    <row r="31" spans="1:20" x14ac:dyDescent="0.25">
      <c r="B31" s="3">
        <f t="shared" ref="B31:H31" si="23">B20</f>
        <v>11259</v>
      </c>
      <c r="C31" s="4" t="str">
        <f t="shared" si="23"/>
        <v>Engineering</v>
      </c>
      <c r="D31" t="str">
        <f t="shared" si="23"/>
        <v>Consulting</v>
      </c>
      <c r="E31" s="7">
        <f t="shared" si="23"/>
        <v>35888</v>
      </c>
      <c r="F31" s="7">
        <f t="shared" si="23"/>
        <v>36880</v>
      </c>
      <c r="G31" s="7">
        <f t="shared" si="23"/>
        <v>37995</v>
      </c>
      <c r="H31" s="7">
        <f t="shared" si="23"/>
        <v>40000</v>
      </c>
      <c r="I31" s="7">
        <f>_xlfn.FORECAST.ETS(I$28,$E31:H31,$E$28:H$28)</f>
        <v>41183.971201358247</v>
      </c>
      <c r="J31" s="7">
        <f>_xlfn.FORECAST.ETS(J$28,$E31:I31,$E$28:I$28)</f>
        <v>42613.671663537316</v>
      </c>
      <c r="K31" s="7">
        <f>_xlfn.FORECAST.ETS(K$28,$E31:J31,$E$28:J$28)</f>
        <v>44036.167863863549</v>
      </c>
      <c r="L31" s="7">
        <f>_xlfn.FORECAST.ETS(L$28,$E31:K31,$E$28:K$28)</f>
        <v>45413.911842965106</v>
      </c>
      <c r="M31" s="7">
        <f>_xlfn.FORECAST.ETS(M$28,$E31:L31,$E$28:L$28)</f>
        <v>46814.567474384923</v>
      </c>
      <c r="N31" s="7">
        <f>_xlfn.FORECAST.ETS(N$28,$E31:M31,$E$28:M$28)</f>
        <v>48215.310791421689</v>
      </c>
      <c r="O31" s="7">
        <f>_xlfn.FORECAST.ETS(O$28,$E31:N31,$E$28:N$28)</f>
        <v>49616.147650724932</v>
      </c>
      <c r="P31" s="7">
        <f>_xlfn.FORECAST.ETS(P$28,$E31:O31,$E$28:O$28)</f>
        <v>51017.051728752886</v>
      </c>
      <c r="Q31" s="7">
        <f>_xlfn.FORECAST.ETS(Q$28,$E31:P31,$E$28:P$28)</f>
        <v>52417.99544853883</v>
      </c>
      <c r="R31" s="7">
        <f>_xlfn.FORECAST.ETS(R$28,$E31:Q31,$E$28:Q$28)</f>
        <v>53818.957103207329</v>
      </c>
      <c r="S31" s="7">
        <f>_xlfn.FORECAST.ETS(S$28,$E31:R31,$E$28:R$28)</f>
        <v>55219.921179946665</v>
      </c>
      <c r="T31" s="7">
        <f>_xlfn.FORECAST.ETS(T$28,$E31:S31,$E$28:S$28)</f>
        <v>56620.877094019284</v>
      </c>
    </row>
    <row r="32" spans="1:20" x14ac:dyDescent="0.25">
      <c r="B32" s="3">
        <f t="shared" ref="B32:H32" si="24">B21</f>
        <v>11260</v>
      </c>
      <c r="C32" s="4" t="str">
        <f t="shared" si="24"/>
        <v>Engineering</v>
      </c>
      <c r="D32" t="str">
        <f t="shared" si="24"/>
        <v>Travel</v>
      </c>
      <c r="E32" s="7">
        <f t="shared" si="24"/>
        <v>87942</v>
      </c>
      <c r="F32" s="7">
        <f t="shared" si="24"/>
        <v>85224</v>
      </c>
      <c r="G32" s="7">
        <f t="shared" si="24"/>
        <v>82469</v>
      </c>
      <c r="H32" s="7">
        <f t="shared" si="24"/>
        <v>81005</v>
      </c>
      <c r="I32" s="7">
        <f>_xlfn.FORECAST.ETS(I$28,$E32:H32,$E$28:H$28)</f>
        <v>78427.891551870402</v>
      </c>
      <c r="J32" s="7">
        <f>_xlfn.FORECAST.ETS(J$28,$E32:I32,$E$28:I$28)</f>
        <v>76178.043433908766</v>
      </c>
      <c r="K32" s="7">
        <f>_xlfn.FORECAST.ETS(K$28,$E32:J32,$E$28:J$28)</f>
        <v>73912.46503670323</v>
      </c>
      <c r="L32" s="7">
        <f>_xlfn.FORECAST.ETS(L$28,$E32:K32,$E$28:K$28)</f>
        <v>71611.910305970319</v>
      </c>
      <c r="M32" s="7">
        <f>_xlfn.FORECAST.ETS(M$28,$E32:L32,$E$28:L$28)</f>
        <v>69331.893003484322</v>
      </c>
      <c r="N32" s="7">
        <f>_xlfn.FORECAST.ETS(N$28,$E32:M32,$E$28:M$28)</f>
        <v>67050.574891618191</v>
      </c>
      <c r="O32" s="7">
        <f>_xlfn.FORECAST.ETS(O$28,$E32:N32,$E$28:N$28)</f>
        <v>64768.400572645376</v>
      </c>
      <c r="P32" s="7">
        <f>_xlfn.FORECAST.ETS(P$28,$E32:O32,$E$28:O$28)</f>
        <v>62480.728984662957</v>
      </c>
      <c r="Q32" s="7">
        <f>_xlfn.FORECAST.ETS(Q$28,$E32:P32,$E$28:P$28)</f>
        <v>60196.664077393398</v>
      </c>
      <c r="R32" s="7">
        <f>_xlfn.FORECAST.ETS(R$28,$E32:Q32,$E$28:Q$28)</f>
        <v>57912.678103935665</v>
      </c>
      <c r="S32" s="7">
        <f>_xlfn.FORECAST.ETS(S$28,$E32:R32,$E$28:R$28)</f>
        <v>55628.736825287509</v>
      </c>
      <c r="T32" s="7">
        <f>_xlfn.FORECAST.ETS(T$28,$E32:S32,$E$28:S$28)</f>
        <v>53344.816264503774</v>
      </c>
    </row>
    <row r="33" spans="1:20" x14ac:dyDescent="0.25">
      <c r="B33" s="3">
        <f t="shared" ref="B33:H33" si="25">B22</f>
        <v>11263</v>
      </c>
      <c r="C33" s="4" t="str">
        <f t="shared" si="25"/>
        <v>Support</v>
      </c>
      <c r="D33" s="1" t="str">
        <f t="shared" si="25"/>
        <v>Software</v>
      </c>
      <c r="E33" s="7">
        <f t="shared" si="25"/>
        <v>92622</v>
      </c>
      <c r="F33" s="7">
        <f t="shared" si="25"/>
        <v>90005</v>
      </c>
      <c r="G33" s="7">
        <f t="shared" si="25"/>
        <v>87556</v>
      </c>
      <c r="H33" s="7">
        <f t="shared" si="25"/>
        <v>84522</v>
      </c>
      <c r="I33" s="7">
        <f>_xlfn.FORECAST.ETS(I$28,$E33:H33,$E$28:H$28)</f>
        <v>81916.876517986253</v>
      </c>
      <c r="J33" s="7">
        <f>_xlfn.FORECAST.ETS(J$28,$E33:I33,$E$28:I$28)</f>
        <v>79206.407798523505</v>
      </c>
      <c r="K33" s="7">
        <f>_xlfn.FORECAST.ETS(K$28,$E33:J33,$E$28:J$28)</f>
        <v>76483.449900994485</v>
      </c>
      <c r="L33" s="7">
        <f>_xlfn.FORECAST.ETS(L$28,$E33:K33,$E$28:K$28)</f>
        <v>73792.487928073344</v>
      </c>
      <c r="M33" s="7">
        <f>_xlfn.FORECAST.ETS(M$28,$E33:L33,$E$28:L$28)</f>
        <v>71086.197541592934</v>
      </c>
      <c r="N33" s="7">
        <f>_xlfn.FORECAST.ETS(N$28,$E33:M33,$E$28:M$28)</f>
        <v>68267.760676605714</v>
      </c>
      <c r="O33" s="7">
        <f>_xlfn.FORECAST.ETS(O$28,$E33:N33,$E$28:N$28)</f>
        <v>65623.680287821815</v>
      </c>
      <c r="P33" s="7">
        <f>_xlfn.FORECAST.ETS(P$28,$E33:O33,$E$28:O$28)</f>
        <v>62955.10938603519</v>
      </c>
      <c r="Q33" s="7">
        <f>_xlfn.FORECAST.ETS(Q$28,$E33:P33,$E$28:P$28)</f>
        <v>60216.206521543558</v>
      </c>
      <c r="R33" s="7">
        <f>_xlfn.FORECAST.ETS(R$28,$E33:Q33,$E$28:Q$28)</f>
        <v>57505.992999262417</v>
      </c>
      <c r="S33" s="7">
        <f>_xlfn.FORECAST.ETS(S$28,$E33:R33,$E$28:R$28)</f>
        <v>54795.850819817926</v>
      </c>
      <c r="T33" s="7">
        <f>_xlfn.FORECAST.ETS(T$28,$E33:S33,$E$28:S$28)</f>
        <v>51987.349634165374</v>
      </c>
    </row>
    <row r="34" spans="1:20" x14ac:dyDescent="0.25">
      <c r="B34" s="3">
        <f t="shared" ref="B34:H34" si="26">B23</f>
        <v>11264</v>
      </c>
      <c r="C34" s="4" t="str">
        <f t="shared" si="26"/>
        <v>Support</v>
      </c>
      <c r="D34" s="1" t="str">
        <f t="shared" si="26"/>
        <v>Call Center</v>
      </c>
      <c r="E34" s="7">
        <f t="shared" si="26"/>
        <v>27416</v>
      </c>
      <c r="F34" s="7">
        <f t="shared" si="26"/>
        <v>26554</v>
      </c>
      <c r="G34" s="7">
        <f t="shared" si="26"/>
        <v>24330</v>
      </c>
      <c r="H34" s="7">
        <f t="shared" si="26"/>
        <v>22338</v>
      </c>
      <c r="I34" s="7">
        <f>_xlfn.FORECAST.ETS(I$28,$E34:H34,$E$28:H$28)</f>
        <v>20784.676716073132</v>
      </c>
      <c r="J34" s="7">
        <f>_xlfn.FORECAST.ETS(J$28,$E34:I34,$E$28:I$28)</f>
        <v>18966.367329335342</v>
      </c>
      <c r="K34" s="7">
        <f>_xlfn.FORECAST.ETS(K$28,$E34:J34,$E$28:J$28)</f>
        <v>17138.76514187401</v>
      </c>
      <c r="L34" s="7">
        <f>_xlfn.FORECAST.ETS(L$28,$E34:K34,$E$28:K$28)</f>
        <v>15398.473034721901</v>
      </c>
      <c r="M34" s="7">
        <f>_xlfn.FORECAST.ETS(M$28,$E34:L34,$E$28:L$28)</f>
        <v>13625.108196978312</v>
      </c>
      <c r="N34" s="7">
        <f>_xlfn.FORECAST.ETS(N$28,$E34:M34,$E$28:M$28)</f>
        <v>11459.690736972156</v>
      </c>
      <c r="O34" s="7">
        <f>_xlfn.FORECAST.ETS(O$28,$E34:N34,$E$28:N$28)</f>
        <v>10235.713818413371</v>
      </c>
      <c r="P34" s="7">
        <f>_xlfn.FORECAST.ETS(P$28,$E34:O34,$E$28:O$28)</f>
        <v>8271.2763181428709</v>
      </c>
      <c r="Q34" s="7">
        <f>_xlfn.FORECAST.ETS(Q$28,$E34:P34,$E$28:P$28)</f>
        <v>6108.360191654755</v>
      </c>
      <c r="R34" s="7">
        <f>_xlfn.FORECAST.ETS(R$28,$E34:Q34,$E$28:Q$28)</f>
        <v>4830.7593279369239</v>
      </c>
      <c r="S34" s="7">
        <f>_xlfn.FORECAST.ETS(S$28,$E34:R34,$E$28:R$28)</f>
        <v>2887.1373473223803</v>
      </c>
      <c r="T34" s="7">
        <f>_xlfn.FORECAST.ETS(T$28,$E34:S34,$E$28:S$28)</f>
        <v>825.90661841332144</v>
      </c>
    </row>
    <row r="35" spans="1:20" x14ac:dyDescent="0.25">
      <c r="B35" s="3">
        <f t="shared" ref="B35:H35" si="27">B24</f>
        <v>11267</v>
      </c>
      <c r="C35" s="4" t="str">
        <f t="shared" si="27"/>
        <v>HR</v>
      </c>
      <c r="D35" s="1" t="str">
        <f t="shared" si="27"/>
        <v>Recruiting Events</v>
      </c>
      <c r="E35" s="7">
        <f t="shared" si="27"/>
        <v>41696</v>
      </c>
      <c r="F35" s="7">
        <f t="shared" si="27"/>
        <v>41696</v>
      </c>
      <c r="G35" s="7">
        <f t="shared" si="27"/>
        <v>42558</v>
      </c>
      <c r="H35" s="7">
        <f t="shared" si="27"/>
        <v>45448</v>
      </c>
      <c r="I35" s="7">
        <f>_xlfn.FORECAST.ETS(I$28,$E35:H35,$E$28:H$28)</f>
        <v>46256.946961125286</v>
      </c>
      <c r="J35" s="7">
        <f>_xlfn.FORECAST.ETS(J$28,$E35:I35,$E$28:I$28)</f>
        <v>47704.637988354101</v>
      </c>
      <c r="K35" s="7">
        <f>_xlfn.FORECAST.ETS(K$28,$E35:J35,$E$28:J$28)</f>
        <v>49150.17146376762</v>
      </c>
      <c r="L35" s="7">
        <f>_xlfn.FORECAST.ETS(L$28,$E35:K35,$E$28:K$28)</f>
        <v>50452.328668162765</v>
      </c>
      <c r="M35" s="7">
        <f>_xlfn.FORECAST.ETS(M$28,$E35:L35,$E$28:L$28)</f>
        <v>51824.34271783955</v>
      </c>
      <c r="N35" s="7">
        <f>_xlfn.FORECAST.ETS(N$28,$E35:M35,$E$28:M$28)</f>
        <v>53196.599428618836</v>
      </c>
      <c r="O35" s="7">
        <f>_xlfn.FORECAST.ETS(O$28,$E35:N35,$E$28:N$28)</f>
        <v>54569.117070491142</v>
      </c>
      <c r="P35" s="7">
        <f>_xlfn.FORECAST.ETS(P$28,$E35:O35,$E$28:O$28)</f>
        <v>55941.820354912226</v>
      </c>
      <c r="Q35" s="7">
        <f>_xlfn.FORECAST.ETS(Q$28,$E35:P35,$E$28:P$28)</f>
        <v>57314.630177163723</v>
      </c>
      <c r="R35" s="7">
        <f>_xlfn.FORECAST.ETS(R$28,$E35:Q35,$E$28:Q$28)</f>
        <v>58687.484315531168</v>
      </c>
      <c r="S35" s="7">
        <f>_xlfn.FORECAST.ETS(S$28,$E35:R35,$E$28:R$28)</f>
        <v>60060.338401168861</v>
      </c>
      <c r="T35" s="7">
        <f>_xlfn.FORECAST.ETS(T$28,$E35:S35,$E$28:S$28)</f>
        <v>61433.162269303619</v>
      </c>
    </row>
    <row r="36" spans="1:20" x14ac:dyDescent="0.25">
      <c r="B36" s="3">
        <f t="shared" ref="B36:H36" si="28">B25</f>
        <v>11268</v>
      </c>
      <c r="C36" s="4" t="str">
        <f t="shared" si="28"/>
        <v>HR</v>
      </c>
      <c r="D36" s="1" t="str">
        <f t="shared" si="28"/>
        <v>Meetups</v>
      </c>
      <c r="E36" s="7">
        <f t="shared" si="28"/>
        <v>60285</v>
      </c>
      <c r="F36" s="7">
        <f t="shared" si="28"/>
        <v>61225</v>
      </c>
      <c r="G36" s="7">
        <f t="shared" si="28"/>
        <v>68994</v>
      </c>
      <c r="H36" s="7">
        <f t="shared" si="28"/>
        <v>72410</v>
      </c>
      <c r="I36" s="7">
        <f>_xlfn.FORECAST.ETS(I$28,$E36:H36,$E$28:H$28)</f>
        <v>76705.606550771539</v>
      </c>
      <c r="J36" s="7">
        <f>_xlfn.FORECAST.ETS(J$28,$E36:I36,$E$28:I$28)</f>
        <v>80731.326035333477</v>
      </c>
      <c r="K36" s="7">
        <f>_xlfn.FORECAST.ETS(K$28,$E36:J36,$E$28:J$28)</f>
        <v>87089.65779041838</v>
      </c>
      <c r="L36" s="7">
        <f>_xlfn.FORECAST.ETS(L$28,$E36:K36,$E$28:K$28)</f>
        <v>90875.730395796971</v>
      </c>
      <c r="M36" s="7">
        <f>_xlfn.FORECAST.ETS(M$28,$E36:L36,$E$28:L$28)</f>
        <v>96948.062430063554</v>
      </c>
      <c r="N36" s="7">
        <f>_xlfn.FORECAST.ETS(N$28,$E36:M36,$E$28:M$28)</f>
        <v>100800.21730959584</v>
      </c>
      <c r="O36" s="7">
        <f>_xlfn.FORECAST.ETS(O$28,$E36:N36,$E$28:N$28)</f>
        <v>106865.98156559149</v>
      </c>
      <c r="P36" s="7">
        <f>_xlfn.FORECAST.ETS(P$28,$E36:O36,$E$28:O$28)</f>
        <v>111036.0335243259</v>
      </c>
      <c r="Q36" s="7">
        <f>_xlfn.FORECAST.ETS(Q$28,$E36:P36,$E$28:P$28)</f>
        <v>117072.50922037291</v>
      </c>
      <c r="R36" s="7">
        <f>_xlfn.FORECAST.ETS(R$28,$E36:Q36,$E$28:Q$28)</f>
        <v>120138.49910544444</v>
      </c>
      <c r="S36" s="7">
        <f>_xlfn.FORECAST.ETS(S$28,$E36:R36,$E$28:R$28)</f>
        <v>126916.63408933014</v>
      </c>
      <c r="T36" s="7">
        <f>_xlfn.FORECAST.ETS(T$28,$E36:S36,$E$28:S$28)</f>
        <v>131085.87909406843</v>
      </c>
    </row>
    <row r="38" spans="1:20" x14ac:dyDescent="0.25">
      <c r="B38" s="15" t="s">
        <v>20</v>
      </c>
      <c r="C38" s="30"/>
      <c r="D38" s="30"/>
      <c r="E38" s="33" t="s">
        <v>16</v>
      </c>
      <c r="F38" s="33"/>
      <c r="G38" s="33"/>
      <c r="H38" s="33"/>
      <c r="I38" s="15" t="s">
        <v>17</v>
      </c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 x14ac:dyDescent="0.25">
      <c r="B39" s="16" t="str">
        <f>B17</f>
        <v>Account #</v>
      </c>
      <c r="C39" s="16" t="str">
        <f t="shared" ref="C39:H39" si="29">C17</f>
        <v>Department</v>
      </c>
      <c r="D39" s="16" t="str">
        <f t="shared" si="29"/>
        <v>Description</v>
      </c>
      <c r="E39" s="12">
        <f t="shared" si="29"/>
        <v>45658</v>
      </c>
      <c r="F39" s="12">
        <f t="shared" si="29"/>
        <v>45689</v>
      </c>
      <c r="G39" s="12">
        <f t="shared" si="29"/>
        <v>45717</v>
      </c>
      <c r="H39" s="12">
        <f t="shared" si="29"/>
        <v>45748</v>
      </c>
      <c r="I39" s="12">
        <f>EDATE(H39,1)</f>
        <v>45778</v>
      </c>
      <c r="J39" s="12">
        <f t="shared" ref="J39:T39" si="30">EDATE(I39,1)</f>
        <v>45809</v>
      </c>
      <c r="K39" s="12">
        <f t="shared" si="30"/>
        <v>45839</v>
      </c>
      <c r="L39" s="12">
        <f t="shared" si="30"/>
        <v>45870</v>
      </c>
      <c r="M39" s="12">
        <f t="shared" si="30"/>
        <v>45901</v>
      </c>
      <c r="N39" s="12">
        <f t="shared" si="30"/>
        <v>45931</v>
      </c>
      <c r="O39" s="12">
        <f t="shared" si="30"/>
        <v>45962</v>
      </c>
      <c r="P39" s="12">
        <f t="shared" si="30"/>
        <v>45992</v>
      </c>
      <c r="Q39" s="12">
        <f t="shared" si="30"/>
        <v>46023</v>
      </c>
      <c r="R39" s="12">
        <f t="shared" si="30"/>
        <v>46054</v>
      </c>
      <c r="S39" s="12">
        <f t="shared" si="30"/>
        <v>46082</v>
      </c>
      <c r="T39" s="12">
        <f t="shared" si="30"/>
        <v>46113</v>
      </c>
    </row>
    <row r="40" spans="1:20" x14ac:dyDescent="0.25">
      <c r="B40" s="3">
        <f t="shared" ref="B40:H40" si="31">B18</f>
        <v>11256</v>
      </c>
      <c r="C40" s="4" t="str">
        <f t="shared" si="31"/>
        <v>Marketing</v>
      </c>
      <c r="D40" t="str">
        <f t="shared" si="31"/>
        <v>Paid Ads</v>
      </c>
      <c r="E40" s="7">
        <f t="shared" si="31"/>
        <v>22992</v>
      </c>
      <c r="F40" s="7">
        <f t="shared" si="31"/>
        <v>24001</v>
      </c>
      <c r="G40" s="7">
        <f t="shared" si="31"/>
        <v>26558</v>
      </c>
      <c r="H40" s="7">
        <f t="shared" si="31"/>
        <v>25446</v>
      </c>
      <c r="I40" s="7">
        <f>I29*(1+$C$3)</f>
        <v>34917.689482945338</v>
      </c>
      <c r="J40" s="7">
        <f>J29*(1+$C$3)</f>
        <v>34999.371639389101</v>
      </c>
      <c r="K40" s="7">
        <f t="shared" ref="K40:T40" si="32">K29*(1+$C$3)</f>
        <v>37128.285881616714</v>
      </c>
      <c r="L40" s="7">
        <f t="shared" si="32"/>
        <v>37051.861512717493</v>
      </c>
      <c r="M40" s="7">
        <f t="shared" si="32"/>
        <v>39131.751112000558</v>
      </c>
      <c r="N40" s="7">
        <f t="shared" si="32"/>
        <v>39145.234959643334</v>
      </c>
      <c r="O40" s="7">
        <f t="shared" si="32"/>
        <v>41173.846309436871</v>
      </c>
      <c r="P40" s="7">
        <f t="shared" si="32"/>
        <v>41188.47055175525</v>
      </c>
      <c r="Q40" s="7">
        <f t="shared" si="32"/>
        <v>43213.245401582913</v>
      </c>
      <c r="R40" s="7">
        <f t="shared" si="32"/>
        <v>43226.056905783211</v>
      </c>
      <c r="S40" s="7">
        <f t="shared" si="32"/>
        <v>45249.761118855102</v>
      </c>
      <c r="T40" s="7">
        <f t="shared" si="32"/>
        <v>45261.931623797616</v>
      </c>
    </row>
    <row r="41" spans="1:20" x14ac:dyDescent="0.25">
      <c r="B41" s="3">
        <f t="shared" ref="B41:H41" si="33">B19</f>
        <v>11257</v>
      </c>
      <c r="C41" s="4" t="str">
        <f t="shared" si="33"/>
        <v>Marketing</v>
      </c>
      <c r="D41" t="str">
        <f t="shared" si="33"/>
        <v>Infuencers</v>
      </c>
      <c r="E41" s="7">
        <f t="shared" si="33"/>
        <v>53326</v>
      </c>
      <c r="F41" s="7">
        <f t="shared" si="33"/>
        <v>54223</v>
      </c>
      <c r="G41" s="7">
        <f t="shared" si="33"/>
        <v>51000</v>
      </c>
      <c r="H41" s="7">
        <f t="shared" si="33"/>
        <v>50000</v>
      </c>
      <c r="I41" s="7">
        <f t="shared" ref="I41:T41" si="34">I30*(1+$C$3)</f>
        <v>63516.106727143895</v>
      </c>
      <c r="J41" s="7">
        <f t="shared" si="34"/>
        <v>61861.756321448585</v>
      </c>
      <c r="K41" s="7">
        <f t="shared" si="34"/>
        <v>59597.226962251349</v>
      </c>
      <c r="L41" s="7">
        <f t="shared" si="34"/>
        <v>57968.808250173221</v>
      </c>
      <c r="M41" s="7">
        <f t="shared" si="34"/>
        <v>55733.150871639802</v>
      </c>
      <c r="N41" s="7">
        <f t="shared" si="34"/>
        <v>54157.3429104795</v>
      </c>
      <c r="O41" s="7">
        <f t="shared" si="34"/>
        <v>51611.557865400428</v>
      </c>
      <c r="P41" s="7">
        <f t="shared" si="34"/>
        <v>50085.46051144474</v>
      </c>
      <c r="Q41" s="7">
        <f t="shared" si="34"/>
        <v>47595.578576690277</v>
      </c>
      <c r="R41" s="7">
        <f t="shared" si="34"/>
        <v>45999.188918201675</v>
      </c>
      <c r="S41" s="7">
        <f t="shared" si="34"/>
        <v>43766.072153106034</v>
      </c>
      <c r="T41" s="7">
        <f t="shared" si="34"/>
        <v>42015.045406517813</v>
      </c>
    </row>
    <row r="42" spans="1:20" x14ac:dyDescent="0.25">
      <c r="B42" s="3">
        <f t="shared" ref="B42:H42" si="35">B20</f>
        <v>11259</v>
      </c>
      <c r="C42" s="4" t="str">
        <f t="shared" si="35"/>
        <v>Engineering</v>
      </c>
      <c r="D42" t="str">
        <f t="shared" si="35"/>
        <v>Consulting</v>
      </c>
      <c r="E42" s="7">
        <f t="shared" si="35"/>
        <v>35888</v>
      </c>
      <c r="F42" s="7">
        <f t="shared" si="35"/>
        <v>36880</v>
      </c>
      <c r="G42" s="7">
        <f t="shared" si="35"/>
        <v>37995</v>
      </c>
      <c r="H42" s="7">
        <f t="shared" si="35"/>
        <v>40000</v>
      </c>
      <c r="I42" s="7">
        <f t="shared" ref="I42:T42" si="36">I31*(1+$C$3)</f>
        <v>53539.162561765719</v>
      </c>
      <c r="J42" s="7">
        <f t="shared" si="36"/>
        <v>55397.773162598511</v>
      </c>
      <c r="K42" s="7">
        <f t="shared" si="36"/>
        <v>57247.018223022613</v>
      </c>
      <c r="L42" s="7">
        <f t="shared" si="36"/>
        <v>59038.085395854643</v>
      </c>
      <c r="M42" s="7">
        <f t="shared" si="36"/>
        <v>60858.937716700399</v>
      </c>
      <c r="N42" s="7">
        <f t="shared" si="36"/>
        <v>62679.904028848199</v>
      </c>
      <c r="O42" s="7">
        <f t="shared" si="36"/>
        <v>64500.991945942413</v>
      </c>
      <c r="P42" s="7">
        <f t="shared" si="36"/>
        <v>66322.167247378748</v>
      </c>
      <c r="Q42" s="7">
        <f t="shared" si="36"/>
        <v>68143.394083100487</v>
      </c>
      <c r="R42" s="7">
        <f t="shared" si="36"/>
        <v>69964.644234169537</v>
      </c>
      <c r="S42" s="7">
        <f t="shared" si="36"/>
        <v>71785.897533930663</v>
      </c>
      <c r="T42" s="7">
        <f t="shared" si="36"/>
        <v>73607.140222225076</v>
      </c>
    </row>
    <row r="43" spans="1:20" x14ac:dyDescent="0.25">
      <c r="B43" s="3">
        <f t="shared" ref="B43:H43" si="37">B21</f>
        <v>11260</v>
      </c>
      <c r="C43" s="4" t="str">
        <f t="shared" si="37"/>
        <v>Engineering</v>
      </c>
      <c r="D43" t="str">
        <f t="shared" si="37"/>
        <v>Travel</v>
      </c>
      <c r="E43" s="7">
        <f t="shared" si="37"/>
        <v>87942</v>
      </c>
      <c r="F43" s="7">
        <f t="shared" si="37"/>
        <v>85224</v>
      </c>
      <c r="G43" s="7">
        <f t="shared" si="37"/>
        <v>82469</v>
      </c>
      <c r="H43" s="7">
        <f t="shared" si="37"/>
        <v>81005</v>
      </c>
      <c r="I43" s="7">
        <f t="shared" ref="I43:T43" si="38">I32*(1+$C$3)</f>
        <v>101956.25901743153</v>
      </c>
      <c r="J43" s="7">
        <f t="shared" si="38"/>
        <v>99031.456464081406</v>
      </c>
      <c r="K43" s="7">
        <f t="shared" si="38"/>
        <v>96086.204547714209</v>
      </c>
      <c r="L43" s="7">
        <f t="shared" si="38"/>
        <v>93095.483397761418</v>
      </c>
      <c r="M43" s="7">
        <f t="shared" si="38"/>
        <v>90131.460904529624</v>
      </c>
      <c r="N43" s="7">
        <f t="shared" si="38"/>
        <v>87165.747359103654</v>
      </c>
      <c r="O43" s="7">
        <f t="shared" si="38"/>
        <v>84198.92074443899</v>
      </c>
      <c r="P43" s="7">
        <f t="shared" si="38"/>
        <v>81224.947680061843</v>
      </c>
      <c r="Q43" s="7">
        <f t="shared" si="38"/>
        <v>78255.663300611413</v>
      </c>
      <c r="R43" s="7">
        <f t="shared" si="38"/>
        <v>75286.481535116371</v>
      </c>
      <c r="S43" s="7">
        <f t="shared" si="38"/>
        <v>72317.357872873763</v>
      </c>
      <c r="T43" s="7">
        <f t="shared" si="38"/>
        <v>69348.261143854907</v>
      </c>
    </row>
    <row r="44" spans="1:20" x14ac:dyDescent="0.25">
      <c r="B44" s="3">
        <f t="shared" ref="B44:H44" si="39">B22</f>
        <v>11263</v>
      </c>
      <c r="C44" s="4" t="str">
        <f t="shared" si="39"/>
        <v>Support</v>
      </c>
      <c r="D44" s="1" t="str">
        <f t="shared" si="39"/>
        <v>Software</v>
      </c>
      <c r="E44" s="7">
        <f t="shared" si="39"/>
        <v>92622</v>
      </c>
      <c r="F44" s="7">
        <f t="shared" si="39"/>
        <v>90005</v>
      </c>
      <c r="G44" s="7">
        <f t="shared" si="39"/>
        <v>87556</v>
      </c>
      <c r="H44" s="7">
        <f t="shared" si="39"/>
        <v>84522</v>
      </c>
      <c r="I44" s="7">
        <f t="shared" ref="I44:T44" si="40">I33*(1+$C$3)</f>
        <v>106491.93947338214</v>
      </c>
      <c r="J44" s="7">
        <f t="shared" si="40"/>
        <v>102968.33013808056</v>
      </c>
      <c r="K44" s="7">
        <f t="shared" si="40"/>
        <v>99428.484871292836</v>
      </c>
      <c r="L44" s="7">
        <f t="shared" si="40"/>
        <v>95930.234306495346</v>
      </c>
      <c r="M44" s="7">
        <f t="shared" si="40"/>
        <v>92412.056804070817</v>
      </c>
      <c r="N44" s="7">
        <f t="shared" si="40"/>
        <v>88748.088879587434</v>
      </c>
      <c r="O44" s="7">
        <f t="shared" si="40"/>
        <v>85310.784374168361</v>
      </c>
      <c r="P44" s="7">
        <f t="shared" si="40"/>
        <v>81841.642201845752</v>
      </c>
      <c r="Q44" s="7">
        <f t="shared" si="40"/>
        <v>78281.068478006622</v>
      </c>
      <c r="R44" s="7">
        <f t="shared" si="40"/>
        <v>74757.790899041138</v>
      </c>
      <c r="S44" s="7">
        <f t="shared" si="40"/>
        <v>71234.606065763306</v>
      </c>
      <c r="T44" s="7">
        <f t="shared" si="40"/>
        <v>67583.554524414983</v>
      </c>
    </row>
    <row r="45" spans="1:20" x14ac:dyDescent="0.25">
      <c r="B45" s="3">
        <f t="shared" ref="B45:H45" si="41">B23</f>
        <v>11264</v>
      </c>
      <c r="C45" s="4" t="str">
        <f t="shared" si="41"/>
        <v>Support</v>
      </c>
      <c r="D45" s="1" t="str">
        <f t="shared" si="41"/>
        <v>Call Center</v>
      </c>
      <c r="E45" s="7">
        <f t="shared" si="41"/>
        <v>27416</v>
      </c>
      <c r="F45" s="7">
        <f t="shared" si="41"/>
        <v>26554</v>
      </c>
      <c r="G45" s="7">
        <f t="shared" si="41"/>
        <v>24330</v>
      </c>
      <c r="H45" s="7">
        <f t="shared" si="41"/>
        <v>22338</v>
      </c>
      <c r="I45" s="7">
        <f t="shared" ref="I45:T45" si="42">I34*(1+$C$3)</f>
        <v>27020.079730895071</v>
      </c>
      <c r="J45" s="7">
        <f t="shared" si="42"/>
        <v>24656.277528135946</v>
      </c>
      <c r="K45" s="7">
        <f t="shared" si="42"/>
        <v>22280.394684436214</v>
      </c>
      <c r="L45" s="7">
        <f t="shared" si="42"/>
        <v>20018.014945138471</v>
      </c>
      <c r="M45" s="7">
        <f t="shared" si="42"/>
        <v>17712.640656071806</v>
      </c>
      <c r="N45" s="7">
        <f t="shared" si="42"/>
        <v>14897.597958063803</v>
      </c>
      <c r="O45" s="7">
        <f t="shared" si="42"/>
        <v>13306.427963937384</v>
      </c>
      <c r="P45" s="7">
        <f t="shared" si="42"/>
        <v>10752.659213585732</v>
      </c>
      <c r="Q45" s="7">
        <f t="shared" si="42"/>
        <v>7940.8682491511818</v>
      </c>
      <c r="R45" s="7">
        <f t="shared" si="42"/>
        <v>6279.9871263180012</v>
      </c>
      <c r="S45" s="7">
        <f t="shared" si="42"/>
        <v>3753.2785515190944</v>
      </c>
      <c r="T45" s="7">
        <f t="shared" si="42"/>
        <v>1073.6786039373178</v>
      </c>
    </row>
    <row r="46" spans="1:20" x14ac:dyDescent="0.25">
      <c r="B46" s="3">
        <f t="shared" ref="B46:H46" si="43">B24</f>
        <v>11267</v>
      </c>
      <c r="C46" s="4" t="str">
        <f t="shared" si="43"/>
        <v>HR</v>
      </c>
      <c r="D46" s="1" t="str">
        <f t="shared" si="43"/>
        <v>Recruiting Events</v>
      </c>
      <c r="E46" s="7">
        <f t="shared" si="43"/>
        <v>41696</v>
      </c>
      <c r="F46" s="7">
        <f t="shared" si="43"/>
        <v>41696</v>
      </c>
      <c r="G46" s="7">
        <f t="shared" si="43"/>
        <v>42558</v>
      </c>
      <c r="H46" s="7">
        <f t="shared" si="43"/>
        <v>45448</v>
      </c>
      <c r="I46" s="7">
        <f t="shared" ref="I46:T46" si="44">I35*(1+$C$3)</f>
        <v>60134.031049462872</v>
      </c>
      <c r="J46" s="7">
        <f t="shared" si="44"/>
        <v>62016.029384860332</v>
      </c>
      <c r="K46" s="7">
        <f t="shared" si="44"/>
        <v>63895.222902897905</v>
      </c>
      <c r="L46" s="7">
        <f t="shared" si="44"/>
        <v>65588.027268611593</v>
      </c>
      <c r="M46" s="7">
        <f t="shared" si="44"/>
        <v>67371.645533191419</v>
      </c>
      <c r="N46" s="7">
        <f t="shared" si="44"/>
        <v>69155.579257204488</v>
      </c>
      <c r="O46" s="7">
        <f t="shared" si="44"/>
        <v>70939.852191638493</v>
      </c>
      <c r="P46" s="7">
        <f t="shared" si="44"/>
        <v>72724.3664613859</v>
      </c>
      <c r="Q46" s="7">
        <f t="shared" si="44"/>
        <v>74509.019230312842</v>
      </c>
      <c r="R46" s="7">
        <f t="shared" si="44"/>
        <v>76293.729610190523</v>
      </c>
      <c r="S46" s="7">
        <f t="shared" si="44"/>
        <v>78078.439921519515</v>
      </c>
      <c r="T46" s="7">
        <f t="shared" si="44"/>
        <v>79863.110950094706</v>
      </c>
    </row>
    <row r="47" spans="1:20" x14ac:dyDescent="0.25">
      <c r="A47" t="s">
        <v>34</v>
      </c>
      <c r="B47" s="3">
        <f t="shared" ref="B47:H47" si="45">B25</f>
        <v>11268</v>
      </c>
      <c r="C47" s="4" t="str">
        <f t="shared" si="45"/>
        <v>HR</v>
      </c>
      <c r="D47" s="1" t="str">
        <f t="shared" si="45"/>
        <v>Meetups</v>
      </c>
      <c r="E47" s="7">
        <f t="shared" si="45"/>
        <v>60285</v>
      </c>
      <c r="F47" s="7">
        <f t="shared" si="45"/>
        <v>61225</v>
      </c>
      <c r="G47" s="7">
        <f t="shared" si="45"/>
        <v>68994</v>
      </c>
      <c r="H47" s="7">
        <f t="shared" si="45"/>
        <v>72410</v>
      </c>
      <c r="I47" s="7">
        <f t="shared" ref="I47:T47" si="46">I36*(1+$C$3)</f>
        <v>99717.288516002998</v>
      </c>
      <c r="J47" s="7">
        <f t="shared" si="46"/>
        <v>104950.72384593352</v>
      </c>
      <c r="K47" s="7">
        <f t="shared" si="46"/>
        <v>113216.55512754389</v>
      </c>
      <c r="L47" s="7">
        <f t="shared" si="46"/>
        <v>118138.44951453607</v>
      </c>
      <c r="M47" s="7">
        <f t="shared" si="46"/>
        <v>126032.48115908263</v>
      </c>
      <c r="N47" s="7">
        <f t="shared" si="46"/>
        <v>131040.2825024746</v>
      </c>
      <c r="O47" s="7">
        <f t="shared" si="46"/>
        <v>138925.77603526894</v>
      </c>
      <c r="P47" s="7">
        <f t="shared" si="46"/>
        <v>144346.84358162369</v>
      </c>
      <c r="Q47" s="7">
        <f t="shared" si="46"/>
        <v>152194.26198648478</v>
      </c>
      <c r="R47" s="7">
        <f t="shared" si="46"/>
        <v>156180.04883707777</v>
      </c>
      <c r="S47" s="7">
        <f t="shared" si="46"/>
        <v>164991.62431612919</v>
      </c>
      <c r="T47" s="7">
        <f t="shared" si="46"/>
        <v>170411.64282228897</v>
      </c>
    </row>
    <row r="48" spans="1:20" x14ac:dyDescent="0.25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9:20" x14ac:dyDescent="0.2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9:20" x14ac:dyDescent="0.2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zoomScale="115" zoomScaleNormal="115" workbookViewId="0">
      <selection activeCell="B33" sqref="B33"/>
    </sheetView>
  </sheetViews>
  <sheetFormatPr defaultColWidth="11.125" defaultRowHeight="15.75" x14ac:dyDescent="0.25"/>
  <cols>
    <col min="1" max="1" width="4.875" customWidth="1"/>
    <col min="2" max="2" width="35.125" bestFit="1" customWidth="1"/>
    <col min="3" max="14" width="9.125" customWidth="1"/>
  </cols>
  <sheetData>
    <row r="2" spans="1:15" x14ac:dyDescent="0.25">
      <c r="B2" s="5" t="s">
        <v>31</v>
      </c>
      <c r="C2" s="17">
        <v>2</v>
      </c>
    </row>
    <row r="4" spans="1:15" x14ac:dyDescent="0.25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25">
      <c r="B5" s="13" t="s">
        <v>33</v>
      </c>
      <c r="C5" s="12">
        <f>Forecast!I28</f>
        <v>45778</v>
      </c>
      <c r="D5" s="12">
        <f>Forecast!J28</f>
        <v>45809</v>
      </c>
      <c r="E5" s="12">
        <f>Forecast!K28</f>
        <v>45839</v>
      </c>
      <c r="F5" s="12">
        <f>Forecast!L28</f>
        <v>45870</v>
      </c>
      <c r="G5" s="12">
        <f>Forecast!M28</f>
        <v>45901</v>
      </c>
      <c r="H5" s="12">
        <f>Forecast!N28</f>
        <v>45931</v>
      </c>
      <c r="I5" s="12">
        <f>Forecast!O28</f>
        <v>45962</v>
      </c>
      <c r="J5" s="12">
        <f>Forecast!P28</f>
        <v>45992</v>
      </c>
      <c r="K5" s="12">
        <f>Forecast!Q28</f>
        <v>46023</v>
      </c>
      <c r="L5" s="12">
        <f>Forecast!R28</f>
        <v>46054</v>
      </c>
      <c r="M5" s="12">
        <f>Forecast!S28</f>
        <v>46082</v>
      </c>
      <c r="N5" s="12">
        <f>Forecast!T28</f>
        <v>46113</v>
      </c>
    </row>
    <row r="6" spans="1:15" x14ac:dyDescent="0.25">
      <c r="B6" t="s">
        <v>21</v>
      </c>
      <c r="C6" s="8">
        <f>C31</f>
        <v>704180.23442602297</v>
      </c>
      <c r="D6" s="8">
        <f t="shared" ref="D6:N6" si="0">D31</f>
        <v>692929.60771983885</v>
      </c>
      <c r="E6" s="8">
        <f t="shared" si="0"/>
        <v>691959.43803690234</v>
      </c>
      <c r="F6" s="8">
        <f t="shared" si="0"/>
        <v>679763.25291914132</v>
      </c>
      <c r="G6" s="8">
        <f t="shared" si="0"/>
        <v>678648.9141906579</v>
      </c>
      <c r="H6" s="8">
        <f t="shared" si="0"/>
        <v>858383.71640513011</v>
      </c>
      <c r="I6" s="8">
        <f t="shared" si="0"/>
        <v>853625.71840850322</v>
      </c>
      <c r="J6" s="8">
        <f t="shared" si="0"/>
        <v>839720.16578143986</v>
      </c>
      <c r="K6" s="8">
        <f t="shared" si="0"/>
        <v>835441.18060011335</v>
      </c>
      <c r="L6" s="8">
        <f t="shared" si="0"/>
        <v>820872.26158066106</v>
      </c>
      <c r="M6" s="8">
        <f t="shared" si="0"/>
        <v>818945.66610204231</v>
      </c>
      <c r="N6" s="8">
        <f t="shared" si="0"/>
        <v>802948.18867890211</v>
      </c>
    </row>
    <row r="7" spans="1:15" x14ac:dyDescent="0.25">
      <c r="B7" t="s">
        <v>22</v>
      </c>
      <c r="C7" s="8">
        <f>C35</f>
        <v>211254.0703278069</v>
      </c>
      <c r="D7" s="8">
        <f t="shared" ref="D7:N7" si="1">D35</f>
        <v>207878.88231595166</v>
      </c>
      <c r="E7" s="8">
        <f t="shared" si="1"/>
        <v>207587.83141107069</v>
      </c>
      <c r="F7" s="8">
        <f t="shared" si="1"/>
        <v>203928.97587574238</v>
      </c>
      <c r="G7" s="8">
        <f t="shared" si="1"/>
        <v>203594.67425719736</v>
      </c>
      <c r="H7" s="8">
        <f t="shared" si="1"/>
        <v>257515.11492153903</v>
      </c>
      <c r="I7" s="8">
        <f t="shared" si="1"/>
        <v>256087.71552255095</v>
      </c>
      <c r="J7" s="8">
        <f t="shared" si="1"/>
        <v>251916.04973443196</v>
      </c>
      <c r="K7" s="8">
        <f t="shared" si="1"/>
        <v>250632.35418003399</v>
      </c>
      <c r="L7" s="8">
        <f t="shared" si="1"/>
        <v>246261.6784741983</v>
      </c>
      <c r="M7" s="8">
        <f t="shared" si="1"/>
        <v>245683.69983061269</v>
      </c>
      <c r="N7" s="8">
        <f t="shared" si="1"/>
        <v>240884.45660367061</v>
      </c>
    </row>
    <row r="8" spans="1:15" x14ac:dyDescent="0.25">
      <c r="B8" s="14" t="s">
        <v>23</v>
      </c>
      <c r="C8" s="24">
        <f>C6-C7</f>
        <v>492926.1640982161</v>
      </c>
      <c r="D8" s="24">
        <f t="shared" ref="D8:N8" si="2">D6-D7</f>
        <v>485050.72540388722</v>
      </c>
      <c r="E8" s="24">
        <f t="shared" si="2"/>
        <v>484371.60662583169</v>
      </c>
      <c r="F8" s="24">
        <f t="shared" si="2"/>
        <v>475834.27704339894</v>
      </c>
      <c r="G8" s="24">
        <f t="shared" si="2"/>
        <v>475054.23993346054</v>
      </c>
      <c r="H8" s="24">
        <f t="shared" si="2"/>
        <v>600868.60148359113</v>
      </c>
      <c r="I8" s="24">
        <f t="shared" si="2"/>
        <v>597538.00288595224</v>
      </c>
      <c r="J8" s="24">
        <f t="shared" si="2"/>
        <v>587804.11604700796</v>
      </c>
      <c r="K8" s="24">
        <f t="shared" si="2"/>
        <v>584808.82642007933</v>
      </c>
      <c r="L8" s="24">
        <f t="shared" si="2"/>
        <v>574610.58310646273</v>
      </c>
      <c r="M8" s="24">
        <f t="shared" si="2"/>
        <v>573261.96627142956</v>
      </c>
      <c r="N8" s="24">
        <f t="shared" si="2"/>
        <v>562063.7320752315</v>
      </c>
    </row>
    <row r="9" spans="1:15" x14ac:dyDescent="0.25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B10" t="s">
        <v>25</v>
      </c>
    </row>
    <row r="11" spans="1:15" x14ac:dyDescent="0.25">
      <c r="B11" s="10" t="str" cm="1">
        <f t="array" ref="B11:B14">_xlfn.UNIQUE(Forecast!C29:C36)</f>
        <v>Marketing</v>
      </c>
      <c r="C11" s="22">
        <f>SUMIFS(Forecast!I$7:I$14,Forecast!$C$7:$C$14,'Income Statement'!$B11)</f>
        <v>75718.304776991718</v>
      </c>
      <c r="D11" s="22">
        <f>SUMIFS(Forecast!J$7:J$14,Forecast!$C$7:$C$14,'Income Statement'!$B11)</f>
        <v>74508.559969875147</v>
      </c>
      <c r="E11" s="22">
        <f>SUMIFS(Forecast!K$7:K$14,Forecast!$C$7:$C$14,'Income Statement'!$B11)</f>
        <v>74404.240649129279</v>
      </c>
      <c r="F11" s="22">
        <f>SUMIFS(Forecast!L$7:L$14,Forecast!$C$7:$C$14,'Income Statement'!$B11)</f>
        <v>73092.822894531317</v>
      </c>
      <c r="G11" s="22">
        <f>SUMIFS(Forecast!M$7:M$14,Forecast!$C$7:$C$14,'Income Statement'!$B11)</f>
        <v>72973.001525877189</v>
      </c>
      <c r="H11" s="22">
        <f>SUMIFS(Forecast!N$7:N$14,Forecast!$C$7:$C$14,'Income Statement'!$B11)</f>
        <v>71771.213746248337</v>
      </c>
      <c r="I11" s="22">
        <f>SUMIFS(Forecast!O$7:O$14,Forecast!$C$7:$C$14,'Income Statement'!$B11)</f>
        <v>71373.387826797931</v>
      </c>
      <c r="J11" s="22">
        <f>SUMIFS(Forecast!P$7:P$14,Forecast!$C$7:$C$14,'Income Statement'!$B11)</f>
        <v>70210.716202461525</v>
      </c>
      <c r="K11" s="22">
        <f>SUMIFS(Forecast!Q$7:Q$14,Forecast!$C$7:$C$14,'Income Statement'!$B11)</f>
        <v>69852.941521748609</v>
      </c>
      <c r="L11" s="22">
        <f>SUMIFS(Forecast!R$7:R$14,Forecast!$C$7:$C$14,'Income Statement'!$B11)</f>
        <v>68634.804479988379</v>
      </c>
      <c r="M11" s="22">
        <f>SUMIFS(Forecast!S$7:S$14,Forecast!$C$7:$C$14,'Income Statement'!$B11)</f>
        <v>68473.717901508557</v>
      </c>
      <c r="N11" s="22">
        <f>SUMIFS(Forecast!T$7:T$14,Forecast!$C$7:$C$14,'Income Statement'!$B11)</f>
        <v>67136.136177165725</v>
      </c>
      <c r="O11" s="7"/>
    </row>
    <row r="12" spans="1:15" x14ac:dyDescent="0.25">
      <c r="B12" s="10" t="str">
        <v>Engineering</v>
      </c>
      <c r="C12" s="22">
        <f>SUMIFS(Forecast!I$7:I$14,Forecast!$C$7:$C$14,'Income Statement'!$B12)</f>
        <v>119611.86275322865</v>
      </c>
      <c r="D12" s="22">
        <f>SUMIFS(Forecast!J$7:J$14,Forecast!$C$7:$C$14,'Income Statement'!$B12)</f>
        <v>118791.71509744608</v>
      </c>
      <c r="E12" s="22">
        <f>SUMIFS(Forecast!K$7:K$14,Forecast!$C$7:$C$14,'Income Statement'!$B12)</f>
        <v>117948.63290056678</v>
      </c>
      <c r="F12" s="22">
        <f>SUMIFS(Forecast!L$7:L$14,Forecast!$C$7:$C$14,'Income Statement'!$B12)</f>
        <v>117025.82214893543</v>
      </c>
      <c r="G12" s="22">
        <f>SUMIFS(Forecast!M$7:M$14,Forecast!$C$7:$C$14,'Income Statement'!$B12)</f>
        <v>116146.46047786924</v>
      </c>
      <c r="H12" s="22">
        <f>SUMIFS(Forecast!N$7:N$14,Forecast!$C$7:$C$14,'Income Statement'!$B12)</f>
        <v>115265.88568303987</v>
      </c>
      <c r="I12" s="22">
        <f>SUMIFS(Forecast!O$7:O$14,Forecast!$C$7:$C$14,'Income Statement'!$B12)</f>
        <v>114384.54822337031</v>
      </c>
      <c r="J12" s="22">
        <f>SUMIFS(Forecast!P$7:P$14,Forecast!$C$7:$C$14,'Income Statement'!$B12)</f>
        <v>113497.78071341585</v>
      </c>
      <c r="K12" s="22">
        <f>SUMIFS(Forecast!Q$7:Q$14,Forecast!$C$7:$C$14,'Income Statement'!$B12)</f>
        <v>112614.65952593222</v>
      </c>
      <c r="L12" s="22">
        <f>SUMIFS(Forecast!R$7:R$14,Forecast!$C$7:$C$14,'Income Statement'!$B12)</f>
        <v>111731.635207143</v>
      </c>
      <c r="M12" s="22">
        <f>SUMIFS(Forecast!S$7:S$14,Forecast!$C$7:$C$14,'Income Statement'!$B12)</f>
        <v>110848.65800523417</v>
      </c>
      <c r="N12" s="22">
        <f>SUMIFS(Forecast!T$7:T$14,Forecast!$C$7:$C$14,'Income Statement'!$B12)</f>
        <v>109965.69335852306</v>
      </c>
      <c r="O12" s="7"/>
    </row>
    <row r="13" spans="1:15" x14ac:dyDescent="0.25">
      <c r="B13" s="10" t="str">
        <v>Support</v>
      </c>
      <c r="C13" s="22">
        <f>SUMIFS(Forecast!I$7:I$14,Forecast!$C$7:$C$14,'Income Statement'!$B13)</f>
        <v>102701.55323405939</v>
      </c>
      <c r="D13" s="22">
        <f>SUMIFS(Forecast!J$7:J$14,Forecast!$C$7:$C$14,'Income Statement'!$B13)</f>
        <v>98172.775127858855</v>
      </c>
      <c r="E13" s="22">
        <f>SUMIFS(Forecast!K$7:K$14,Forecast!$C$7:$C$14,'Income Statement'!$B13)</f>
        <v>93622.215042868498</v>
      </c>
      <c r="F13" s="22">
        <f>SUMIFS(Forecast!L$7:L$14,Forecast!$C$7:$C$14,'Income Statement'!$B13)</f>
        <v>89190.960962795245</v>
      </c>
      <c r="G13" s="22">
        <f>SUMIFS(Forecast!M$7:M$14,Forecast!$C$7:$C$14,'Income Statement'!$B13)</f>
        <v>84711.305738571245</v>
      </c>
      <c r="H13" s="22">
        <f>SUMIFS(Forecast!N$7:N$14,Forecast!$C$7:$C$14,'Income Statement'!$B13)</f>
        <v>79727.451413577874</v>
      </c>
      <c r="I13" s="22">
        <f>SUMIFS(Forecast!O$7:O$14,Forecast!$C$7:$C$14,'Income Statement'!$B13)</f>
        <v>75859.394106235181</v>
      </c>
      <c r="J13" s="22">
        <f>SUMIFS(Forecast!P$7:P$14,Forecast!$C$7:$C$14,'Income Statement'!$B13)</f>
        <v>71226.385704178057</v>
      </c>
      <c r="K13" s="22">
        <f>SUMIFS(Forecast!Q$7:Q$14,Forecast!$C$7:$C$14,'Income Statement'!$B13)</f>
        <v>66324.566713198306</v>
      </c>
      <c r="L13" s="22">
        <f>SUMIFS(Forecast!R$7:R$14,Forecast!$C$7:$C$14,'Income Statement'!$B13)</f>
        <v>62336.752327199341</v>
      </c>
      <c r="M13" s="22">
        <f>SUMIFS(Forecast!S$7:S$14,Forecast!$C$7:$C$14,'Income Statement'!$B13)</f>
        <v>57682.988167140305</v>
      </c>
      <c r="N13" s="22">
        <f>SUMIFS(Forecast!T$7:T$14,Forecast!$C$7:$C$14,'Income Statement'!$B13)</f>
        <v>52813.256252578693</v>
      </c>
      <c r="O13" s="7"/>
    </row>
    <row r="14" spans="1:15" x14ac:dyDescent="0.25">
      <c r="B14" s="10" t="str">
        <v>HR</v>
      </c>
      <c r="C14" s="22">
        <f>SUMIFS(Forecast!I$7:I$14,Forecast!$C$7:$C$14,'Income Statement'!$B14)</f>
        <v>122962.55351189683</v>
      </c>
      <c r="D14" s="22">
        <f>SUMIFS(Forecast!J$7:J$14,Forecast!$C$7:$C$14,'Income Statement'!$B14)</f>
        <v>128435.96402368759</v>
      </c>
      <c r="E14" s="22">
        <f>SUMIFS(Forecast!K$7:K$14,Forecast!$C$7:$C$14,'Income Statement'!$B14)</f>
        <v>136239.82925418601</v>
      </c>
      <c r="F14" s="22">
        <f>SUMIFS(Forecast!L$7:L$14,Forecast!$C$7:$C$14,'Income Statement'!$B14)</f>
        <v>141328.05906395975</v>
      </c>
      <c r="G14" s="22">
        <f>SUMIFS(Forecast!M$7:M$14,Forecast!$C$7:$C$14,'Income Statement'!$B14)</f>
        <v>148772.4051479031</v>
      </c>
      <c r="H14" s="22">
        <f>SUMIFS(Forecast!N$7:N$14,Forecast!$C$7:$C$14,'Income Statement'!$B14)</f>
        <v>153996.81673821469</v>
      </c>
      <c r="I14" s="22">
        <f>SUMIFS(Forecast!O$7:O$14,Forecast!$C$7:$C$14,'Income Statement'!$B14)</f>
        <v>161435.09863608264</v>
      </c>
      <c r="J14" s="22">
        <f>SUMIFS(Forecast!P$7:P$14,Forecast!$C$7:$C$14,'Income Statement'!$B14)</f>
        <v>166977.85387923813</v>
      </c>
      <c r="K14" s="22">
        <f>SUMIFS(Forecast!Q$7:Q$14,Forecast!$C$7:$C$14,'Income Statement'!$B14)</f>
        <v>174387.13939753664</v>
      </c>
      <c r="L14" s="22">
        <f>SUMIFS(Forecast!R$7:R$14,Forecast!$C$7:$C$14,'Income Statement'!$B14)</f>
        <v>178825.98342097562</v>
      </c>
      <c r="M14" s="22">
        <f>SUMIFS(Forecast!S$7:S$14,Forecast!$C$7:$C$14,'Income Statement'!$B14)</f>
        <v>186976.972490499</v>
      </c>
      <c r="N14" s="22">
        <f>SUMIFS(Forecast!T$7:T$14,Forecast!$C$7:$C$14,'Income Statement'!$B14)</f>
        <v>192519.04136337206</v>
      </c>
      <c r="O14" s="7"/>
    </row>
    <row r="15" spans="1:15" x14ac:dyDescent="0.25">
      <c r="B15" t="s">
        <v>24</v>
      </c>
      <c r="C15" s="22">
        <f>SUM(C11:C14)</f>
        <v>420994.27427617653</v>
      </c>
      <c r="D15" s="22">
        <f t="shared" ref="D15:N15" si="3">SUM(D11:D14)</f>
        <v>419909.0142188677</v>
      </c>
      <c r="E15" s="22">
        <f t="shared" si="3"/>
        <v>422214.91784675058</v>
      </c>
      <c r="F15" s="22">
        <f t="shared" si="3"/>
        <v>420637.66507022176</v>
      </c>
      <c r="G15" s="22">
        <f t="shared" si="3"/>
        <v>422603.17289022077</v>
      </c>
      <c r="H15" s="22">
        <f t="shared" si="3"/>
        <v>420761.36758108076</v>
      </c>
      <c r="I15" s="22">
        <f t="shared" si="3"/>
        <v>423052.42879248608</v>
      </c>
      <c r="J15" s="22">
        <f t="shared" si="3"/>
        <v>421912.73649929359</v>
      </c>
      <c r="K15" s="22">
        <f t="shared" si="3"/>
        <v>423179.30715841579</v>
      </c>
      <c r="L15" s="22">
        <f t="shared" si="3"/>
        <v>421529.17543530633</v>
      </c>
      <c r="M15" s="22">
        <f t="shared" si="3"/>
        <v>423982.33656438207</v>
      </c>
      <c r="N15" s="22">
        <f t="shared" si="3"/>
        <v>422434.12715163955</v>
      </c>
      <c r="O15" s="7"/>
    </row>
    <row r="16" spans="1:15" x14ac:dyDescent="0.25">
      <c r="B16" s="14" t="s">
        <v>26</v>
      </c>
      <c r="C16" s="26">
        <f>C8-C15</f>
        <v>71931.889822039579</v>
      </c>
      <c r="D16" s="26">
        <f t="shared" ref="D16:N16" si="4">D8-D15</f>
        <v>65141.711185019522</v>
      </c>
      <c r="E16" s="26">
        <f t="shared" si="4"/>
        <v>62156.688779081102</v>
      </c>
      <c r="F16" s="26">
        <f t="shared" si="4"/>
        <v>55196.611973177176</v>
      </c>
      <c r="G16" s="26">
        <f t="shared" si="4"/>
        <v>52451.067043239775</v>
      </c>
      <c r="H16" s="26">
        <f t="shared" si="4"/>
        <v>180107.23390251037</v>
      </c>
      <c r="I16" s="26">
        <f t="shared" si="4"/>
        <v>174485.57409346616</v>
      </c>
      <c r="J16" s="26">
        <f t="shared" si="4"/>
        <v>165891.37954771437</v>
      </c>
      <c r="K16" s="26">
        <f t="shared" si="4"/>
        <v>161629.51926166355</v>
      </c>
      <c r="L16" s="26">
        <f t="shared" si="4"/>
        <v>153081.4076711564</v>
      </c>
      <c r="M16" s="26">
        <f t="shared" si="4"/>
        <v>149279.62970704748</v>
      </c>
      <c r="N16" s="26">
        <f t="shared" si="4"/>
        <v>139629.60492359195</v>
      </c>
    </row>
    <row r="17" spans="1:1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B18" t="s">
        <v>27</v>
      </c>
      <c r="C18" s="8">
        <f>C38</f>
        <v>5281.3517581951728</v>
      </c>
      <c r="D18" s="8">
        <f t="shared" ref="D18:N18" si="5">D38</f>
        <v>5196.9720578987917</v>
      </c>
      <c r="E18" s="8">
        <f t="shared" si="5"/>
        <v>5189.6957852767673</v>
      </c>
      <c r="F18" s="8">
        <f t="shared" si="5"/>
        <v>5098.22439689356</v>
      </c>
      <c r="G18" s="8">
        <f t="shared" si="5"/>
        <v>5089.8668564299342</v>
      </c>
      <c r="H18" s="8">
        <f t="shared" si="5"/>
        <v>6437.8778730384765</v>
      </c>
      <c r="I18" s="8">
        <f t="shared" si="5"/>
        <v>6402.1928880637743</v>
      </c>
      <c r="J18" s="8">
        <f t="shared" si="5"/>
        <v>6297.9012433607995</v>
      </c>
      <c r="K18" s="8">
        <f t="shared" si="5"/>
        <v>6265.8088545008504</v>
      </c>
      <c r="L18" s="8">
        <f t="shared" si="5"/>
        <v>6156.5419618549577</v>
      </c>
      <c r="M18" s="8">
        <f t="shared" si="5"/>
        <v>6142.0924957653178</v>
      </c>
      <c r="N18" s="8">
        <f t="shared" si="5"/>
        <v>6022.1114150917656</v>
      </c>
    </row>
    <row r="19" spans="1:14" x14ac:dyDescent="0.25">
      <c r="B19" s="14" t="s">
        <v>28</v>
      </c>
      <c r="C19" s="24">
        <f>C16-C18</f>
        <v>66650.538063844404</v>
      </c>
      <c r="D19" s="24">
        <f t="shared" ref="D19:N19" si="6">D16-D18</f>
        <v>59944.739127120731</v>
      </c>
      <c r="E19" s="24">
        <f t="shared" si="6"/>
        <v>56966.992993804335</v>
      </c>
      <c r="F19" s="24">
        <f t="shared" si="6"/>
        <v>50098.387576283618</v>
      </c>
      <c r="G19" s="24">
        <f t="shared" si="6"/>
        <v>47361.200186809838</v>
      </c>
      <c r="H19" s="24">
        <f t="shared" si="6"/>
        <v>173669.35602947191</v>
      </c>
      <c r="I19" s="24">
        <f t="shared" si="6"/>
        <v>168083.38120540237</v>
      </c>
      <c r="J19" s="24">
        <f t="shared" si="6"/>
        <v>159593.47830435357</v>
      </c>
      <c r="K19" s="24">
        <f t="shared" si="6"/>
        <v>155363.7104071627</v>
      </c>
      <c r="L19" s="24">
        <f t="shared" si="6"/>
        <v>146924.86570930143</v>
      </c>
      <c r="M19" s="24">
        <f t="shared" si="6"/>
        <v>143137.53721128218</v>
      </c>
      <c r="N19" s="24">
        <f t="shared" si="6"/>
        <v>133607.49350850019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B21" t="s">
        <v>29</v>
      </c>
      <c r="C21" s="8">
        <f>C19*$C$40</f>
        <v>16662.634515961101</v>
      </c>
      <c r="D21" s="8">
        <f t="shared" ref="D21:N21" si="7">D19*$C$40</f>
        <v>14986.184781780183</v>
      </c>
      <c r="E21" s="8">
        <f t="shared" si="7"/>
        <v>14241.748248451084</v>
      </c>
      <c r="F21" s="8">
        <f t="shared" si="7"/>
        <v>12524.596894070904</v>
      </c>
      <c r="G21" s="8">
        <f t="shared" si="7"/>
        <v>11840.300046702459</v>
      </c>
      <c r="H21" s="8">
        <f t="shared" si="7"/>
        <v>43417.339007367977</v>
      </c>
      <c r="I21" s="8">
        <f t="shared" si="7"/>
        <v>42020.845301350593</v>
      </c>
      <c r="J21" s="8">
        <f t="shared" si="7"/>
        <v>39898.369576088393</v>
      </c>
      <c r="K21" s="8">
        <f t="shared" si="7"/>
        <v>38840.927601790674</v>
      </c>
      <c r="L21" s="8">
        <f t="shared" si="7"/>
        <v>36731.216427325358</v>
      </c>
      <c r="M21" s="8">
        <f t="shared" si="7"/>
        <v>35784.384302820545</v>
      </c>
      <c r="N21" s="8">
        <f t="shared" si="7"/>
        <v>33401.873377125048</v>
      </c>
    </row>
    <row r="22" spans="1:14" x14ac:dyDescent="0.25">
      <c r="B22" s="18" t="s">
        <v>30</v>
      </c>
      <c r="C22" s="25">
        <f>C19-C21</f>
        <v>49987.903547883303</v>
      </c>
      <c r="D22" s="25">
        <f t="shared" ref="D22:N22" si="8">D19-D21</f>
        <v>44958.554345340548</v>
      </c>
      <c r="E22" s="25">
        <f t="shared" si="8"/>
        <v>42725.244745353251</v>
      </c>
      <c r="F22" s="25">
        <f t="shared" si="8"/>
        <v>37573.790682212712</v>
      </c>
      <c r="G22" s="25">
        <f t="shared" si="8"/>
        <v>35520.900140107377</v>
      </c>
      <c r="H22" s="25">
        <f t="shared" si="8"/>
        <v>130252.01702210393</v>
      </c>
      <c r="I22" s="25">
        <f t="shared" si="8"/>
        <v>126062.53590405178</v>
      </c>
      <c r="J22" s="25">
        <f t="shared" si="8"/>
        <v>119695.10872826519</v>
      </c>
      <c r="K22" s="25">
        <f t="shared" si="8"/>
        <v>116522.78280537203</v>
      </c>
      <c r="L22" s="25">
        <f t="shared" si="8"/>
        <v>110193.64928197608</v>
      </c>
      <c r="M22" s="25">
        <f t="shared" si="8"/>
        <v>107353.15290846163</v>
      </c>
      <c r="N22" s="25">
        <f t="shared" si="8"/>
        <v>100205.62013137515</v>
      </c>
    </row>
    <row r="25" spans="1:14" x14ac:dyDescent="0.25">
      <c r="A25" t="s">
        <v>34</v>
      </c>
      <c r="B25" s="27" t="s">
        <v>35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25">
      <c r="B26" s="5" t="s">
        <v>21</v>
      </c>
    </row>
    <row r="27" spans="1:14" x14ac:dyDescent="0.25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25">
      <c r="B28" s="38" t="s">
        <v>37</v>
      </c>
      <c r="C28" s="40">
        <v>279</v>
      </c>
      <c r="D28" s="40">
        <v>279</v>
      </c>
      <c r="E28" s="40">
        <v>279</v>
      </c>
      <c r="F28" s="40">
        <v>279</v>
      </c>
      <c r="G28" s="40">
        <v>279</v>
      </c>
      <c r="H28" s="40">
        <v>299</v>
      </c>
      <c r="I28" s="40">
        <v>299</v>
      </c>
      <c r="J28" s="40">
        <v>299</v>
      </c>
      <c r="K28" s="40">
        <v>299</v>
      </c>
      <c r="L28" s="40">
        <v>299</v>
      </c>
      <c r="M28" s="40">
        <v>299</v>
      </c>
      <c r="N28" s="40">
        <v>299</v>
      </c>
    </row>
    <row r="30" spans="1:14" x14ac:dyDescent="0.25">
      <c r="B30" t="s">
        <v>44</v>
      </c>
      <c r="C30" s="22">
        <f>C11/C27</f>
        <v>2523.9434925663904</v>
      </c>
      <c r="D30" s="22">
        <f t="shared" ref="D30:N30" si="9">D11/D27</f>
        <v>2483.618665662505</v>
      </c>
      <c r="E30" s="22">
        <f t="shared" si="9"/>
        <v>2480.141354970976</v>
      </c>
      <c r="F30" s="22">
        <f t="shared" si="9"/>
        <v>2436.4274298177106</v>
      </c>
      <c r="G30" s="22">
        <f t="shared" si="9"/>
        <v>2432.4333841959065</v>
      </c>
      <c r="H30" s="22">
        <f t="shared" si="9"/>
        <v>2870.8485498499335</v>
      </c>
      <c r="I30" s="22">
        <f t="shared" si="9"/>
        <v>2854.9355130719173</v>
      </c>
      <c r="J30" s="22">
        <f t="shared" si="9"/>
        <v>2808.4286480984611</v>
      </c>
      <c r="K30" s="22">
        <f t="shared" si="9"/>
        <v>2794.1176608699443</v>
      </c>
      <c r="L30" s="22">
        <f t="shared" si="9"/>
        <v>2745.3921791995353</v>
      </c>
      <c r="M30" s="22">
        <f t="shared" si="9"/>
        <v>2738.9487160603421</v>
      </c>
      <c r="N30" s="22">
        <f t="shared" si="9"/>
        <v>2685.445447086629</v>
      </c>
    </row>
    <row r="31" spans="1:14" x14ac:dyDescent="0.25">
      <c r="B31" s="38" t="s">
        <v>21</v>
      </c>
      <c r="C31" s="39">
        <f>C30*C28</f>
        <v>704180.23442602297</v>
      </c>
      <c r="D31" s="39">
        <f t="shared" ref="D31:N31" si="10">D30*D28</f>
        <v>692929.60771983885</v>
      </c>
      <c r="E31" s="39">
        <f t="shared" si="10"/>
        <v>691959.43803690234</v>
      </c>
      <c r="F31" s="39">
        <f t="shared" si="10"/>
        <v>679763.25291914132</v>
      </c>
      <c r="G31" s="39">
        <f t="shared" si="10"/>
        <v>678648.9141906579</v>
      </c>
      <c r="H31" s="39">
        <f t="shared" si="10"/>
        <v>858383.71640513011</v>
      </c>
      <c r="I31" s="39">
        <f t="shared" si="10"/>
        <v>853625.71840850322</v>
      </c>
      <c r="J31" s="39">
        <f t="shared" si="10"/>
        <v>839720.16578143986</v>
      </c>
      <c r="K31" s="39">
        <f t="shared" si="10"/>
        <v>835441.18060011335</v>
      </c>
      <c r="L31" s="39">
        <f t="shared" si="10"/>
        <v>820872.26158066106</v>
      </c>
      <c r="M31" s="39">
        <f t="shared" si="10"/>
        <v>818945.66610204231</v>
      </c>
      <c r="N31" s="39">
        <f t="shared" si="10"/>
        <v>802948.18867890211</v>
      </c>
    </row>
    <row r="33" spans="1:14" x14ac:dyDescent="0.25">
      <c r="B33" s="5" t="s">
        <v>39</v>
      </c>
    </row>
    <row r="34" spans="1:14" x14ac:dyDescent="0.25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25">
      <c r="B35" s="38" t="s">
        <v>22</v>
      </c>
      <c r="C35" s="39">
        <f>C31*C34</f>
        <v>211254.0703278069</v>
      </c>
      <c r="D35" s="39">
        <f t="shared" ref="D35:N35" si="11">D31*D34</f>
        <v>207878.88231595166</v>
      </c>
      <c r="E35" s="39">
        <f t="shared" si="11"/>
        <v>207587.83141107069</v>
      </c>
      <c r="F35" s="39">
        <f t="shared" si="11"/>
        <v>203928.97587574238</v>
      </c>
      <c r="G35" s="39">
        <f t="shared" si="11"/>
        <v>203594.67425719736</v>
      </c>
      <c r="H35" s="39">
        <f t="shared" si="11"/>
        <v>257515.11492153903</v>
      </c>
      <c r="I35" s="39">
        <f t="shared" si="11"/>
        <v>256087.71552255095</v>
      </c>
      <c r="J35" s="39">
        <f t="shared" si="11"/>
        <v>251916.04973443196</v>
      </c>
      <c r="K35" s="39">
        <f t="shared" si="11"/>
        <v>250632.35418003399</v>
      </c>
      <c r="L35" s="39">
        <f t="shared" si="11"/>
        <v>246261.6784741983</v>
      </c>
      <c r="M35" s="39">
        <f t="shared" si="11"/>
        <v>245683.69983061269</v>
      </c>
      <c r="N35" s="39">
        <f t="shared" si="11"/>
        <v>240884.45660367061</v>
      </c>
    </row>
    <row r="36" spans="1:14" x14ac:dyDescent="0.25">
      <c r="C36" s="9"/>
    </row>
    <row r="37" spans="1:14" x14ac:dyDescent="0.25">
      <c r="B37" t="s">
        <v>41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 x14ac:dyDescent="0.25">
      <c r="B38" s="38" t="s">
        <v>27</v>
      </c>
      <c r="C38" s="39">
        <f>C35*C37</f>
        <v>5281.3517581951728</v>
      </c>
      <c r="D38" s="39">
        <f t="shared" ref="D38:N38" si="12">D35*D37</f>
        <v>5196.9720578987917</v>
      </c>
      <c r="E38" s="39">
        <f t="shared" si="12"/>
        <v>5189.6957852767673</v>
      </c>
      <c r="F38" s="39">
        <f t="shared" si="12"/>
        <v>5098.22439689356</v>
      </c>
      <c r="G38" s="39">
        <f t="shared" si="12"/>
        <v>5089.8668564299342</v>
      </c>
      <c r="H38" s="39">
        <f t="shared" si="12"/>
        <v>6437.8778730384765</v>
      </c>
      <c r="I38" s="39">
        <f t="shared" si="12"/>
        <v>6402.1928880637743</v>
      </c>
      <c r="J38" s="39">
        <f t="shared" si="12"/>
        <v>6297.9012433607995</v>
      </c>
      <c r="K38" s="39">
        <f t="shared" si="12"/>
        <v>6265.8088545008504</v>
      </c>
      <c r="L38" s="39">
        <f t="shared" si="12"/>
        <v>6156.5419618549577</v>
      </c>
      <c r="M38" s="39">
        <f t="shared" si="12"/>
        <v>6142.0924957653178</v>
      </c>
      <c r="N38" s="39">
        <f t="shared" si="12"/>
        <v>6022.1114150917656</v>
      </c>
    </row>
    <row r="40" spans="1:14" x14ac:dyDescent="0.25">
      <c r="A40" t="s">
        <v>34</v>
      </c>
      <c r="B40" s="38" t="s">
        <v>38</v>
      </c>
      <c r="C40" s="41">
        <v>0.25</v>
      </c>
    </row>
  </sheetData>
  <dataValidations count="1">
    <dataValidation type="list" allowBlank="1" showInputMessage="1" showErrorMessage="1" sqref="C2" xr:uid="{D24E455B-C901-4D3C-988F-ECE356FE93AB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25" defaultRowHeight="15.75" x14ac:dyDescent="0.25"/>
  <cols>
    <col min="3" max="14" width="8.625" customWidth="1"/>
  </cols>
  <sheetData>
    <row r="2" spans="2:14" x14ac:dyDescent="0.25">
      <c r="B2" s="13" t="s">
        <v>33</v>
      </c>
      <c r="C2" s="12">
        <f>'Income Statement'!C5</f>
        <v>45778</v>
      </c>
      <c r="D2" s="12">
        <f>EDATE(C2,1)</f>
        <v>45809</v>
      </c>
      <c r="E2" s="12">
        <f t="shared" ref="E2:N2" si="0">EDATE(D2,1)</f>
        <v>45839</v>
      </c>
      <c r="F2" s="12">
        <f t="shared" si="0"/>
        <v>45870</v>
      </c>
      <c r="G2" s="12">
        <f t="shared" si="0"/>
        <v>45901</v>
      </c>
      <c r="H2" s="12">
        <f t="shared" si="0"/>
        <v>45931</v>
      </c>
      <c r="I2" s="12">
        <f t="shared" si="0"/>
        <v>45962</v>
      </c>
      <c r="J2" s="12">
        <f t="shared" si="0"/>
        <v>45992</v>
      </c>
      <c r="K2" s="12">
        <f t="shared" si="0"/>
        <v>46023</v>
      </c>
      <c r="L2" s="12">
        <f t="shared" si="0"/>
        <v>46054</v>
      </c>
      <c r="M2" s="12">
        <f t="shared" si="0"/>
        <v>46082</v>
      </c>
      <c r="N2" s="12">
        <f t="shared" si="0"/>
        <v>46113</v>
      </c>
    </row>
    <row r="3" spans="2:14" x14ac:dyDescent="0.25">
      <c r="B3" t="s">
        <v>21</v>
      </c>
      <c r="C3" s="8">
        <f>'Income Statement'!C6</f>
        <v>704180.23442602297</v>
      </c>
      <c r="D3" s="8">
        <f>'Income Statement'!D6</f>
        <v>692929.60771983885</v>
      </c>
      <c r="E3" s="8">
        <f>'Income Statement'!E6</f>
        <v>691959.43803690234</v>
      </c>
      <c r="F3" s="8">
        <f>'Income Statement'!F6</f>
        <v>679763.25291914132</v>
      </c>
      <c r="G3" s="8">
        <f>'Income Statement'!G6</f>
        <v>678648.9141906579</v>
      </c>
      <c r="H3" s="8">
        <f>'Income Statement'!H6</f>
        <v>858383.71640513011</v>
      </c>
      <c r="I3" s="8">
        <f>'Income Statement'!I6</f>
        <v>853625.71840850322</v>
      </c>
      <c r="J3" s="8">
        <f>'Income Statement'!J6</f>
        <v>839720.16578143986</v>
      </c>
      <c r="K3" s="8">
        <f>'Income Statement'!K6</f>
        <v>835441.18060011335</v>
      </c>
      <c r="L3" s="8">
        <f>'Income Statement'!L6</f>
        <v>820872.26158066106</v>
      </c>
      <c r="M3" s="8">
        <f>'Income Statement'!M6</f>
        <v>818945.66610204231</v>
      </c>
      <c r="N3" s="8">
        <f>'Income Statement'!N6</f>
        <v>802948.18867890211</v>
      </c>
    </row>
    <row r="4" spans="2:14" x14ac:dyDescent="0.25">
      <c r="B4" t="s">
        <v>42</v>
      </c>
      <c r="C4" s="32">
        <f>'Income Statement'!C22/Visuals!C3</f>
        <v>7.0987370994058677E-2</v>
      </c>
      <c r="D4" s="32">
        <f>'Income Statement'!D22/Visuals!D3</f>
        <v>6.488184924480514E-2</v>
      </c>
      <c r="E4" s="32">
        <f>'Income Statement'!E22/Visuals!E3</f>
        <v>6.1745302393107479E-2</v>
      </c>
      <c r="F4" s="32">
        <f>'Income Statement'!F22/Visuals!F3</f>
        <v>5.5274818873861896E-2</v>
      </c>
      <c r="G4" s="32">
        <f>'Income Statement'!G22/Visuals!G3</f>
        <v>5.2340612940446292E-2</v>
      </c>
      <c r="H4" s="32">
        <f>'Income Statement'!H22/Visuals!H3</f>
        <v>0.1517410157401321</v>
      </c>
      <c r="I4" s="32">
        <f>'Income Statement'!I22/Visuals!I3</f>
        <v>0.14767893373583252</v>
      </c>
      <c r="J4" s="32">
        <f>'Income Statement'!J22/Visuals!J3</f>
        <v>0.14254166281320332</v>
      </c>
      <c r="K4" s="32">
        <f>'Income Statement'!K22/Visuals!K3</f>
        <v>0.13947455010737139</v>
      </c>
      <c r="L4" s="32">
        <f>'Income Statement'!L22/Visuals!L3</f>
        <v>0.1342397038362444</v>
      </c>
      <c r="M4" s="32">
        <f>'Income Statement'!M22/Visuals!M3</f>
        <v>0.13108702732311084</v>
      </c>
      <c r="N4" s="32">
        <f>'Income Statement'!N22/Visuals!N3</f>
        <v>0.12479711834987058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</vt:lpstr>
      <vt:lpstr>Income 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tittle</cp:lastModifiedBy>
  <dcterms:created xsi:type="dcterms:W3CDTF">2023-03-06T12:19:00Z</dcterms:created>
  <dcterms:modified xsi:type="dcterms:W3CDTF">2025-04-22T12:01:27Z</dcterms:modified>
</cp:coreProperties>
</file>