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<sst xmlns="http://schemas.openxmlformats.org/spreadsheetml/2006/main" count="45" uniqueCount="45">
  <si>
    <t xml:space="preserve">AvgExecTime (s)</t>
  </si>
  <si>
    <t xml:space="preserve">Cache-references (avg)</t>
  </si>
  <si>
    <t xml:space="preserve">Cache-misses (avg)</t>
  </si>
  <si>
    <t xml:space="preserve">Page-faults (avg)</t>
  </si>
  <si>
    <t xml:space="preserve">cycles (avg)</t>
  </si>
  <si>
    <t xml:space="preserve">instructions</t>
  </si>
  <si>
    <t xml:space="preserve">CPI (avg)</t>
  </si>
  <si>
    <t xml:space="preserve">Hit Rate</t>
  </si>
  <si>
    <t xml:space="preserve">Miss Rate</t>
  </si>
  <si>
    <t xml:space="preserve">Clock Rate</t>
  </si>
  <si>
    <t xml:space="preserve">Performance</t>
  </si>
  <si>
    <t xml:space="preserve">Speedup from CPU to GPU</t>
  </si>
  <si>
    <t xml:space="preserve">GradeChecker (1000 data set)</t>
  </si>
  <si>
    <t xml:space="preserve">GradeCheckerCuda (1000 data set)</t>
  </si>
  <si>
    <t xml:space="preserve">VectorAdd (1000 data set)</t>
  </si>
  <si>
    <t xml:space="preserve">VectorAddCuda (1000 data set)</t>
  </si>
  <si>
    <t xml:space="preserve">Knapsack (1000 data set)</t>
  </si>
  <si>
    <t xml:space="preserve">KnapsackCuda (1000 data set)</t>
  </si>
  <si>
    <t xml:space="preserve">MatrixMultiply (10000 data set)</t>
  </si>
  <si>
    <t xml:space="preserve">MatrixMultiplyCuda (10000 data set)</t>
  </si>
  <si>
    <t xml:space="preserve">Optimizations Levels</t>
  </si>
  <si>
    <t xml:space="preserve">gradeChecker(O1)</t>
  </si>
  <si>
    <t xml:space="preserve">gradeChecker(O2)</t>
  </si>
  <si>
    <t xml:space="preserve">gradeChecker(O3)</t>
  </si>
  <si>
    <t xml:space="preserve">gradeCheckerCuda(O1)</t>
  </si>
  <si>
    <t xml:space="preserve">gradeCheckerCuda(O2)</t>
  </si>
  <si>
    <t xml:space="preserve">gradeCheckerCuda(O3)</t>
  </si>
  <si>
    <t xml:space="preserve">VectorAdd(O1)</t>
  </si>
  <si>
    <t xml:space="preserve">VectorAdd(O2)</t>
  </si>
  <si>
    <t xml:space="preserve">VectorAdd(O3)</t>
  </si>
  <si>
    <t xml:space="preserve">VectorAddCuda(O1)</t>
  </si>
  <si>
    <t xml:space="preserve">VectorAddCuda(O2)</t>
  </si>
  <si>
    <t xml:space="preserve">VectorAddCuda(O3)</t>
  </si>
  <si>
    <t xml:space="preserve">Knapsack(O1)</t>
  </si>
  <si>
    <t xml:space="preserve">Knapsack(O2)</t>
  </si>
  <si>
    <t xml:space="preserve">Knapsack(O3)</t>
  </si>
  <si>
    <t xml:space="preserve">KnapsackCuda(O1)</t>
  </si>
  <si>
    <t xml:space="preserve">KnapsackCuda(O2)</t>
  </si>
  <si>
    <t xml:space="preserve">KnapsackCuda(O3)</t>
  </si>
  <si>
    <t xml:space="preserve">MatrixMultiply(O1)</t>
  </si>
  <si>
    <t xml:space="preserve">MatrixMultiply(O2)</t>
  </si>
  <si>
    <t xml:space="preserve">MatrixMultiply(O3)</t>
  </si>
  <si>
    <t xml:space="preserve">MatrixMultiplyCuda(O1)</t>
  </si>
  <si>
    <t xml:space="preserve">MatrixMultiplyCuda(O2)</t>
  </si>
  <si>
    <t xml:space="preserve">MatrixMultiplyCuda(O3)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</si>
</sst>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0000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0.98"/>
    <col collapsed="false" customWidth="true" hidden="false" outlineLevel="0" max="2" min="2" style="0" width="17.64"/>
    <col collapsed="false" customWidth="true" hidden="false" outlineLevel="0" max="3" min="3" style="0" width="20.01"/>
    <col collapsed="false" customWidth="true" hidden="false" outlineLevel="0" max="4" min="4" style="0" width="17.52"/>
    <col collapsed="false" customWidth="true" hidden="false" outlineLevel="0" max="5" min="5" style="0" width="16.53"/>
    <col collapsed="false" customWidth="true" hidden="false" outlineLevel="0" max="7" min="7" style="0" width="15.42"/>
    <col collapsed="false" customWidth="true" hidden="false" outlineLevel="0" max="13" min="13" style="0" width="23.0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2.8" hidden="false" customHeight="false" outlineLevel="0" collapsed="false">
      <c r="A2" s="0" t="s">
        <v>12</v>
      </c>
      <c r="B2" s="0" t="n">
        <f aca="false">(0.043585029 + 0.042180683 + 0.039326094 + 0.043920697 + 0.046738256 + 0.04116786 + 0.045839951 + 0.043579549 + 0.042439314 + 0.047339939)/10</f>
        <v>0.0436117372</v>
      </c>
      <c r="C2" s="0" t="n">
        <f aca="false">(13627413 + 13474939 + 13276810 + 13314178 + 12731366 + 13380002 + 13479263 + 12853404 + 12564330)/9</f>
        <v>13189078.3333333</v>
      </c>
      <c r="D2" s="0" t="n">
        <f aca="false">(1936367+1898818 + 2045083 + 1902097 + 1993937 + 1966348 + 2081329 + 1963917 + 1798408 + 1784095)/10</f>
        <v>1937039.9</v>
      </c>
      <c r="E2" s="0" t="n">
        <f aca="false">(2234+2236+2236+2237+2236+2236+2236+2238+2238+2238)/10</f>
        <v>2236.5</v>
      </c>
      <c r="F2" s="0" t="n">
        <f aca="false">(210041827+215873967+236500085+224138793+199415703+210126502+207056614+216585323+204895861+208007037)/10</f>
        <v>213264171.2</v>
      </c>
      <c r="G2" s="0" t="n">
        <f aca="false">(128704116+132265912+146057125+135091616+120696285+131717996+128485167+133147556+126638521+127570312)/10</f>
        <v>131037460.6</v>
      </c>
      <c r="H2" s="0" t="n">
        <f aca="false">F2/G2</f>
        <v>1.62750537307039</v>
      </c>
      <c r="I2" s="0" t="n">
        <f aca="false">1-J2</f>
        <v>0.853133035452187</v>
      </c>
      <c r="J2" s="0" t="n">
        <f aca="false">D2/C2</f>
        <v>0.146866964547813</v>
      </c>
      <c r="K2" s="0" t="n">
        <f aca="false">(G2*H2)/B2</f>
        <v>4890063659.28482</v>
      </c>
      <c r="L2" s="0" t="n">
        <f aca="false">1/B2</f>
        <v>22.9296071242033</v>
      </c>
      <c r="M2" s="0" t="n">
        <f aca="false">(G2*H2*B2)/(G3*H3*B3)</f>
        <v>767660491.965055</v>
      </c>
    </row>
    <row r="3" customFormat="false" ht="12.8" hidden="false" customHeight="false" outlineLevel="0" collapsed="false">
      <c r="A3" s="0" t="s">
        <v>13</v>
      </c>
      <c r="B3" s="1" t="n">
        <f aca="false">(3.81*10^-6)</f>
        <v>3.81E-006</v>
      </c>
      <c r="C3" s="0" t="n">
        <f aca="false">284+948</f>
        <v>1232</v>
      </c>
      <c r="D3" s="0" t="n">
        <f aca="false">159+126</f>
        <v>285</v>
      </c>
      <c r="F3" s="0" t="n">
        <f aca="false">3180</f>
        <v>3180</v>
      </c>
      <c r="G3" s="0" t="n">
        <f aca="false">1661</f>
        <v>1661</v>
      </c>
      <c r="H3" s="0" t="n">
        <f aca="false">F3/G3</f>
        <v>1.91450933172787</v>
      </c>
      <c r="I3" s="0" t="n">
        <f aca="false">1-J3</f>
        <v>0.768668831168831</v>
      </c>
      <c r="J3" s="0" t="n">
        <f aca="false">D3/C3</f>
        <v>0.231331168831169</v>
      </c>
      <c r="K3" s="0" t="n">
        <f aca="false">(G3*H3)/B3</f>
        <v>834645669.291339</v>
      </c>
      <c r="L3" s="0" t="n">
        <f aca="false">1/B3</f>
        <v>262467.19160105</v>
      </c>
    </row>
    <row r="4" customFormat="false" ht="12.8" hidden="false" customHeight="false" outlineLevel="0" collapsed="false">
      <c r="A4" s="0" t="s">
        <v>14</v>
      </c>
      <c r="B4" s="0" t="n">
        <f aca="false">(0.048185768+0.043269749+0.048881058+0.04551757+0.048653122+0.04375758+0.044508494+0.04319042+0.040788802+0.045909954)/10</f>
        <v>0.0452662517</v>
      </c>
      <c r="C4" s="0" t="n">
        <f aca="false">(14090331+13698432+13423894+13121842+13418490+13678802+13400046+13326306+13554328+13489639)/10</f>
        <v>13520211</v>
      </c>
      <c r="D4" s="0" t="n">
        <f aca="false">(2126157+2054869+1986920+2106191+2040886+2081609+1987558+2090049+2248146+2309322)/10</f>
        <v>2103170.7</v>
      </c>
      <c r="E4" s="0" t="n">
        <f aca="false">(2238+2238+2239+2239+2237+2239+2236+2239+2237+2239)/10</f>
        <v>2238.1</v>
      </c>
      <c r="F4" s="2" t="n">
        <f aca="false">(223240788+219448383+223631579+236942191+224030884+215314326+217166365+212410482+217555042+224950503)/10</f>
        <v>221469054.3</v>
      </c>
      <c r="G4" s="0" t="n">
        <f aca="false">(134805032+121036728+124706093+132172048+133087282+134644135+143388712+132012024+127949877+136084663)/10</f>
        <v>131988659.4</v>
      </c>
      <c r="H4" s="0" t="n">
        <f aca="false">F4/G4</f>
        <v>1.67794002383814</v>
      </c>
      <c r="I4" s="0" t="n">
        <f aca="false">1-J4</f>
        <v>0.844442464692304</v>
      </c>
      <c r="J4" s="0" t="n">
        <f aca="false">D4/C4</f>
        <v>0.155557535307696</v>
      </c>
      <c r="K4" s="0" t="n">
        <f aca="false">(G4*H4)/B4</f>
        <v>4892586551.40646</v>
      </c>
      <c r="L4" s="0" t="n">
        <f aca="false">1/B4</f>
        <v>22.091513267488</v>
      </c>
      <c r="M4" s="0" t="n">
        <f aca="false">(G4*H4*B4)/(G5*H5*B5)</f>
        <v>241856118.159648</v>
      </c>
    </row>
    <row r="5" customFormat="false" ht="12.8" hidden="false" customHeight="false" outlineLevel="0" collapsed="false">
      <c r="A5" s="0" t="s">
        <v>15</v>
      </c>
      <c r="B5" s="1" t="n">
        <f aca="false">(14.21)*10^-6</f>
        <v>1.421E-005</v>
      </c>
      <c r="C5" s="0" t="n">
        <f aca="false">375+977</f>
        <v>1352</v>
      </c>
      <c r="D5" s="0" t="n">
        <f aca="false">375+721+25</f>
        <v>1121</v>
      </c>
      <c r="F5" s="0" t="n">
        <f aca="false">2917</f>
        <v>2917</v>
      </c>
      <c r="G5" s="0" t="n">
        <f aca="false">512</f>
        <v>512</v>
      </c>
      <c r="H5" s="0" t="n">
        <f aca="false">F5/G5</f>
        <v>5.697265625</v>
      </c>
      <c r="I5" s="0" t="n">
        <f aca="false">1-J5</f>
        <v>0.17085798816568</v>
      </c>
      <c r="J5" s="0" t="n">
        <f aca="false">D5/C5</f>
        <v>0.82914201183432</v>
      </c>
      <c r="K5" s="0" t="n">
        <f aca="false">(G5*H5)/B5</f>
        <v>205277973.258269</v>
      </c>
      <c r="L5" s="0" t="n">
        <f aca="false">1/B5</f>
        <v>70372.9767769177</v>
      </c>
    </row>
    <row r="6" customFormat="false" ht="12.8" hidden="false" customHeight="false" outlineLevel="0" collapsed="false">
      <c r="A6" s="0" t="s">
        <v>16</v>
      </c>
      <c r="B6" s="0" t="n">
        <f aca="false">(0.006649134+0.006716242+0.004443467+0.007517212+0.007529975+0.004325314+0.002756577+0.0069174+0.004694831+0.003092671)/10</f>
        <v>0.0054642823</v>
      </c>
      <c r="C6" s="0" t="n">
        <f aca="false">(299219+314198+292616+279306+302114+319232+303238+296003+291321+285333)/10</f>
        <v>298258</v>
      </c>
      <c r="D6" s="0" t="n">
        <f aca="false">(36763+37784+31447+37923+33048+29626+34069+38739+35328+29616)/10</f>
        <v>34434.3</v>
      </c>
      <c r="E6" s="0" t="n">
        <f aca="false">(571+570+572+570+572+571+574+571+572+573)/10</f>
        <v>571.6</v>
      </c>
      <c r="F6" s="0" t="n">
        <f aca="false">(9771018+9691615+10567584+10056769+10742123+11570296+10224340+9717434+11760039+11475201)/10</f>
        <v>10557641.9</v>
      </c>
      <c r="G6" s="0" t="n">
        <f aca="false">(28930790+28961298+28915298+28914919+28932353+28923968+28973529+28935169+28915805+28957627)/10</f>
        <v>28936075.6</v>
      </c>
      <c r="H6" s="0" t="n">
        <f aca="false">F6/G6</f>
        <v>0.364860876296577</v>
      </c>
      <c r="I6" s="0" t="n">
        <f aca="false">1-J6</f>
        <v>0.884548612275279</v>
      </c>
      <c r="J6" s="0" t="n">
        <f aca="false">D6/C6</f>
        <v>0.115451387724722</v>
      </c>
      <c r="K6" s="3" t="n">
        <f aca="false">(G6*H6)/B6</f>
        <v>1932118679.15389</v>
      </c>
      <c r="L6" s="0" t="n">
        <f aca="false">1/B6</f>
        <v>183.006650296966</v>
      </c>
      <c r="M6" s="0" t="n">
        <f aca="false">(G6*H6*B6)/(G7*H7*B7)</f>
        <v>6.81967166542596</v>
      </c>
    </row>
    <row r="7" customFormat="false" ht="12.8" hidden="false" customHeight="false" outlineLevel="0" collapsed="false">
      <c r="A7" s="0" t="s">
        <v>17</v>
      </c>
      <c r="B7" s="1" t="n">
        <f aca="false">2.36*(10^-3)</f>
        <v>0.00236</v>
      </c>
      <c r="C7" s="0" t="n">
        <f aca="false">95449+126759</f>
        <v>222208</v>
      </c>
      <c r="D7" s="0" t="n">
        <f aca="false">51052+269211+90</f>
        <v>320353</v>
      </c>
      <c r="F7" s="0" t="n">
        <f aca="false">3584467</f>
        <v>3584467</v>
      </c>
      <c r="G7" s="0" t="n">
        <f aca="false">416066</f>
        <v>416066</v>
      </c>
      <c r="H7" s="0" t="n">
        <f aca="false">F7/G7</f>
        <v>8.61514038638101</v>
      </c>
      <c r="I7" s="0" t="n">
        <f aca="false">1-J7</f>
        <v>-0.441680767569124</v>
      </c>
      <c r="J7" s="0" t="n">
        <f aca="false">D7/C7</f>
        <v>1.44168076756912</v>
      </c>
      <c r="K7" s="0" t="n">
        <f aca="false">(G7*H7)/B7</f>
        <v>1518841949.15254</v>
      </c>
      <c r="L7" s="0" t="n">
        <f aca="false">1/B7</f>
        <v>423.728813559322</v>
      </c>
    </row>
    <row r="8" customFormat="false" ht="12.8" hidden="false" customHeight="false" outlineLevel="0" collapsed="false">
      <c r="A8" s="0" t="s">
        <v>18</v>
      </c>
      <c r="B8" s="1" t="n">
        <f aca="false">(0.028809118+0.036891025+0.028641129+0.031166766+0.0317204+0.031607858+0.031306189+0.028392461+0.031331587)/9</f>
        <v>0.0310962814444444</v>
      </c>
      <c r="C8" s="0" t="n">
        <f aca="false">(3150201+3461715+3264502+4617459+3477309+4267410+4323269+2748875+4296751+3882751)/10</f>
        <v>3749024.2</v>
      </c>
      <c r="D8" s="0" t="n">
        <f aca="false">(290396+414996+256316+460329+234174+223680+333060+224251+467934+453547)/10</f>
        <v>335868.3</v>
      </c>
      <c r="E8" s="0" t="n">
        <f aca="false">(160+163+165+168+162+162+165+165+164+166)/10</f>
        <v>164</v>
      </c>
      <c r="F8" s="0" t="n">
        <f aca="false">(526202346+550333094+551005636+587981791+552145062+548583943+576513599+519784441+574642420+566247752)/10</f>
        <v>555344008.4</v>
      </c>
      <c r="G8" s="0" t="n">
        <f aca="false">(992396219+991995929+995232400+984898376+986367463+992498281+988254796+987642229+986866806+983295399)/10</f>
        <v>988944789.8</v>
      </c>
      <c r="H8" s="0" t="n">
        <f aca="false">F8/G8</f>
        <v>0.561552084734994</v>
      </c>
      <c r="I8" s="0" t="n">
        <f aca="false">1-J8</f>
        <v>0.910411807957921</v>
      </c>
      <c r="J8" s="0" t="n">
        <f aca="false">D8/C8</f>
        <v>0.0895881920420786</v>
      </c>
      <c r="K8" s="0" t="n">
        <f aca="false">(G8*H8)/B8</f>
        <v>17858855869.7013</v>
      </c>
      <c r="L8" s="0" t="n">
        <f aca="false">1/B8</f>
        <v>32.1581859164275</v>
      </c>
      <c r="M8" s="0" t="n">
        <f aca="false">(G8*H8*B8)/(G9*H9*B9)</f>
        <v>745261.830380734</v>
      </c>
    </row>
    <row r="9" customFormat="false" ht="12.8" hidden="false" customHeight="false" outlineLevel="0" collapsed="false">
      <c r="A9" s="0" t="s">
        <v>19</v>
      </c>
      <c r="B9" s="1" t="n">
        <f aca="false">135.01 * 10^-6</f>
        <v>0.00013501</v>
      </c>
      <c r="C9" s="0" t="n">
        <f aca="false">1254863+479648</f>
        <v>1734511</v>
      </c>
      <c r="D9" s="0" t="n">
        <f aca="false">459231+3943+47</f>
        <v>463221</v>
      </c>
      <c r="F9" s="0" t="n">
        <f aca="false">171631</f>
        <v>171631</v>
      </c>
      <c r="G9" s="0" t="n">
        <v>1567034</v>
      </c>
      <c r="H9" s="0" t="n">
        <f aca="false">F9/G9</f>
        <v>0.109526021771066</v>
      </c>
      <c r="I9" s="0" t="n">
        <f aca="false">1-J9</f>
        <v>0.73293856308781</v>
      </c>
      <c r="J9" s="0" t="n">
        <f aca="false">D9/C9</f>
        <v>0.26706143691219</v>
      </c>
      <c r="K9" s="0" t="n">
        <f aca="false">(G9*H9)/B9</f>
        <v>1271246574.32783</v>
      </c>
      <c r="L9" s="0" t="n">
        <f aca="false">1/B9</f>
        <v>7406.85875120361</v>
      </c>
    </row>
    <row r="11" customFormat="false" ht="12.8" hidden="false" customHeight="false" outlineLevel="0" collapsed="false">
      <c r="A11" s="4" t="s">
        <v>20</v>
      </c>
    </row>
    <row r="12" customFormat="false" ht="12.8" hidden="false" customHeight="false" outlineLevel="0" collapsed="false">
      <c r="A12" s="0" t="s">
        <v>21</v>
      </c>
    </row>
    <row r="13" customFormat="false" ht="12.8" hidden="false" customHeight="false" outlineLevel="0" collapsed="false">
      <c r="A13" s="5" t="s">
        <v>22</v>
      </c>
    </row>
    <row r="14" customFormat="false" ht="12.8" hidden="false" customHeight="false" outlineLevel="0" collapsed="false">
      <c r="A14" s="5" t="s">
        <v>23</v>
      </c>
    </row>
    <row r="15" customFormat="false" ht="12.8" hidden="false" customHeight="false" outlineLevel="0" collapsed="false">
      <c r="A15" s="5" t="s">
        <v>24</v>
      </c>
    </row>
    <row r="16" customFormat="false" ht="12.8" hidden="false" customHeight="false" outlineLevel="0" collapsed="false">
      <c r="A16" s="5" t="s">
        <v>25</v>
      </c>
    </row>
    <row r="17" customFormat="false" ht="12.8" hidden="false" customHeight="false" outlineLevel="0" collapsed="false">
      <c r="A17" s="5" t="s">
        <v>26</v>
      </c>
    </row>
    <row r="18" customFormat="false" ht="12.8" hidden="false" customHeight="false" outlineLevel="0" collapsed="false">
      <c r="A18" s="0" t="s">
        <v>27</v>
      </c>
    </row>
    <row r="19" customFormat="false" ht="12.8" hidden="false" customHeight="false" outlineLevel="0" collapsed="false">
      <c r="A19" s="5" t="s">
        <v>28</v>
      </c>
    </row>
    <row r="20" customFormat="false" ht="12.8" hidden="false" customHeight="false" outlineLevel="0" collapsed="false">
      <c r="A20" s="5" t="s">
        <v>29</v>
      </c>
    </row>
    <row r="21" customFormat="false" ht="12.8" hidden="false" customHeight="false" outlineLevel="0" collapsed="false">
      <c r="A21" s="5" t="s">
        <v>30</v>
      </c>
    </row>
    <row r="22" customFormat="false" ht="12.8" hidden="false" customHeight="false" outlineLevel="0" collapsed="false">
      <c r="A22" s="5" t="s">
        <v>31</v>
      </c>
    </row>
    <row r="23" customFormat="false" ht="12.8" hidden="false" customHeight="false" outlineLevel="0" collapsed="false">
      <c r="A23" s="5" t="s">
        <v>32</v>
      </c>
    </row>
    <row r="24" customFormat="false" ht="12.8" hidden="false" customHeight="false" outlineLevel="0" collapsed="false">
      <c r="A24" s="0" t="s">
        <v>33</v>
      </c>
    </row>
    <row r="25" customFormat="false" ht="12.8" hidden="false" customHeight="false" outlineLevel="0" collapsed="false">
      <c r="A25" s="5" t="s">
        <v>34</v>
      </c>
    </row>
    <row r="26" customFormat="false" ht="12.8" hidden="false" customHeight="false" outlineLevel="0" collapsed="false">
      <c r="A26" s="5" t="s">
        <v>35</v>
      </c>
    </row>
    <row r="27" customFormat="false" ht="12.8" hidden="false" customHeight="false" outlineLevel="0" collapsed="false">
      <c r="A27" s="5" t="s">
        <v>36</v>
      </c>
    </row>
    <row r="28" customFormat="false" ht="12.8" hidden="false" customHeight="false" outlineLevel="0" collapsed="false">
      <c r="A28" s="5" t="s">
        <v>37</v>
      </c>
    </row>
    <row r="29" customFormat="false" ht="12.8" hidden="false" customHeight="false" outlineLevel="0" collapsed="false">
      <c r="A29" s="5" t="s">
        <v>38</v>
      </c>
    </row>
    <row r="30" customFormat="false" ht="12.8" hidden="false" customHeight="false" outlineLevel="0" collapsed="false">
      <c r="A30" s="0" t="s">
        <v>39</v>
      </c>
    </row>
    <row r="31" customFormat="false" ht="12.8" hidden="false" customHeight="false" outlineLevel="0" collapsed="false">
      <c r="A31" s="5" t="s">
        <v>40</v>
      </c>
    </row>
    <row r="32" customFormat="false" ht="12.8" hidden="false" customHeight="false" outlineLevel="0" collapsed="false">
      <c r="A32" s="5" t="s">
        <v>41</v>
      </c>
    </row>
    <row r="33" customFormat="false" ht="12.8" hidden="false" customHeight="false" outlineLevel="0" collapsed="false">
      <c r="A33" s="5" t="s">
        <v>42</v>
      </c>
    </row>
    <row r="34" customFormat="false" ht="12.8" hidden="false" customHeight="false" outlineLevel="0" collapsed="false">
      <c r="A34" s="5" t="s">
        <v>43</v>
      </c>
    </row>
    <row r="35" customFormat="false" ht="12.8" hidden="false" customHeight="false" outlineLevel="0" collapsed="false">
      <c r="A35" s="5" t="s">
        <v>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2021-04-22T23:28:32Z</dcterms:created>
  <dc:creator/>
  <dc:description/>
  <dc:language>en-US</dc:language>
  <cp:lastModifiedBy/>
  <dcterms:modified xsi:type="dcterms:W3CDTF">2021-04-28T15:48:42Z</dcterms:modified>
  <cp:revision>24</cp:revision>
  <dc:subject/>
  <dc:title/>
</cp:coreProperties>
</file>