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參考解答\"/>
    </mc:Choice>
  </mc:AlternateContent>
  <bookViews>
    <workbookView xWindow="240" yWindow="15" windowWidth="11715" windowHeight="8445"/>
  </bookViews>
  <sheets>
    <sheet name="Cell" sheetId="6" r:id="rId1"/>
    <sheet name="INFO" sheetId="1" r:id="rId2"/>
    <sheet name="N" sheetId="7" r:id="rId3"/>
    <sheet name="AndOr" sheetId="4" r:id="rId4"/>
    <sheet name="IS" sheetId="2" r:id="rId5"/>
    <sheet name="IF" sheetId="5" r:id="rId6"/>
    <sheet name="IFNA" sheetId="8" r:id="rId7"/>
    <sheet name="SHEET" sheetId="9" r:id="rId8"/>
  </sheets>
  <externalReferences>
    <externalReference r:id="rId9"/>
  </externalReferences>
  <definedNames>
    <definedName name="檢定成績">#REF!</definedName>
  </definedNames>
  <calcPr calcId="152511"/>
</workbook>
</file>

<file path=xl/calcChain.xml><?xml version="1.0" encoding="utf-8"?>
<calcChain xmlns="http://schemas.openxmlformats.org/spreadsheetml/2006/main">
  <c r="A10" i="9" l="1"/>
  <c r="A5" i="9"/>
  <c r="A2" i="9"/>
  <c r="F4" i="8"/>
  <c r="F3" i="8"/>
  <c r="C6" i="2" l="1"/>
  <c r="A2" i="7" l="1"/>
  <c r="D2" i="7"/>
  <c r="A3" i="7"/>
  <c r="D3" i="7"/>
  <c r="A4" i="7"/>
  <c r="D4" i="7"/>
  <c r="A5" i="7"/>
  <c r="D5" i="7"/>
  <c r="A6" i="7"/>
  <c r="D6" i="7"/>
  <c r="D7" i="7"/>
  <c r="E5" i="2"/>
  <c r="E7" i="2"/>
  <c r="B2" i="7"/>
  <c r="B3" i="7"/>
  <c r="B4" i="7"/>
  <c r="B5" i="7"/>
  <c r="B6" i="7"/>
  <c r="E1" i="6"/>
  <c r="K2" i="5"/>
  <c r="B2" i="5"/>
  <c r="C2" i="5"/>
  <c r="D2" i="5"/>
  <c r="E2" i="5"/>
  <c r="F2" i="5"/>
  <c r="B2" i="4"/>
  <c r="C2" i="4"/>
  <c r="D2" i="4"/>
  <c r="H2" i="4"/>
  <c r="F2" i="4"/>
  <c r="C3" i="7"/>
  <c r="C4" i="7"/>
  <c r="C5" i="7"/>
  <c r="C6" i="7"/>
  <c r="C2" i="7"/>
  <c r="C2" i="2"/>
  <c r="E3" i="6"/>
  <c r="E9" i="6"/>
  <c r="F5" i="6" s="1"/>
  <c r="B1" i="6"/>
  <c r="B7" i="6"/>
  <c r="B4" i="6"/>
  <c r="B5" i="6"/>
  <c r="B6" i="6"/>
  <c r="B9" i="6"/>
  <c r="B10" i="6"/>
  <c r="B11" i="6"/>
  <c r="B12" i="6"/>
  <c r="B13" i="6"/>
  <c r="B14" i="6"/>
  <c r="B3" i="6"/>
  <c r="C7" i="7"/>
  <c r="B3" i="5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G3" i="5"/>
  <c r="G4" i="5"/>
  <c r="G5" i="5"/>
  <c r="G6" i="5"/>
  <c r="G7" i="5"/>
  <c r="G8" i="5"/>
  <c r="G2" i="5"/>
  <c r="F3" i="5"/>
  <c r="F4" i="5"/>
  <c r="F5" i="5"/>
  <c r="F6" i="5"/>
  <c r="F7" i="5"/>
  <c r="F8" i="5"/>
  <c r="E2" i="4"/>
  <c r="B3" i="4"/>
  <c r="C3" i="4"/>
  <c r="D3" i="4"/>
  <c r="E3" i="4"/>
  <c r="B4" i="4"/>
  <c r="C4" i="4"/>
  <c r="D4" i="4"/>
  <c r="E4" i="4"/>
  <c r="B5" i="4"/>
  <c r="C5" i="4"/>
  <c r="D5" i="4"/>
  <c r="E5" i="4"/>
  <c r="B6" i="4"/>
  <c r="C6" i="4"/>
  <c r="D6" i="4"/>
  <c r="E6" i="4"/>
  <c r="B7" i="4"/>
  <c r="C7" i="4"/>
  <c r="D7" i="4"/>
  <c r="E7" i="4"/>
  <c r="B8" i="4"/>
  <c r="C8" i="4"/>
  <c r="D8" i="4"/>
  <c r="E8" i="4"/>
  <c r="H3" i="4"/>
  <c r="H4" i="4"/>
  <c r="H5" i="4"/>
  <c r="H6" i="4"/>
  <c r="H7" i="4"/>
  <c r="H8" i="4"/>
  <c r="F3" i="4"/>
  <c r="F4" i="4"/>
  <c r="F5" i="4"/>
  <c r="F6" i="4"/>
  <c r="F7" i="4"/>
  <c r="F8" i="4"/>
  <c r="C10" i="2"/>
  <c r="C12" i="2"/>
  <c r="B3" i="1"/>
  <c r="B4" i="1"/>
  <c r="B5" i="1"/>
  <c r="B6" i="1"/>
  <c r="B7" i="1"/>
  <c r="B8" i="1"/>
  <c r="B9" i="1"/>
  <c r="B10" i="1"/>
  <c r="B11" i="1"/>
  <c r="B2" i="1"/>
  <c r="C13" i="2"/>
  <c r="C11" i="2"/>
  <c r="C9" i="2"/>
  <c r="C8" i="2"/>
  <c r="C7" i="2"/>
  <c r="C5" i="2"/>
  <c r="C4" i="2"/>
  <c r="C3" i="2"/>
  <c r="G2" i="4" a="1"/>
  <c r="G2" i="4"/>
  <c r="G8" i="4" a="1"/>
  <c r="G8" i="4"/>
  <c r="G7" i="4" a="1"/>
  <c r="G7" i="4"/>
  <c r="G6" i="4" a="1"/>
  <c r="G6" i="4"/>
  <c r="G5" i="4" a="1"/>
  <c r="G5" i="4"/>
  <c r="G4" i="4" a="1"/>
  <c r="G4" i="4"/>
  <c r="G3" i="4" a="1"/>
  <c r="G3" i="4"/>
  <c r="I2" i="4" a="1"/>
  <c r="I2" i="4"/>
  <c r="I8" i="4" a="1"/>
  <c r="I8" i="4"/>
  <c r="I7" i="4" a="1"/>
  <c r="I7" i="4"/>
  <c r="I6" i="4" a="1"/>
  <c r="I6" i="4"/>
  <c r="I5" i="4" a="1"/>
  <c r="I5" i="4"/>
  <c r="I4" i="4" a="1"/>
  <c r="I4" i="4"/>
  <c r="I3" i="4" a="1"/>
  <c r="I3" i="4"/>
  <c r="B8" i="6"/>
  <c r="E2" i="6" l="1"/>
</calcChain>
</file>

<file path=xl/sharedStrings.xml><?xml version="1.0" encoding="utf-8"?>
<sst xmlns="http://schemas.openxmlformats.org/spreadsheetml/2006/main" count="117" uniqueCount="104">
  <si>
    <t>DIRECTORY</t>
    <phoneticPr fontId="3" type="noConversion"/>
  </si>
  <si>
    <t>MEMAVAIL</t>
    <phoneticPr fontId="3" type="noConversion"/>
  </si>
  <si>
    <t>MEMUSED</t>
    <phoneticPr fontId="3" type="noConversion"/>
  </si>
  <si>
    <t>NUMFILE</t>
    <phoneticPr fontId="3" type="noConversion"/>
  </si>
  <si>
    <t>ORIGIN</t>
    <phoneticPr fontId="3" type="noConversion"/>
  </si>
  <si>
    <t>OSVERSION</t>
    <phoneticPr fontId="3" type="noConversion"/>
  </si>
  <si>
    <t>RECALC</t>
    <phoneticPr fontId="3" type="noConversion"/>
  </si>
  <si>
    <t>RELEASE</t>
    <phoneticPr fontId="3" type="noConversion"/>
  </si>
  <si>
    <t>SYSTEM</t>
    <phoneticPr fontId="3" type="noConversion"/>
  </si>
  <si>
    <t>TOTMEM</t>
    <phoneticPr fontId="3" type="noConversion"/>
  </si>
  <si>
    <t>姓名</t>
    <phoneticPr fontId="3" type="noConversion"/>
  </si>
  <si>
    <t>國文</t>
    <phoneticPr fontId="3" type="noConversion"/>
  </si>
  <si>
    <t>英文</t>
    <phoneticPr fontId="3" type="noConversion"/>
  </si>
  <si>
    <t>電腦</t>
    <phoneticPr fontId="3" type="noConversion"/>
  </si>
  <si>
    <t>施大偉</t>
  </si>
  <si>
    <t>李榮宗</t>
  </si>
  <si>
    <t>吳宜真</t>
  </si>
  <si>
    <t>張淑滿</t>
  </si>
  <si>
    <t>陳友敬</t>
    <phoneticPr fontId="3" type="noConversion"/>
  </si>
  <si>
    <t>陳儀庭</t>
    <phoneticPr fontId="3" type="noConversion"/>
  </si>
  <si>
    <t>莊慧玲</t>
    <phoneticPr fontId="3" type="noConversion"/>
  </si>
  <si>
    <t>AND</t>
    <phoneticPr fontId="3" type="noConversion"/>
  </si>
  <si>
    <t>OR</t>
    <phoneticPr fontId="3" type="noConversion"/>
  </si>
  <si>
    <t>AND陣列</t>
    <phoneticPr fontId="3" type="noConversion"/>
  </si>
  <si>
    <t>OR陣列</t>
    <phoneticPr fontId="3" type="noConversion"/>
  </si>
  <si>
    <t>等級</t>
    <phoneticPr fontId="3" type="noConversion"/>
  </si>
  <si>
    <t>平均</t>
    <phoneticPr fontId="3" type="noConversion"/>
  </si>
  <si>
    <t>評語</t>
    <phoneticPr fontId="3" type="noConversion"/>
  </si>
  <si>
    <t>資訊型態</t>
  </si>
  <si>
    <t>COL</t>
  </si>
  <si>
    <t>COLOR</t>
  </si>
  <si>
    <t>CONTENTS</t>
  </si>
  <si>
    <t>FILENAME</t>
  </si>
  <si>
    <t>FORMAT</t>
  </si>
  <si>
    <t>PARENTHESES</t>
  </si>
  <si>
    <t>PREFIX</t>
  </si>
  <si>
    <t>PROTECT</t>
  </si>
  <si>
    <t>ROW</t>
  </si>
  <si>
    <t>TYPE</t>
  </si>
  <si>
    <t>WIDTH</t>
  </si>
  <si>
    <t>亂數</t>
    <phoneticPr fontId="3" type="noConversion"/>
  </si>
  <si>
    <t>是否為奇數</t>
    <phoneticPr fontId="3" type="noConversion"/>
  </si>
  <si>
    <r>
      <t>N()</t>
    </r>
    <r>
      <rPr>
        <sz val="12"/>
        <color indexed="43"/>
        <rFont val="新細明體"/>
        <family val="1"/>
        <charset val="136"/>
      </rPr>
      <t>回傳</t>
    </r>
    <phoneticPr fontId="3" type="noConversion"/>
  </si>
  <si>
    <t>共有奇數</t>
    <phoneticPr fontId="3" type="noConversion"/>
  </si>
  <si>
    <t>傳回結果</t>
    <phoneticPr fontId="3" type="noConversion"/>
  </si>
  <si>
    <t>ADDRESS</t>
    <phoneticPr fontId="3" type="noConversion"/>
  </si>
  <si>
    <r>
      <t xml:space="preserve">方法 </t>
    </r>
    <r>
      <rPr>
        <sz val="12"/>
        <rFont val="新細明體"/>
        <family val="1"/>
        <charset val="136"/>
      </rPr>
      <t xml:space="preserve">1 </t>
    </r>
    <r>
      <rPr>
        <sz val="12"/>
        <rFont val="Wingdings"/>
        <charset val="2"/>
      </rPr>
      <t>è</t>
    </r>
    <phoneticPr fontId="3" type="noConversion"/>
  </si>
  <si>
    <r>
      <t xml:space="preserve">方法 </t>
    </r>
    <r>
      <rPr>
        <sz val="12"/>
        <rFont val="新細明體"/>
        <family val="1"/>
        <charset val="136"/>
      </rPr>
      <t xml:space="preserve">2 </t>
    </r>
    <r>
      <rPr>
        <sz val="12"/>
        <rFont val="Wingdings"/>
        <charset val="2"/>
      </rPr>
      <t>è</t>
    </r>
    <phoneticPr fontId="3" type="noConversion"/>
  </si>
  <si>
    <r>
      <t xml:space="preserve">方法 </t>
    </r>
    <r>
      <rPr>
        <sz val="12"/>
        <rFont val="新細明體"/>
        <family val="1"/>
        <charset val="136"/>
      </rPr>
      <t xml:space="preserve">3 </t>
    </r>
    <r>
      <rPr>
        <sz val="12"/>
        <rFont val="Wingdings"/>
        <charset val="2"/>
      </rPr>
      <t>è</t>
    </r>
    <phoneticPr fontId="3" type="noConversion"/>
  </si>
  <si>
    <r>
      <t xml:space="preserve"> </t>
    </r>
    <r>
      <rPr>
        <sz val="12"/>
        <rFont val="新細明體"/>
        <family val="1"/>
        <charset val="136"/>
      </rPr>
      <t xml:space="preserve"> 平均</t>
    </r>
    <phoneticPr fontId="3" type="noConversion"/>
  </si>
  <si>
    <t>資訊型態</t>
    <phoneticPr fontId="3" type="noConversion"/>
  </si>
  <si>
    <t>傳回的資訊</t>
    <phoneticPr fontId="3" type="noConversion"/>
  </si>
  <si>
    <t>=CHOOSE(E5,"博碩",11,22,ERROR.TYPE(A1),10/0,3&gt;5,SUM(E5))</t>
    <phoneticPr fontId="3" type="noConversion"/>
  </si>
  <si>
    <t>傳回的值</t>
    <phoneticPr fontId="3" type="noConversion"/>
  </si>
  <si>
    <t>函數名稱</t>
    <phoneticPr fontId="3" type="noConversion"/>
  </si>
  <si>
    <t>=ROUNDDOWN(RAND()*8,0)</t>
    <phoneticPr fontId="3" type="noConversion"/>
  </si>
  <si>
    <t>=ISBLANK(E7)</t>
    <phoneticPr fontId="3" type="noConversion"/>
  </si>
  <si>
    <t>ç</t>
    <phoneticPr fontId="3" type="noConversion"/>
  </si>
  <si>
    <t>ç</t>
    <phoneticPr fontId="3" type="noConversion"/>
  </si>
  <si>
    <t>=COUNTIF(E4:E8,"&gt;38.5")</t>
    <phoneticPr fontId="3" type="noConversion"/>
  </si>
  <si>
    <t>=COUNTIF(E4:E8,"&gt;"&amp;CELL("contents",E9))</t>
    <phoneticPr fontId="3" type="noConversion"/>
  </si>
  <si>
    <t>=COUNTIF(E4:E8,"&gt;"&amp;AVERAGE(E4:E8))</t>
    <phoneticPr fontId="3" type="noConversion"/>
  </si>
  <si>
    <t>ISTEXT</t>
    <phoneticPr fontId="3" type="noConversion"/>
  </si>
  <si>
    <t>ISBLANK</t>
    <phoneticPr fontId="3" type="noConversion"/>
  </si>
  <si>
    <t>ISERR</t>
    <phoneticPr fontId="3" type="noConversion"/>
  </si>
  <si>
    <t>ISERROR</t>
    <phoneticPr fontId="3" type="noConversion"/>
  </si>
  <si>
    <t>ISEVEN</t>
    <phoneticPr fontId="3" type="noConversion"/>
  </si>
  <si>
    <t>ISLOGICAL</t>
    <phoneticPr fontId="3" type="noConversion"/>
  </si>
  <si>
    <t>ISNA</t>
    <phoneticPr fontId="3" type="noConversion"/>
  </si>
  <si>
    <t>ISNONTEXT</t>
    <phoneticPr fontId="3" type="noConversion"/>
  </si>
  <si>
    <t>ISODD</t>
    <phoneticPr fontId="3" type="noConversion"/>
  </si>
  <si>
    <t>ISREF</t>
    <phoneticPr fontId="3" type="noConversion"/>
  </si>
  <si>
    <t>亂數</t>
    <phoneticPr fontId="3" type="noConversion"/>
  </si>
  <si>
    <t>MOD()</t>
    <phoneticPr fontId="3" type="noConversion"/>
  </si>
  <si>
    <t>=IF(J2&lt;60,"不及格","及格")</t>
    <phoneticPr fontId="3" type="noConversion"/>
  </si>
  <si>
    <t>ISFORMULA</t>
    <phoneticPr fontId="3" type="noConversion"/>
  </si>
  <si>
    <t>ISNUMBER</t>
    <phoneticPr fontId="3" type="noConversion"/>
  </si>
  <si>
    <t>地區</t>
    <phoneticPr fontId="17" type="noConversion"/>
  </si>
  <si>
    <t>電話區碼</t>
    <phoneticPr fontId="17" type="noConversion"/>
  </si>
  <si>
    <t>宜蘭</t>
    <phoneticPr fontId="17" type="noConversion"/>
  </si>
  <si>
    <t>03</t>
    <phoneticPr fontId="17" type="noConversion"/>
  </si>
  <si>
    <t>台中</t>
    <phoneticPr fontId="17" type="noConversion"/>
  </si>
  <si>
    <t>的區碼</t>
    <phoneticPr fontId="17" type="noConversion"/>
  </si>
  <si>
    <t>=IFNA(VLOOKUP(D3,$A$3:$B$8,2),"無此資料")</t>
  </si>
  <si>
    <t>台北</t>
    <phoneticPr fontId="17" type="noConversion"/>
  </si>
  <si>
    <t>02</t>
    <phoneticPr fontId="17" type="noConversion"/>
  </si>
  <si>
    <t>高雄</t>
    <phoneticPr fontId="17" type="noConversion"/>
  </si>
  <si>
    <t>的區碼</t>
    <phoneticPr fontId="17" type="noConversion"/>
  </si>
  <si>
    <t>=IFNA(VLOOKUP(D4,$A$3:$B$8,2),"無此資料")</t>
  </si>
  <si>
    <t>花蓮</t>
    <phoneticPr fontId="17" type="noConversion"/>
  </si>
  <si>
    <t>南投</t>
    <phoneticPr fontId="17" type="noConversion"/>
  </si>
  <si>
    <t>049</t>
    <phoneticPr fontId="17" type="noConversion"/>
  </si>
  <si>
    <t>台南</t>
    <phoneticPr fontId="17" type="noConversion"/>
  </si>
  <si>
    <t>06</t>
    <phoneticPr fontId="17" type="noConversion"/>
  </si>
  <si>
    <t>高雄</t>
    <phoneticPr fontId="17" type="noConversion"/>
  </si>
  <si>
    <t>07</t>
    <phoneticPr fontId="17" type="noConversion"/>
  </si>
  <si>
    <t>SHEET函數</t>
    <phoneticPr fontId="3" type="noConversion"/>
  </si>
  <si>
    <t>=SHEET()</t>
    <phoneticPr fontId="3" type="noConversion"/>
  </si>
  <si>
    <t>未指定引數時,會傳回輸入了SHEET函數的工作表號碼,在此為第8個工作表故傳回8</t>
    <phoneticPr fontId="3" type="noConversion"/>
  </si>
  <si>
    <t>=SHEET("INFO")</t>
    <phoneticPr fontId="3" type="noConversion"/>
  </si>
  <si>
    <t>名稱為INFO的工作表號碼為2</t>
    <phoneticPr fontId="3" type="noConversion"/>
  </si>
  <si>
    <t>SHEETS函數</t>
    <phoneticPr fontId="3" type="noConversion"/>
  </si>
  <si>
    <t>=SHEETS()</t>
    <phoneticPr fontId="3" type="noConversion"/>
  </si>
  <si>
    <t>未指定引數時,會傳回活頁簿裡的工作表總數目,在此共有8張工作表故傳回8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</si>
</sst>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0;_"/>
    <numFmt numFmtId="177" formatCode="[&lt;60]&quot;不及格&quot;;&quot;及格&quot;"/>
  </numFmts>
  <fonts count="20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name val="Times New Roman"/>
      <family val="1"/>
    </font>
    <font>
      <sz val="12"/>
      <color indexed="1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43"/>
      <name val="新細明體"/>
      <family val="1"/>
      <charset val="136"/>
    </font>
    <font>
      <sz val="12"/>
      <color indexed="43"/>
      <name val="Times New Roman"/>
      <family val="1"/>
    </font>
    <font>
      <sz val="12"/>
      <color indexed="18"/>
      <name val="新細明體"/>
      <family val="1"/>
      <charset val="136"/>
    </font>
    <font>
      <sz val="12"/>
      <color indexed="56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Wingdings"/>
      <charset val="2"/>
    </font>
    <font>
      <sz val="11"/>
      <color rgb="FF444444"/>
      <name val="細明體"/>
      <family val="3"/>
      <charset val="136"/>
    </font>
    <font>
      <sz val="9"/>
      <name val="新細明體"/>
      <family val="2"/>
      <charset val="136"/>
      <scheme val="minor"/>
    </font>
    <font>
      <sz val="11"/>
      <color rgb="FF444444"/>
      <name val="Segoe UI"/>
      <family val="2"/>
    </font>
    <font>
      <sz val="12"/>
      <color rgb="FFFF0000"/>
      <name val="新細明體"/>
      <family val="1"/>
      <charset val="136"/>
    </font>
  </fonts>
  <fills count="15">
    <fill>
      <patternFill patternType="none"/>
    </fill>
    <fill>
      <patternFill patternType="gray125"/>
    </fill>
    <fill>
      <patternFill patternType="solid">
        <fgColor indexed="17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43" fontId="0" fillId="0" borderId="0" xfId="3" applyFo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5" fillId="4" borderId="1" xfId="1" applyNumberFormat="1" applyFont="1" applyFill="1" applyBorder="1" applyAlignment="1">
      <alignment horizontal="center"/>
    </xf>
    <xf numFmtId="176" fontId="5" fillId="0" borderId="1" xfId="1" applyNumberFormat="1" applyFont="1" applyFill="1" applyBorder="1" applyAlignment="1">
      <alignment horizontal="center"/>
    </xf>
    <xf numFmtId="176" fontId="0" fillId="0" borderId="0" xfId="0" applyNumberFormat="1">
      <alignment vertical="center"/>
    </xf>
    <xf numFmtId="176" fontId="5" fillId="5" borderId="1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2"/>
    <xf numFmtId="58" fontId="7" fillId="6" borderId="0" xfId="2" applyNumberFormat="1" applyFont="1" applyFill="1"/>
    <xf numFmtId="0" fontId="8" fillId="7" borderId="0" xfId="2" applyFont="1" applyFill="1"/>
    <xf numFmtId="0" fontId="9" fillId="7" borderId="0" xfId="2" applyFont="1" applyFill="1"/>
    <xf numFmtId="0" fontId="10" fillId="4" borderId="0" xfId="2" applyFont="1" applyFill="1"/>
    <xf numFmtId="0" fontId="11" fillId="8" borderId="0" xfId="2" applyFont="1" applyFill="1"/>
    <xf numFmtId="0" fontId="2" fillId="0" borderId="0" xfId="2" applyFont="1"/>
    <xf numFmtId="0" fontId="12" fillId="0" borderId="0" xfId="2" applyFont="1"/>
    <xf numFmtId="0" fontId="12" fillId="5" borderId="3" xfId="2" applyFont="1" applyFill="1" applyBorder="1" applyAlignment="1">
      <alignment horizontal="justify" vertical="top" wrapText="1"/>
    </xf>
    <xf numFmtId="0" fontId="13" fillId="4" borderId="4" xfId="2" applyFont="1" applyFill="1" applyBorder="1" applyAlignment="1">
      <alignment horizontal="justify" vertical="top" wrapText="1"/>
    </xf>
    <xf numFmtId="0" fontId="14" fillId="0" borderId="0" xfId="2" applyFont="1"/>
    <xf numFmtId="0" fontId="13" fillId="4" borderId="5" xfId="2" applyFont="1" applyFill="1" applyBorder="1" applyAlignment="1">
      <alignment horizontal="justify" vertical="top" wrapText="1"/>
    </xf>
    <xf numFmtId="0" fontId="12" fillId="0" borderId="1" xfId="2" applyFont="1" applyBorder="1" applyAlignment="1">
      <alignment horizontal="center"/>
    </xf>
    <xf numFmtId="0" fontId="14" fillId="0" borderId="1" xfId="2" applyFont="1" applyBorder="1" applyAlignment="1">
      <alignment horizontal="center"/>
    </xf>
    <xf numFmtId="0" fontId="14" fillId="9" borderId="1" xfId="2" applyFont="1" applyFill="1" applyBorder="1" applyAlignment="1">
      <alignment horizontal="center"/>
    </xf>
    <xf numFmtId="0" fontId="0" fillId="9" borderId="1" xfId="2" quotePrefix="1" applyFont="1" applyFill="1" applyBorder="1" applyAlignment="1">
      <alignment horizontal="center"/>
    </xf>
    <xf numFmtId="0" fontId="14" fillId="5" borderId="6" xfId="2" applyFont="1" applyFill="1" applyBorder="1" applyAlignment="1">
      <alignment horizontal="center"/>
    </xf>
    <xf numFmtId="0" fontId="14" fillId="0" borderId="0" xfId="2" applyFont="1" applyAlignment="1">
      <alignment horizontal="right"/>
    </xf>
    <xf numFmtId="0" fontId="0" fillId="3" borderId="1" xfId="0" applyFill="1" applyBorder="1">
      <alignment vertical="center"/>
    </xf>
    <xf numFmtId="0" fontId="0" fillId="9" borderId="1" xfId="0" applyFill="1" applyBorder="1">
      <alignment vertical="center"/>
    </xf>
    <xf numFmtId="0" fontId="13" fillId="9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15" fillId="0" borderId="0" xfId="0" applyFont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2" quotePrefix="1" applyFont="1"/>
    <xf numFmtId="0" fontId="13" fillId="5" borderId="4" xfId="2" applyFont="1" applyFill="1" applyBorder="1" applyAlignment="1">
      <alignment horizontal="justify" vertical="top" wrapText="1"/>
    </xf>
    <xf numFmtId="0" fontId="13" fillId="5" borderId="4" xfId="2" applyFont="1" applyFill="1" applyBorder="1" applyAlignment="1">
      <alignment horizontal="justify" vertical="top"/>
    </xf>
    <xf numFmtId="0" fontId="13" fillId="5" borderId="5" xfId="2" applyFont="1" applyFill="1" applyBorder="1" applyAlignment="1">
      <alignment horizontal="justify" vertical="top" wrapText="1"/>
    </xf>
    <xf numFmtId="0" fontId="7" fillId="10" borderId="1" xfId="0" applyFon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16" fillId="0" borderId="1" xfId="4" applyFont="1" applyBorder="1" applyAlignment="1">
      <alignment vertical="top" wrapText="1" indent="1"/>
    </xf>
    <xf numFmtId="0" fontId="1" fillId="0" borderId="0" xfId="4">
      <alignment vertical="center"/>
    </xf>
    <xf numFmtId="49" fontId="18" fillId="12" borderId="1" xfId="4" applyNumberFormat="1" applyFont="1" applyFill="1" applyBorder="1" applyAlignment="1">
      <alignment vertical="top" wrapText="1" indent="1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4" quotePrefix="1">
      <alignment vertical="center"/>
    </xf>
    <xf numFmtId="49" fontId="18" fillId="0" borderId="1" xfId="4" applyNumberFormat="1" applyFont="1" applyBorder="1" applyAlignment="1">
      <alignment vertical="top" wrapText="1" indent="1"/>
    </xf>
    <xf numFmtId="0" fontId="16" fillId="12" borderId="1" xfId="4" applyFont="1" applyFill="1" applyBorder="1" applyAlignment="1">
      <alignment vertical="top" wrapText="1" indent="1"/>
    </xf>
    <xf numFmtId="0" fontId="1" fillId="0" borderId="0" xfId="4" applyBorder="1">
      <alignment vertical="center"/>
    </xf>
    <xf numFmtId="0" fontId="18" fillId="0" borderId="0" xfId="4" applyFont="1" applyAlignment="1">
      <alignment vertical="top" wrapText="1" indent="1"/>
    </xf>
    <xf numFmtId="0" fontId="13" fillId="0" borderId="0" xfId="0" applyFont="1">
      <alignment vertical="center"/>
    </xf>
    <xf numFmtId="0" fontId="0" fillId="14" borderId="0" xfId="0" applyFill="1">
      <alignment vertical="center"/>
    </xf>
    <xf numFmtId="0" fontId="19" fillId="0" borderId="0" xfId="0" applyFont="1">
      <alignment vertical="center"/>
    </xf>
  </cellXfs>
  <cellStyles count="5">
    <cellStyle name="一般" xfId="0" builtinId="0"/>
    <cellStyle name="一般 2" xfId="4"/>
    <cellStyle name="一般_學生成績" xfId="1"/>
    <cellStyle name="一般_邏輯與資訊函數" xfId="2"/>
    <cellStyle name="千分位" xfId="3" builtinId="3"/>
  </cellStyles>
  <dxfs count="4">
    <dxf>
      <font>
        <condense val="0"/>
        <extend val="0"/>
        <color indexed="10"/>
      </font>
      <fill>
        <patternFill>
          <bgColor indexed="43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3</xdr:row>
      <xdr:rowOff>0</xdr:rowOff>
    </xdr:from>
    <xdr:to>
      <xdr:col>15</xdr:col>
      <xdr:colOff>180975</xdr:colOff>
      <xdr:row>12</xdr:row>
      <xdr:rowOff>171450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638175"/>
          <a:ext cx="3314700" cy="2066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13;&#29256;/&#26032;&#31684;&#20363;&#27284;&#26696;/CH05&#37007;&#36655;&#33287;&#36039;&#35338;&#20989;&#259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"/>
      <sheetName val="INFO"/>
      <sheetName val="N"/>
      <sheetName val="AndOr"/>
      <sheetName val="IS"/>
      <sheetName val="IF"/>
      <sheetName val="IFNA"/>
      <sheetName val="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F3" sqref="F3"/>
    </sheetView>
  </sheetViews>
  <sheetFormatPr defaultRowHeight="16.5"/>
  <cols>
    <col min="1" max="1" width="17.625" style="22" bestFit="1" customWidth="1"/>
    <col min="2" max="2" width="68.375" style="22" customWidth="1"/>
    <col min="3" max="3" width="1.5" style="22" customWidth="1"/>
    <col min="4" max="4" width="9" style="22" customWidth="1"/>
    <col min="5" max="5" width="10.5" style="22" customWidth="1"/>
    <col min="6" max="16384" width="9" style="22"/>
  </cols>
  <sheetData>
    <row r="1" spans="1:6" s="19" customFormat="1" ht="17.25" thickBot="1">
      <c r="A1" s="18"/>
      <c r="B1" s="13">
        <f ca="1">TODAY()</f>
        <v>41533</v>
      </c>
      <c r="D1" s="19" t="s">
        <v>46</v>
      </c>
      <c r="E1" s="24">
        <f>COUNTIF(E4:E8,"&gt;38.5")</f>
        <v>2</v>
      </c>
      <c r="F1" s="43" t="s">
        <v>59</v>
      </c>
    </row>
    <row r="2" spans="1:6" s="19" customFormat="1" ht="17.25" thickTop="1">
      <c r="A2" s="20" t="s">
        <v>28</v>
      </c>
      <c r="B2" s="20" t="s">
        <v>44</v>
      </c>
      <c r="D2" s="19" t="s">
        <v>47</v>
      </c>
      <c r="E2" s="24">
        <f ca="1">COUNTIF(E4:E8,"&gt;"&amp;CELL("contents",E9))</f>
        <v>2</v>
      </c>
      <c r="F2" s="43" t="s">
        <v>60</v>
      </c>
    </row>
    <row r="3" spans="1:6">
      <c r="A3" s="21" t="s">
        <v>45</v>
      </c>
      <c r="B3" s="44" t="str">
        <f ca="1">CELL(A3,$B$1)</f>
        <v>$B$1</v>
      </c>
      <c r="D3" s="19" t="s">
        <v>48</v>
      </c>
      <c r="E3" s="25">
        <f>COUNTIF(E4:E8,"&gt;"&amp;AVERAGE(E4:E8))</f>
        <v>2</v>
      </c>
      <c r="F3" s="43" t="s">
        <v>61</v>
      </c>
    </row>
    <row r="4" spans="1:6">
      <c r="A4" s="21" t="s">
        <v>29</v>
      </c>
      <c r="B4" s="44">
        <f t="shared" ref="B4:B14" ca="1" si="0">CELL(A4,$B$1)</f>
        <v>2</v>
      </c>
      <c r="E4" s="26">
        <v>34</v>
      </c>
    </row>
    <row r="5" spans="1:6">
      <c r="A5" s="21" t="s">
        <v>30</v>
      </c>
      <c r="B5" s="44">
        <f t="shared" ca="1" si="0"/>
        <v>0</v>
      </c>
      <c r="E5" s="27">
        <v>54</v>
      </c>
      <c r="F5" s="22">
        <f>COUNTIF(E4:E8,"&gt;"&amp;E9)</f>
        <v>2</v>
      </c>
    </row>
    <row r="6" spans="1:6">
      <c r="A6" s="21" t="s">
        <v>31</v>
      </c>
      <c r="B6" s="44">
        <f t="shared" ca="1" si="0"/>
        <v>41533</v>
      </c>
      <c r="E6" s="26">
        <v>23</v>
      </c>
    </row>
    <row r="7" spans="1:6" ht="19.899999999999999" customHeight="1">
      <c r="A7" s="21" t="s">
        <v>32</v>
      </c>
      <c r="B7" s="45" t="str">
        <f ca="1">CELL(A7,$B$1)</f>
        <v>D:\改版\新範例檔案\參考解答\[CH05邏輯與資訊函數(參考解答).xlsx]Cell</v>
      </c>
      <c r="E7" s="26">
        <v>67</v>
      </c>
    </row>
    <row r="8" spans="1:6">
      <c r="A8" s="21" t="s">
        <v>33</v>
      </c>
      <c r="B8" s="44" t="str">
        <f t="shared" ca="1" si="0"/>
        <v>D4</v>
      </c>
      <c r="E8" s="26">
        <v>14</v>
      </c>
    </row>
    <row r="9" spans="1:6">
      <c r="A9" s="21" t="s">
        <v>34</v>
      </c>
      <c r="B9" s="44">
        <f t="shared" ca="1" si="0"/>
        <v>0</v>
      </c>
      <c r="D9" s="29" t="s">
        <v>49</v>
      </c>
      <c r="E9" s="28">
        <f>AVERAGE(E4:E8)</f>
        <v>38.4</v>
      </c>
    </row>
    <row r="10" spans="1:6">
      <c r="A10" s="21" t="s">
        <v>35</v>
      </c>
      <c r="B10" s="44" t="str">
        <f t="shared" ca="1" si="0"/>
        <v/>
      </c>
    </row>
    <row r="11" spans="1:6">
      <c r="A11" s="21" t="s">
        <v>36</v>
      </c>
      <c r="B11" s="44">
        <f t="shared" ca="1" si="0"/>
        <v>1</v>
      </c>
    </row>
    <row r="12" spans="1:6">
      <c r="A12" s="21" t="s">
        <v>37</v>
      </c>
      <c r="B12" s="44">
        <f t="shared" ca="1" si="0"/>
        <v>1</v>
      </c>
    </row>
    <row r="13" spans="1:6">
      <c r="A13" s="21" t="s">
        <v>38</v>
      </c>
      <c r="B13" s="44" t="str">
        <f t="shared" ca="1" si="0"/>
        <v>v</v>
      </c>
    </row>
    <row r="14" spans="1:6" ht="17.25" thickBot="1">
      <c r="A14" s="23" t="s">
        <v>39</v>
      </c>
      <c r="B14" s="46">
        <f t="shared" ca="1" si="0"/>
        <v>68</v>
      </c>
    </row>
    <row r="15" spans="1:6" ht="17.25" thickTop="1"/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showGridLines="0" workbookViewId="0">
      <selection activeCell="B2" sqref="B2"/>
    </sheetView>
  </sheetViews>
  <sheetFormatPr defaultRowHeight="16.5"/>
  <cols>
    <col min="1" max="1" width="14" bestFit="1" customWidth="1"/>
    <col min="2" max="2" width="45.75" bestFit="1" customWidth="1"/>
  </cols>
  <sheetData>
    <row r="1" spans="1:2">
      <c r="A1" s="32" t="s">
        <v>50</v>
      </c>
      <c r="B1" s="33" t="s">
        <v>51</v>
      </c>
    </row>
    <row r="2" spans="1:2">
      <c r="A2" s="31" t="s">
        <v>0</v>
      </c>
      <c r="B2" s="30" t="str">
        <f ca="1">INFO(A2)</f>
        <v>D:\改版\新範例檔案\參考解答\</v>
      </c>
    </row>
    <row r="3" spans="1:2">
      <c r="A3" s="31" t="s">
        <v>1</v>
      </c>
      <c r="B3" s="30" t="e">
        <f t="shared" ref="B3:B11" ca="1" si="0">INFO(A3)</f>
        <v>#N/A</v>
      </c>
    </row>
    <row r="4" spans="1:2">
      <c r="A4" s="31" t="s">
        <v>2</v>
      </c>
      <c r="B4" s="30" t="e">
        <f t="shared" ca="1" si="0"/>
        <v>#N/A</v>
      </c>
    </row>
    <row r="5" spans="1:2">
      <c r="A5" s="31" t="s">
        <v>3</v>
      </c>
      <c r="B5" s="30">
        <f t="shared" ca="1" si="0"/>
        <v>28</v>
      </c>
    </row>
    <row r="6" spans="1:2">
      <c r="A6" s="31" t="s">
        <v>4</v>
      </c>
      <c r="B6" s="30" t="str">
        <f t="shared" ca="1" si="0"/>
        <v>$A:$A$1</v>
      </c>
    </row>
    <row r="7" spans="1:2">
      <c r="A7" s="31" t="s">
        <v>5</v>
      </c>
      <c r="B7" s="30" t="str">
        <f t="shared" ca="1" si="0"/>
        <v>Windows (32-bit) NT 6.01</v>
      </c>
    </row>
    <row r="8" spans="1:2">
      <c r="A8" s="31" t="s">
        <v>6</v>
      </c>
      <c r="B8" s="30" t="str">
        <f t="shared" ca="1" si="0"/>
        <v>自動</v>
      </c>
    </row>
    <row r="9" spans="1:2">
      <c r="A9" s="31" t="s">
        <v>7</v>
      </c>
      <c r="B9" s="30" t="str">
        <f t="shared" ca="1" si="0"/>
        <v>15.0</v>
      </c>
    </row>
    <row r="10" spans="1:2">
      <c r="A10" s="31" t="s">
        <v>8</v>
      </c>
      <c r="B10" s="30" t="str">
        <f t="shared" ca="1" si="0"/>
        <v>pcdos</v>
      </c>
    </row>
    <row r="11" spans="1:2">
      <c r="A11" s="31" t="s">
        <v>9</v>
      </c>
      <c r="B11" s="30" t="e">
        <f t="shared" ca="1" si="0"/>
        <v>#N/A</v>
      </c>
    </row>
  </sheetData>
  <phoneticPr fontId="3" type="noConversion"/>
  <pageMargins left="0.75" right="0.75" top="1" bottom="1" header="0.5" footer="0.5"/>
  <pageSetup paperSize="269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6.5"/>
  <cols>
    <col min="1" max="1" width="9" style="12" customWidth="1"/>
    <col min="2" max="2" width="12.875" style="12" bestFit="1" customWidth="1"/>
    <col min="3" max="16384" width="9" style="12"/>
  </cols>
  <sheetData>
    <row r="1" spans="1:4">
      <c r="A1" s="14" t="s">
        <v>40</v>
      </c>
      <c r="B1" s="14" t="s">
        <v>41</v>
      </c>
      <c r="C1" s="15" t="s">
        <v>42</v>
      </c>
      <c r="D1" s="15" t="s">
        <v>73</v>
      </c>
    </row>
    <row r="2" spans="1:4">
      <c r="A2" s="16">
        <f ca="1">INT(RAND()*100)</f>
        <v>84</v>
      </c>
      <c r="B2" s="16" t="b">
        <f ca="1">ISODD(A2)</f>
        <v>0</v>
      </c>
      <c r="C2" s="17">
        <f ca="1">N(B2)</f>
        <v>0</v>
      </c>
      <c r="D2" s="17">
        <f ca="1">MOD(A2,2)</f>
        <v>0</v>
      </c>
    </row>
    <row r="3" spans="1:4">
      <c r="A3" s="16">
        <f ca="1">INT(RAND()*100)</f>
        <v>51</v>
      </c>
      <c r="B3" s="16" t="b">
        <f ca="1">ISODD(A3)</f>
        <v>1</v>
      </c>
      <c r="C3" s="17">
        <f ca="1">N(B3)</f>
        <v>1</v>
      </c>
      <c r="D3" s="17">
        <f ca="1">MOD(A3,2)</f>
        <v>1</v>
      </c>
    </row>
    <row r="4" spans="1:4">
      <c r="A4" s="16">
        <f ca="1">INT(RAND()*100)</f>
        <v>29</v>
      </c>
      <c r="B4" s="16" t="b">
        <f ca="1">ISODD(A4)</f>
        <v>1</v>
      </c>
      <c r="C4" s="17">
        <f ca="1">N(B4)</f>
        <v>1</v>
      </c>
      <c r="D4" s="17">
        <f ca="1">MOD(A4,2)</f>
        <v>1</v>
      </c>
    </row>
    <row r="5" spans="1:4">
      <c r="A5" s="16">
        <f ca="1">INT(RAND()*100)</f>
        <v>59</v>
      </c>
      <c r="B5" s="16" t="b">
        <f ca="1">ISODD(A5)</f>
        <v>1</v>
      </c>
      <c r="C5" s="17">
        <f ca="1">N(B5)</f>
        <v>1</v>
      </c>
      <c r="D5" s="17">
        <f ca="1">MOD(A5,2)</f>
        <v>1</v>
      </c>
    </row>
    <row r="6" spans="1:4">
      <c r="A6" s="16">
        <f ca="1">INT(RAND()*100)</f>
        <v>74</v>
      </c>
      <c r="B6" s="16" t="b">
        <f ca="1">ISODD(A6)</f>
        <v>0</v>
      </c>
      <c r="C6" s="17">
        <f ca="1">N(B6)</f>
        <v>0</v>
      </c>
      <c r="D6" s="17">
        <f ca="1">MOD(A6,2)</f>
        <v>0</v>
      </c>
    </row>
    <row r="7" spans="1:4">
      <c r="B7" s="14" t="s">
        <v>43</v>
      </c>
      <c r="C7" s="14">
        <f ca="1">SUM(C2:C6)</f>
        <v>3</v>
      </c>
      <c r="D7" s="14">
        <f ca="1">SUM(D2:D6)</f>
        <v>3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"/>
  <sheetViews>
    <sheetView showGridLines="0" workbookViewId="0">
      <selection activeCell="G15" sqref="G15"/>
    </sheetView>
  </sheetViews>
  <sheetFormatPr defaultRowHeight="16.5"/>
  <cols>
    <col min="1" max="1" width="7.5" bestFit="1" customWidth="1"/>
    <col min="2" max="4" width="5.25" bestFit="1" customWidth="1"/>
    <col min="5" max="5" width="6.625" customWidth="1"/>
    <col min="6" max="6" width="9.5" bestFit="1" customWidth="1"/>
  </cols>
  <sheetData>
    <row r="1" spans="1:9">
      <c r="A1" s="3" t="s">
        <v>10</v>
      </c>
      <c r="B1" s="3" t="s">
        <v>11</v>
      </c>
      <c r="C1" s="3" t="s">
        <v>12</v>
      </c>
      <c r="D1" s="3" t="s">
        <v>13</v>
      </c>
      <c r="E1" s="3" t="s">
        <v>26</v>
      </c>
      <c r="F1" s="3" t="s">
        <v>21</v>
      </c>
      <c r="G1" s="3" t="s">
        <v>23</v>
      </c>
      <c r="H1" s="3" t="s">
        <v>22</v>
      </c>
      <c r="I1" s="3" t="s">
        <v>24</v>
      </c>
    </row>
    <row r="2" spans="1:9">
      <c r="A2" s="4" t="s">
        <v>14</v>
      </c>
      <c r="B2" s="6">
        <f ca="1">40+RAND()*60</f>
        <v>74.703150925497837</v>
      </c>
      <c r="C2" s="6">
        <f t="shared" ref="C2:D8" ca="1" si="0">40+RAND()*60</f>
        <v>76.863103728904605</v>
      </c>
      <c r="D2" s="6">
        <f t="shared" ca="1" si="0"/>
        <v>43.684708307511556</v>
      </c>
      <c r="E2" s="6">
        <f t="shared" ref="E2:E8" ca="1" si="1">AVERAGE(B2:D2)</f>
        <v>65.08365432063799</v>
      </c>
      <c r="F2" s="7" t="str">
        <f ca="1">IF(AND(B2&gt;80,C2&gt;80,D2&gt;80),"優秀","")</f>
        <v/>
      </c>
      <c r="G2" s="2" t="str">
        <f t="array" aca="1" ref="G2" ca="1">IF(AND(B2:D2&gt;80),"優秀","")</f>
        <v/>
      </c>
      <c r="H2" s="2" t="str">
        <f ca="1">IF(OR(B2&lt;60,C2&lt;60,D2&lt;60),"重修","")</f>
        <v>重修</v>
      </c>
      <c r="I2" s="2" t="str">
        <f t="array" aca="1" ref="I2" ca="1">IF(OR(B2:D2&lt;60),"重修","")</f>
        <v>重修</v>
      </c>
    </row>
    <row r="3" spans="1:9">
      <c r="A3" s="4" t="s">
        <v>15</v>
      </c>
      <c r="B3" s="6">
        <f t="shared" ref="B3:B8" ca="1" si="2">40+RAND()*60</f>
        <v>86.571499253106111</v>
      </c>
      <c r="C3" s="6">
        <f t="shared" ca="1" si="0"/>
        <v>46.202293705315675</v>
      </c>
      <c r="D3" s="6">
        <f t="shared" ca="1" si="0"/>
        <v>58.773937822787161</v>
      </c>
      <c r="E3" s="6">
        <f t="shared" ca="1" si="1"/>
        <v>63.849243593736311</v>
      </c>
      <c r="F3" s="7" t="str">
        <f t="shared" ref="F3:F8" ca="1" si="3">IF(AND(B3&gt;80,C3&gt;80,D3&gt;80),"優秀","")</f>
        <v/>
      </c>
      <c r="G3" s="2" t="str">
        <f t="array" aca="1" ref="G3" ca="1">IF(AND(B3:D3&gt;80),"優秀","")</f>
        <v/>
      </c>
      <c r="H3" s="2" t="str">
        <f t="shared" ref="H3:H8" ca="1" si="4">IF(OR(B3&lt;60,C3&lt;60,D3&lt;60),"重修","")</f>
        <v>重修</v>
      </c>
      <c r="I3" s="2" t="str">
        <f t="array" aca="1" ref="I3" ca="1">IF(OR(B3:D3&lt;60),"重修","")</f>
        <v>重修</v>
      </c>
    </row>
    <row r="4" spans="1:9">
      <c r="A4" s="4" t="s">
        <v>16</v>
      </c>
      <c r="B4" s="6">
        <f t="shared" ca="1" si="2"/>
        <v>46.862459911550665</v>
      </c>
      <c r="C4" s="6">
        <f t="shared" ca="1" si="0"/>
        <v>76.092090004658445</v>
      </c>
      <c r="D4" s="6">
        <f t="shared" ca="1" si="0"/>
        <v>71.522469317703226</v>
      </c>
      <c r="E4" s="6">
        <f t="shared" ca="1" si="1"/>
        <v>64.825673077970791</v>
      </c>
      <c r="F4" s="7" t="str">
        <f t="shared" ca="1" si="3"/>
        <v/>
      </c>
      <c r="G4" s="2" t="str">
        <f t="array" aca="1" ref="G4" ca="1">IF(AND(B4:D4&gt;80),"優秀","")</f>
        <v/>
      </c>
      <c r="H4" s="2" t="str">
        <f t="shared" ca="1" si="4"/>
        <v>重修</v>
      </c>
      <c r="I4" s="2" t="str">
        <f t="array" aca="1" ref="I4" ca="1">IF(OR(B4:D4&lt;60),"重修","")</f>
        <v>重修</v>
      </c>
    </row>
    <row r="5" spans="1:9">
      <c r="A5" s="4" t="s">
        <v>17</v>
      </c>
      <c r="B5" s="6">
        <f t="shared" ca="1" si="2"/>
        <v>55.565015936200318</v>
      </c>
      <c r="C5" s="6">
        <f t="shared" ca="1" si="0"/>
        <v>66.044358741683453</v>
      </c>
      <c r="D5" s="6">
        <f t="shared" ca="1" si="0"/>
        <v>49.302117010372605</v>
      </c>
      <c r="E5" s="6">
        <f t="shared" ca="1" si="1"/>
        <v>56.97049722941879</v>
      </c>
      <c r="F5" s="7" t="str">
        <f t="shared" ca="1" si="3"/>
        <v/>
      </c>
      <c r="G5" s="2" t="str">
        <f t="array" aca="1" ref="G5" ca="1">IF(AND(B5:D5&gt;80),"優秀","")</f>
        <v/>
      </c>
      <c r="H5" s="2" t="str">
        <f t="shared" ca="1" si="4"/>
        <v>重修</v>
      </c>
      <c r="I5" s="2" t="str">
        <f t="array" aca="1" ref="I5" ca="1">IF(OR(B5:D5&lt;60),"重修","")</f>
        <v>重修</v>
      </c>
    </row>
    <row r="6" spans="1:9">
      <c r="A6" s="4" t="s">
        <v>18</v>
      </c>
      <c r="B6" s="6">
        <f t="shared" ca="1" si="2"/>
        <v>82.231303333191292</v>
      </c>
      <c r="C6" s="6">
        <f t="shared" ca="1" si="0"/>
        <v>62.495507600746969</v>
      </c>
      <c r="D6" s="6">
        <f t="shared" ca="1" si="0"/>
        <v>75.805203744007429</v>
      </c>
      <c r="E6" s="6">
        <f t="shared" ca="1" si="1"/>
        <v>73.510671559315227</v>
      </c>
      <c r="F6" s="7" t="str">
        <f t="shared" ca="1" si="3"/>
        <v/>
      </c>
      <c r="G6" s="2" t="str">
        <f t="array" aca="1" ref="G6" ca="1">IF(AND(B6:D6&gt;80),"優秀","")</f>
        <v/>
      </c>
      <c r="H6" s="2" t="str">
        <f t="shared" ca="1" si="4"/>
        <v/>
      </c>
      <c r="I6" s="2" t="str">
        <f t="array" aca="1" ref="I6" ca="1">IF(OR(B6:D6&lt;60),"重修","")</f>
        <v/>
      </c>
    </row>
    <row r="7" spans="1:9">
      <c r="A7" s="5" t="s">
        <v>19</v>
      </c>
      <c r="B7" s="6">
        <f t="shared" ca="1" si="2"/>
        <v>50.932533417819272</v>
      </c>
      <c r="C7" s="6">
        <f t="shared" ca="1" si="0"/>
        <v>69.81546130069438</v>
      </c>
      <c r="D7" s="6">
        <f t="shared" ca="1" si="0"/>
        <v>95.28727437840837</v>
      </c>
      <c r="E7" s="6">
        <f t="shared" ca="1" si="1"/>
        <v>72.011756365640679</v>
      </c>
      <c r="F7" s="7" t="str">
        <f t="shared" ca="1" si="3"/>
        <v/>
      </c>
      <c r="G7" s="2" t="str">
        <f t="array" aca="1" ref="G7" ca="1">IF(AND(B7:D7&gt;80),"優秀","")</f>
        <v/>
      </c>
      <c r="H7" s="2" t="str">
        <f t="shared" ca="1" si="4"/>
        <v>重修</v>
      </c>
      <c r="I7" s="2" t="str">
        <f t="array" aca="1" ref="I7" ca="1">IF(OR(B7:D7&lt;60),"重修","")</f>
        <v>重修</v>
      </c>
    </row>
    <row r="8" spans="1:9">
      <c r="A8" s="5" t="s">
        <v>20</v>
      </c>
      <c r="B8" s="6">
        <f t="shared" ca="1" si="2"/>
        <v>74.03020681247034</v>
      </c>
      <c r="C8" s="6">
        <f t="shared" ca="1" si="0"/>
        <v>41.628787759443618</v>
      </c>
      <c r="D8" s="6">
        <f t="shared" ca="1" si="0"/>
        <v>53.567271348886827</v>
      </c>
      <c r="E8" s="6">
        <f t="shared" ca="1" si="1"/>
        <v>56.408755306933593</v>
      </c>
      <c r="F8" s="7" t="str">
        <f t="shared" ca="1" si="3"/>
        <v/>
      </c>
      <c r="G8" s="2" t="str">
        <f t="array" aca="1" ref="G8" ca="1">IF(AND(B8:D8&gt;80),"優秀","")</f>
        <v/>
      </c>
      <c r="H8" s="2" t="str">
        <f t="shared" ca="1" si="4"/>
        <v>重修</v>
      </c>
      <c r="I8" s="2" t="str">
        <f t="array" aca="1" ref="I8" ca="1">IF(OR(B8:D8&lt;60),"重修","")</f>
        <v>重修</v>
      </c>
    </row>
    <row r="9" spans="1:9">
      <c r="E9" s="8"/>
    </row>
    <row r="11" spans="1:9">
      <c r="C11" s="1"/>
    </row>
  </sheetData>
  <phoneticPr fontId="3" type="noConversion"/>
  <conditionalFormatting sqref="B2:F8">
    <cfRule type="cellIs" dxfId="3" priority="1" stopIfTrue="1" operator="lessThan">
      <formula>60</formula>
    </cfRule>
    <cfRule type="cellIs" dxfId="2" priority="2" stopIfTrue="1" operator="greaterThanOrEqual">
      <formula>80</formula>
    </cfRule>
  </conditionalFormatting>
  <pageMargins left="0.75" right="0.75" top="1" bottom="1" header="0.5" footer="0.5"/>
  <pageSetup paperSize="269" orientation="landscape" r:id="rId1"/>
  <headerFooter alignWithMargins="0"/>
  <cellWatches>
    <cellWatch r="C10"/>
    <cellWatch r="C11"/>
  </cellWatch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13"/>
  <sheetViews>
    <sheetView showGridLines="0" workbookViewId="0">
      <selection activeCell="I10" sqref="I10"/>
    </sheetView>
  </sheetViews>
  <sheetFormatPr defaultRowHeight="16.5"/>
  <cols>
    <col min="1" max="1" width="2.375" customWidth="1"/>
    <col min="2" max="2" width="12.25" bestFit="1" customWidth="1"/>
    <col min="3" max="3" width="12.25" customWidth="1"/>
    <col min="4" max="4" width="2.625" customWidth="1"/>
    <col min="5" max="5" width="11" bestFit="1" customWidth="1"/>
  </cols>
  <sheetData>
    <row r="1" spans="2:6">
      <c r="B1" s="32" t="s">
        <v>54</v>
      </c>
      <c r="C1" s="33" t="s">
        <v>53</v>
      </c>
    </row>
    <row r="2" spans="2:6">
      <c r="B2" s="31" t="s">
        <v>63</v>
      </c>
      <c r="C2" s="30" t="b">
        <f ca="1">ISBLANK(E7)</f>
        <v>0</v>
      </c>
      <c r="D2" s="34"/>
      <c r="E2" s="36" t="s">
        <v>56</v>
      </c>
    </row>
    <row r="3" spans="2:6">
      <c r="B3" s="31" t="s">
        <v>64</v>
      </c>
      <c r="C3" s="30" t="b">
        <f ca="1">ISERR(E7)</f>
        <v>0</v>
      </c>
      <c r="D3" s="34"/>
    </row>
    <row r="4" spans="2:6" ht="16.5" customHeight="1">
      <c r="B4" s="31" t="s">
        <v>65</v>
      </c>
      <c r="C4" s="30" t="b">
        <f ca="1">ISERROR(E7)</f>
        <v>0</v>
      </c>
      <c r="D4" s="34"/>
      <c r="E4" s="47" t="s">
        <v>72</v>
      </c>
    </row>
    <row r="5" spans="2:6">
      <c r="B5" s="31" t="s">
        <v>66</v>
      </c>
      <c r="C5" s="30" t="b">
        <f ca="1">ISEVEN(E7)</f>
        <v>0</v>
      </c>
      <c r="D5" s="34"/>
      <c r="E5" s="48">
        <f ca="1">ROUNDDOWN(RAND()*8,0)</f>
        <v>2</v>
      </c>
      <c r="F5" s="36" t="s">
        <v>55</v>
      </c>
    </row>
    <row r="6" spans="2:6">
      <c r="B6" s="31" t="s">
        <v>75</v>
      </c>
      <c r="C6" s="30" t="b">
        <f>_xlfn.ISFORMULA(E7)</f>
        <v>1</v>
      </c>
      <c r="D6" s="34"/>
    </row>
    <row r="7" spans="2:6">
      <c r="B7" s="31" t="s">
        <v>67</v>
      </c>
      <c r="C7" s="30" t="b">
        <f ca="1">ISLOGICAL(E7)</f>
        <v>0</v>
      </c>
      <c r="D7" s="34"/>
      <c r="E7" s="35">
        <f ca="1">CHOOSE(E5,"博碩",11,22,ERROR.TYPE(A1),10/0,3&gt;5,SUM(E5))</f>
        <v>11</v>
      </c>
      <c r="F7" s="36" t="s">
        <v>52</v>
      </c>
    </row>
    <row r="8" spans="2:6">
      <c r="B8" s="31" t="s">
        <v>68</v>
      </c>
      <c r="C8" s="30" t="b">
        <f ca="1">ISNA(E7)</f>
        <v>0</v>
      </c>
      <c r="D8" s="34"/>
    </row>
    <row r="9" spans="2:6">
      <c r="B9" s="31" t="s">
        <v>69</v>
      </c>
      <c r="C9" s="30" t="b">
        <f ca="1">ISNONTEXT(E7)</f>
        <v>1</v>
      </c>
      <c r="D9" s="34"/>
    </row>
    <row r="10" spans="2:6">
      <c r="B10" s="31" t="s">
        <v>76</v>
      </c>
      <c r="C10" s="30" t="b">
        <f ca="1">ISNUMBER(E7)</f>
        <v>1</v>
      </c>
      <c r="D10" s="34"/>
    </row>
    <row r="11" spans="2:6">
      <c r="B11" s="31" t="s">
        <v>70</v>
      </c>
      <c r="C11" s="30" t="b">
        <f ca="1">ISODD(E7)</f>
        <v>1</v>
      </c>
      <c r="D11" s="34"/>
    </row>
    <row r="12" spans="2:6">
      <c r="B12" s="31" t="s">
        <v>71</v>
      </c>
      <c r="C12" s="30" t="b">
        <f>ISREF(E7)</f>
        <v>1</v>
      </c>
      <c r="D12" s="34"/>
    </row>
    <row r="13" spans="2:6">
      <c r="B13" s="31" t="s">
        <v>62</v>
      </c>
      <c r="C13" s="30" t="b">
        <f ca="1">ISTEXT(E7)</f>
        <v>0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workbookViewId="0">
      <selection activeCell="K2" sqref="K2"/>
    </sheetView>
  </sheetViews>
  <sheetFormatPr defaultRowHeight="16.5"/>
  <cols>
    <col min="1" max="1" width="7.5" bestFit="1" customWidth="1"/>
    <col min="2" max="5" width="6" customWidth="1"/>
    <col min="9" max="9" width="2.75" customWidth="1"/>
  </cols>
  <sheetData>
    <row r="1" spans="1:13">
      <c r="A1" s="3" t="s">
        <v>10</v>
      </c>
      <c r="B1" s="3" t="s">
        <v>11</v>
      </c>
      <c r="C1" s="3" t="s">
        <v>12</v>
      </c>
      <c r="D1" s="3" t="s">
        <v>13</v>
      </c>
      <c r="E1" s="3" t="s">
        <v>26</v>
      </c>
      <c r="F1" s="10" t="s">
        <v>25</v>
      </c>
      <c r="G1" s="10" t="s">
        <v>27</v>
      </c>
    </row>
    <row r="2" spans="1:13">
      <c r="A2" s="4" t="s">
        <v>14</v>
      </c>
      <c r="B2" s="6">
        <f ca="1">40+RAND()*60</f>
        <v>48.45411258530639</v>
      </c>
      <c r="C2" s="6">
        <f t="shared" ref="C2:D8" ca="1" si="0">40+RAND()*60</f>
        <v>80.248045637587637</v>
      </c>
      <c r="D2" s="6">
        <f t="shared" ca="1" si="0"/>
        <v>99.669058162458725</v>
      </c>
      <c r="E2" s="9">
        <f t="shared" ref="E2:E8" ca="1" si="1">AVERAGE(B2:D2)</f>
        <v>76.123738795117575</v>
      </c>
      <c r="F2" s="2" t="str">
        <f ca="1">IF(E2&gt;90,"甲",IF(E2&gt;80,"乙",IF(E2&gt;70,"丙","丁")))</f>
        <v>丙</v>
      </c>
      <c r="G2" s="11" t="str">
        <f ca="1">IF(E2&lt;AVERAGE($E$2:$E$8),"要加油","")</f>
        <v/>
      </c>
      <c r="J2" s="41">
        <v>70</v>
      </c>
      <c r="K2" s="42" t="str">
        <f>IF(J2&lt;60,"不及格","及格")</f>
        <v>及格</v>
      </c>
      <c r="L2" s="37" t="s">
        <v>57</v>
      </c>
      <c r="M2" s="36" t="s">
        <v>74</v>
      </c>
    </row>
    <row r="3" spans="1:13" ht="17.25" thickBot="1">
      <c r="A3" s="4" t="s">
        <v>15</v>
      </c>
      <c r="B3" s="6">
        <f t="shared" ref="B3:B8" ca="1" si="2">40+RAND()*60</f>
        <v>54.332759154890141</v>
      </c>
      <c r="C3" s="6">
        <f t="shared" ca="1" si="0"/>
        <v>55.637082469372857</v>
      </c>
      <c r="D3" s="6">
        <f t="shared" ca="1" si="0"/>
        <v>81.970223296593858</v>
      </c>
      <c r="E3" s="9">
        <f t="shared" ca="1" si="1"/>
        <v>63.980021640285621</v>
      </c>
      <c r="F3" s="2" t="str">
        <f t="shared" ref="F3:F8" ca="1" si="3">IF(E3&gt;90,"甲",IF(E3&gt;80,"乙",IF(E3&gt;70,"丙","丁")))</f>
        <v>丁</v>
      </c>
      <c r="G3" s="11" t="str">
        <f t="shared" ref="G3:G8" ca="1" si="4">IF(E3&lt;AVERAGE($E$2:$E$8),"要加油","")</f>
        <v>要加油</v>
      </c>
    </row>
    <row r="4" spans="1:13">
      <c r="A4" s="4" t="s">
        <v>16</v>
      </c>
      <c r="B4" s="6">
        <f t="shared" ca="1" si="2"/>
        <v>90.722743491479804</v>
      </c>
      <c r="C4" s="6">
        <f t="shared" ca="1" si="0"/>
        <v>44.925079290803616</v>
      </c>
      <c r="D4" s="6">
        <f t="shared" ca="1" si="0"/>
        <v>95.312504155344826</v>
      </c>
      <c r="E4" s="9">
        <f t="shared" ca="1" si="1"/>
        <v>76.986775645876079</v>
      </c>
      <c r="F4" s="2" t="str">
        <f t="shared" ca="1" si="3"/>
        <v>丙</v>
      </c>
      <c r="G4" s="11" t="str">
        <f t="shared" ca="1" si="4"/>
        <v/>
      </c>
      <c r="J4" s="38">
        <v>70</v>
      </c>
    </row>
    <row r="5" spans="1:13">
      <c r="A5" s="4" t="s">
        <v>17</v>
      </c>
      <c r="B5" s="6">
        <f t="shared" ca="1" si="2"/>
        <v>78.360671092337753</v>
      </c>
      <c r="C5" s="6">
        <f t="shared" ca="1" si="0"/>
        <v>59.942917548976688</v>
      </c>
      <c r="D5" s="6">
        <f t="shared" ca="1" si="0"/>
        <v>46.991849657780392</v>
      </c>
      <c r="E5" s="9">
        <f t="shared" ca="1" si="1"/>
        <v>61.765146099698278</v>
      </c>
      <c r="F5" s="2" t="str">
        <f t="shared" ca="1" si="3"/>
        <v>丁</v>
      </c>
      <c r="G5" s="11" t="str">
        <f t="shared" ca="1" si="4"/>
        <v>要加油</v>
      </c>
      <c r="J5" s="39">
        <v>51</v>
      </c>
      <c r="K5" s="37" t="s">
        <v>58</v>
      </c>
    </row>
    <row r="6" spans="1:13" ht="17.25" thickBot="1">
      <c r="A6" s="4" t="s">
        <v>18</v>
      </c>
      <c r="B6" s="6">
        <f t="shared" ca="1" si="2"/>
        <v>85.557542715498698</v>
      </c>
      <c r="C6" s="6">
        <f t="shared" ca="1" si="0"/>
        <v>85.162898427847495</v>
      </c>
      <c r="D6" s="6">
        <f t="shared" ca="1" si="0"/>
        <v>41.235196980586203</v>
      </c>
      <c r="E6" s="9">
        <f t="shared" ca="1" si="1"/>
        <v>70.651879374644139</v>
      </c>
      <c r="F6" s="2" t="str">
        <f t="shared" ca="1" si="3"/>
        <v>丙</v>
      </c>
      <c r="G6" s="11" t="str">
        <f t="shared" ca="1" si="4"/>
        <v/>
      </c>
      <c r="J6" s="40"/>
    </row>
    <row r="7" spans="1:13">
      <c r="A7" s="5" t="s">
        <v>19</v>
      </c>
      <c r="B7" s="6">
        <f t="shared" ca="1" si="2"/>
        <v>48.570600141757922</v>
      </c>
      <c r="C7" s="6">
        <f t="shared" ca="1" si="0"/>
        <v>58.314177774585502</v>
      </c>
      <c r="D7" s="6">
        <f t="shared" ca="1" si="0"/>
        <v>89.372454446987462</v>
      </c>
      <c r="E7" s="9">
        <f t="shared" ca="1" si="1"/>
        <v>65.419077454443638</v>
      </c>
      <c r="F7" s="2" t="str">
        <f t="shared" ca="1" si="3"/>
        <v>丁</v>
      </c>
      <c r="G7" s="11" t="str">
        <f t="shared" ca="1" si="4"/>
        <v>要加油</v>
      </c>
    </row>
    <row r="8" spans="1:13">
      <c r="A8" s="5" t="s">
        <v>20</v>
      </c>
      <c r="B8" s="6">
        <f t="shared" ca="1" si="2"/>
        <v>62.816873112458943</v>
      </c>
      <c r="C8" s="6">
        <f t="shared" ca="1" si="0"/>
        <v>97.44583668280444</v>
      </c>
      <c r="D8" s="6">
        <f t="shared" ca="1" si="0"/>
        <v>63.32612786362705</v>
      </c>
      <c r="E8" s="9">
        <f t="shared" ca="1" si="1"/>
        <v>74.529612552963485</v>
      </c>
      <c r="F8" s="2" t="str">
        <f t="shared" ca="1" si="3"/>
        <v>丙</v>
      </c>
      <c r="G8" s="11" t="str">
        <f t="shared" ca="1" si="4"/>
        <v/>
      </c>
    </row>
  </sheetData>
  <phoneticPr fontId="3" type="noConversion"/>
  <conditionalFormatting sqref="B2:E8">
    <cfRule type="cellIs" dxfId="1" priority="1" stopIfTrue="1" operator="greaterThanOrEqual">
      <formula>80</formula>
    </cfRule>
    <cfRule type="cellIs" dxfId="0" priority="2" stopIfTrue="1" operator="lessThan">
      <formula>AVERAGE($E$2:$E$8)</formula>
    </cfRule>
  </conditionalFormatting>
  <pageMargins left="0.75" right="0.75" top="1" bottom="1" header="0.5" footer="0.5"/>
  <pageSetup paperSize="26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F4" sqref="F4"/>
    </sheetView>
  </sheetViews>
  <sheetFormatPr defaultRowHeight="16.5"/>
  <cols>
    <col min="1" max="1" width="13" style="50" customWidth="1"/>
    <col min="2" max="2" width="12.875" style="50" customWidth="1"/>
    <col min="3" max="3" width="9" style="50"/>
    <col min="4" max="4" width="6.875" style="50" customWidth="1"/>
    <col min="5" max="5" width="7" style="50" customWidth="1"/>
    <col min="6" max="16384" width="9" style="50"/>
  </cols>
  <sheetData>
    <row r="2" spans="1:7">
      <c r="A2" s="49" t="s">
        <v>77</v>
      </c>
      <c r="B2" s="49" t="s">
        <v>78</v>
      </c>
    </row>
    <row r="3" spans="1:7">
      <c r="A3" s="49" t="s">
        <v>79</v>
      </c>
      <c r="B3" s="51" t="s">
        <v>80</v>
      </c>
      <c r="D3" s="52" t="s">
        <v>81</v>
      </c>
      <c r="E3" s="34" t="s">
        <v>82</v>
      </c>
      <c r="F3" s="53" t="str">
        <f>_xlfn.IFNA(VLOOKUP(D3,$A$3:$B$8,2),"無此資料")</f>
        <v>無此資料</v>
      </c>
      <c r="G3" s="54" t="s">
        <v>83</v>
      </c>
    </row>
    <row r="4" spans="1:7">
      <c r="A4" s="49" t="s">
        <v>84</v>
      </c>
      <c r="B4" s="55" t="s">
        <v>85</v>
      </c>
      <c r="D4" s="52" t="s">
        <v>86</v>
      </c>
      <c r="E4" s="34" t="s">
        <v>87</v>
      </c>
      <c r="F4" s="53" t="str">
        <f>_xlfn.IFNA(VLOOKUP(D4,$A$3:$B$8,2),"無此資料")</f>
        <v>07</v>
      </c>
      <c r="G4" s="54" t="s">
        <v>88</v>
      </c>
    </row>
    <row r="5" spans="1:7">
      <c r="A5" s="56" t="s">
        <v>89</v>
      </c>
      <c r="B5" s="51" t="s">
        <v>80</v>
      </c>
      <c r="D5" s="57"/>
      <c r="E5" s="57"/>
    </row>
    <row r="6" spans="1:7">
      <c r="A6" s="49" t="s">
        <v>90</v>
      </c>
      <c r="B6" s="55" t="s">
        <v>91</v>
      </c>
    </row>
    <row r="7" spans="1:7">
      <c r="A7" s="56" t="s">
        <v>92</v>
      </c>
      <c r="B7" s="51" t="s">
        <v>93</v>
      </c>
    </row>
    <row r="8" spans="1:7">
      <c r="A8" s="49" t="s">
        <v>94</v>
      </c>
      <c r="B8" s="55" t="s">
        <v>95</v>
      </c>
    </row>
    <row r="10" spans="1:7">
      <c r="B10" s="58"/>
      <c r="C10" s="54"/>
    </row>
    <row r="11" spans="1:7">
      <c r="B11" s="58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0" sqref="A10"/>
    </sheetView>
  </sheetViews>
  <sheetFormatPr defaultRowHeight="16.5"/>
  <cols>
    <col min="1" max="1" width="9.5" bestFit="1" customWidth="1"/>
    <col min="4" max="4" width="9.5" bestFit="1" customWidth="1"/>
  </cols>
  <sheetData>
    <row r="1" spans="1:5">
      <c r="A1" s="59" t="s">
        <v>96</v>
      </c>
    </row>
    <row r="2" spans="1:5">
      <c r="A2" s="60">
        <f ca="1">_xlfn.SHEET()</f>
        <v>8</v>
      </c>
      <c r="B2" s="36" t="s">
        <v>97</v>
      </c>
    </row>
    <row r="3" spans="1:5">
      <c r="A3" t="s">
        <v>98</v>
      </c>
    </row>
    <row r="5" spans="1:5">
      <c r="A5" s="60">
        <f ca="1">_xlfn.SHEET("INFO")</f>
        <v>2</v>
      </c>
      <c r="B5" s="36" t="s">
        <v>99</v>
      </c>
    </row>
    <row r="6" spans="1:5">
      <c r="A6" t="s">
        <v>100</v>
      </c>
    </row>
    <row r="9" spans="1:5">
      <c r="A9" s="59" t="s">
        <v>101</v>
      </c>
    </row>
    <row r="10" spans="1:5">
      <c r="A10" s="60">
        <f ca="1">_xlfn.SHEETS()</f>
        <v>8</v>
      </c>
      <c r="B10" s="36" t="s">
        <v>102</v>
      </c>
    </row>
    <row r="11" spans="1:5">
      <c r="A11" t="s">
        <v>103</v>
      </c>
    </row>
    <row r="13" spans="1:5" s="61" customFormat="1">
      <c r="A13"/>
      <c r="B13"/>
      <c r="C13"/>
      <c r="D13"/>
      <c r="E13"/>
    </row>
    <row r="14" spans="1:5" s="61" customFormat="1">
      <c r="A14"/>
      <c r="B14"/>
      <c r="C14"/>
      <c r="D14"/>
      <c r="E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Cell</vt:lpstr>
      <vt:lpstr>INFO</vt:lpstr>
      <vt:lpstr>N</vt:lpstr>
      <vt:lpstr>AndOr</vt:lpstr>
      <vt:lpstr>IS</vt:lpstr>
      <vt:lpstr>IF</vt:lpstr>
      <vt:lpstr>IFNA</vt:lpstr>
      <vt:lpstr>SHEET</vt:lpstr>
    </vt:vector>
  </TitlesOfParts>
  <Company>cgu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Windows 使用者</cp:lastModifiedBy>
  <dcterms:created xsi:type="dcterms:W3CDTF">2005-07-12T07:13:17Z</dcterms:created>
  <dcterms:modified xsi:type="dcterms:W3CDTF">2013-09-16T05:48:34Z</dcterms:modified>
</cp:coreProperties>
</file>