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600" yWindow="435" windowWidth="11220" windowHeight="5685"/>
  </bookViews>
  <sheets>
    <sheet name="連續區域" sheetId="1" r:id="rId1"/>
    <sheet name="不連續區域" sheetId="2" r:id="rId2"/>
  </sheets>
  <definedNames>
    <definedName name="_xlnm._FilterDatabase" localSheetId="0" hidden="1">連續區域!$B$1:$B$12</definedName>
    <definedName name="data">連續區域!$B$1:$B$12</definedName>
    <definedName name="_xlnm.Extract" localSheetId="0">連續區域!$H$1</definedName>
    <definedName name="資料">不連續區域!$B$3:$B$103</definedName>
    <definedName name="數字資料">不連續區域!#REF!</definedName>
    <definedName name="擴充資料">不連續區域!XFC$3:XFC$104</definedName>
    <definedName name="擴充數字資料">不連續區域!#REF!</definedName>
  </definedNames>
  <calcPr calcId="152511"/>
</workbook>
</file>

<file path=xl/calcChain.xml><?xml version="1.0" encoding="utf-8"?>
<calcChain xmlns="http://schemas.openxmlformats.org/spreadsheetml/2006/main">
  <c r="C16" i="1" l="1" a="1"/>
  <c r="C16" i="1"/>
  <c r="I2" i="1"/>
  <c r="I3" i="1"/>
  <c r="I4" i="1"/>
  <c r="I5" i="1"/>
  <c r="I6" i="1"/>
  <c r="I7" i="1"/>
  <c r="I8" i="1"/>
  <c r="I9" i="1"/>
  <c r="I10" i="1"/>
  <c r="I11" i="1"/>
  <c r="I12" i="1"/>
  <c r="I1" i="1"/>
  <c r="N2" i="1" a="1"/>
  <c r="N3" i="1" a="1"/>
  <c r="N4" i="1" a="1"/>
  <c r="N5" i="1" a="1"/>
  <c r="N6" i="1" a="1"/>
  <c r="N7" i="1" a="1"/>
  <c r="N8" i="1" a="1"/>
  <c r="N9" i="1" a="1"/>
  <c r="N10" i="1" a="1"/>
  <c r="N11" i="1" a="1"/>
  <c r="N12" i="1" a="1"/>
  <c r="N1" i="1" a="1"/>
  <c r="N2" i="1"/>
  <c r="P2" i="1" s="1"/>
  <c r="N3" i="1"/>
  <c r="P3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" i="1"/>
  <c r="P1" i="1" s="1"/>
  <c r="M1" i="1" a="1"/>
  <c r="M1" i="1"/>
  <c r="M2" i="1"/>
  <c r="M3" i="1"/>
  <c r="M4" i="1"/>
  <c r="M5" i="1"/>
  <c r="M6" i="1"/>
  <c r="M7" i="1"/>
  <c r="M8" i="1"/>
  <c r="M9" i="1"/>
  <c r="M10" i="1"/>
  <c r="M11" i="1"/>
  <c r="M12" i="1"/>
  <c r="L1" i="1" a="1"/>
  <c r="L1" i="1"/>
  <c r="L2" i="1"/>
  <c r="L3" i="1"/>
  <c r="L4" i="1"/>
  <c r="L5" i="1"/>
  <c r="L6" i="1"/>
  <c r="L7" i="1"/>
  <c r="L8" i="1"/>
  <c r="L9" i="1"/>
  <c r="L10" i="1"/>
  <c r="L11" i="1"/>
  <c r="L12" i="1"/>
  <c r="J1" i="1" a="1"/>
  <c r="J1" i="1"/>
  <c r="J2" i="1"/>
  <c r="J3" i="1"/>
  <c r="J4" i="1"/>
  <c r="J5" i="1"/>
  <c r="J6" i="1"/>
  <c r="J7" i="1"/>
  <c r="J8" i="1"/>
  <c r="J9" i="1"/>
  <c r="J10" i="1"/>
  <c r="J11" i="1"/>
  <c r="J12" i="1"/>
  <c r="K1" i="1"/>
  <c r="K2" i="1"/>
  <c r="K3" i="1"/>
  <c r="K4" i="1"/>
  <c r="K5" i="1"/>
  <c r="K6" i="1"/>
  <c r="K7" i="1"/>
  <c r="K8" i="1"/>
  <c r="K9" i="1"/>
  <c r="K10" i="1"/>
  <c r="K11" i="1"/>
  <c r="K12" i="1"/>
  <c r="E2" i="1" a="1"/>
  <c r="E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" i="1" a="1"/>
  <c r="E1" i="1"/>
  <c r="F2" i="1" a="1"/>
  <c r="F2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" i="1" a="1"/>
  <c r="F1" i="1"/>
  <c r="G2" i="1"/>
  <c r="G3" i="1"/>
  <c r="G4" i="1"/>
  <c r="G5" i="1"/>
  <c r="G6" i="1"/>
  <c r="G7" i="1"/>
  <c r="G8" i="1"/>
  <c r="G9" i="1"/>
  <c r="G10" i="1"/>
  <c r="G11" i="1"/>
  <c r="G12" i="1"/>
  <c r="G1" i="1"/>
  <c r="D1" i="2"/>
  <c r="D20" i="2"/>
  <c r="D19" i="2"/>
  <c r="D18" i="2"/>
  <c r="D17" i="2"/>
  <c r="D16" i="2"/>
  <c r="D15" i="2"/>
  <c r="D14" i="2"/>
  <c r="D13" i="2"/>
  <c r="D12" i="2"/>
  <c r="D2" i="2"/>
  <c r="D3" i="2"/>
  <c r="D4" i="2"/>
  <c r="D5" i="2"/>
  <c r="D6" i="2"/>
  <c r="D7" i="2"/>
  <c r="D8" i="2"/>
  <c r="D9" i="2"/>
  <c r="D10" i="2"/>
  <c r="D11" i="2"/>
  <c r="F1" i="2"/>
  <c r="F20" i="2"/>
  <c r="F19" i="2"/>
  <c r="F18" i="2"/>
  <c r="F17" i="2"/>
  <c r="F16" i="2"/>
  <c r="F15" i="2"/>
  <c r="F14" i="2"/>
  <c r="F13" i="2"/>
  <c r="F12" i="2"/>
  <c r="F3" i="2"/>
  <c r="F4" i="2"/>
  <c r="F5" i="2"/>
  <c r="F6" i="2"/>
  <c r="F7" i="2"/>
  <c r="F8" i="2"/>
  <c r="F9" i="2"/>
  <c r="F10" i="2"/>
  <c r="F11" i="2"/>
  <c r="C2" i="1" a="1"/>
  <c r="C3" i="1" a="1"/>
  <c r="C4" i="1" a="1"/>
  <c r="C5" i="1" a="1"/>
  <c r="C6" i="1" a="1"/>
  <c r="C7" i="1" a="1"/>
  <c r="C8" i="1" a="1"/>
  <c r="C9" i="1" a="1"/>
  <c r="C10" i="1" a="1"/>
  <c r="C11" i="1" a="1"/>
  <c r="C12" i="1" a="1"/>
  <c r="C1" i="1" a="1"/>
  <c r="O2" i="1"/>
  <c r="O3" i="1"/>
  <c r="O4" i="1"/>
  <c r="O5" i="1"/>
  <c r="O6" i="1"/>
  <c r="O7" i="1"/>
  <c r="O8" i="1"/>
  <c r="O9" i="1"/>
  <c r="O10" i="1"/>
  <c r="O11" i="1"/>
  <c r="O12" i="1"/>
  <c r="O1" i="1"/>
  <c r="D9" i="1" a="1"/>
  <c r="D7" i="1" a="1"/>
  <c r="D8" i="1" a="1"/>
  <c r="D10" i="1" a="1"/>
  <c r="D11" i="1" a="1"/>
  <c r="D12" i="1" a="1"/>
  <c r="D2" i="1" a="1"/>
  <c r="D3" i="1" a="1"/>
  <c r="D4" i="1" a="1"/>
  <c r="D5" i="1" a="1"/>
  <c r="D6" i="1" a="1"/>
  <c r="D1" i="1" a="1"/>
  <c r="D1" i="1" l="1"/>
  <c r="D6" i="1"/>
  <c r="D5" i="1"/>
  <c r="D4" i="1"/>
  <c r="D3" i="1"/>
  <c r="D2" i="1"/>
  <c r="D12" i="1"/>
  <c r="D11" i="1"/>
  <c r="D10" i="1"/>
  <c r="D8" i="1"/>
  <c r="D7" i="1"/>
  <c r="D9" i="1"/>
  <c r="C1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<sst xmlns="http://schemas.openxmlformats.org/spreadsheetml/2006/main" count="46" uniqueCount="23">
  <si>
    <t>林宸旭</t>
  </si>
  <si>
    <t>黃炳璁</t>
  </si>
  <si>
    <t>吳宜真</t>
  </si>
  <si>
    <t>林向宏</t>
  </si>
  <si>
    <t>李琬茹</t>
  </si>
  <si>
    <t>林宸佑</t>
  </si>
  <si>
    <t>資料區域</t>
    <phoneticPr fontId="3" type="noConversion"/>
  </si>
  <si>
    <t>陳偉忠</t>
    <phoneticPr fontId="3" type="noConversion"/>
  </si>
  <si>
    <t>萬衛華</t>
    <phoneticPr fontId="3" type="noConversion"/>
  </si>
  <si>
    <t>{=MATCH(data,data,0)=ROW(data)}</t>
    <phoneticPr fontId="3" type="noConversion"/>
  </si>
  <si>
    <t>{ROW(data)}</t>
    <phoneticPr fontId="3" type="noConversion"/>
  </si>
  <si>
    <t>方法一</t>
    <phoneticPr fontId="3" type="noConversion"/>
  </si>
  <si>
    <t>會有錯誤值</t>
    <phoneticPr fontId="3" type="noConversion"/>
  </si>
  <si>
    <t>消除錯誤</t>
    <phoneticPr fontId="3" type="noConversion"/>
  </si>
  <si>
    <t>會有空格</t>
    <phoneticPr fontId="3" type="noConversion"/>
  </si>
  <si>
    <t>方法二</t>
    <phoneticPr fontId="3" type="noConversion"/>
  </si>
  <si>
    <t>方法三</t>
    <phoneticPr fontId="3" type="noConversion"/>
  </si>
  <si>
    <t>=MATCH(data,data,0)</t>
    <phoneticPr fontId="3" type="noConversion"/>
  </si>
  <si>
    <t>{=IF(MATCH(data,data,0)=ROW(data),ROW(data),"")}</t>
    <phoneticPr fontId="3" type="noConversion"/>
  </si>
  <si>
    <t>{=SMALL(IF(MATCH(data,data,0)=ROW(data),ROW(data),""),ROW(B1))}</t>
    <phoneticPr fontId="3" type="noConversion"/>
  </si>
  <si>
    <t>=INDIRECT("B"&amp;N1)</t>
    <phoneticPr fontId="3" type="noConversion"/>
  </si>
  <si>
    <t>=INDEX(data,N1)</t>
    <phoneticPr fontId="3" type="noConversion"/>
  </si>
  <si>
    <t>陳友敬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</si>
</sst>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1" formatCode="_ * #,##0_ ;_ * \-#,##0_ ;_ * &quot;-&quot;_ ;_ @_ "/>
    <numFmt numFmtId="183" formatCode="_ * #,##0.00_ ;_ * \-#,##0.00_ ;_ * &quot;-&quot;??_ ;_ @_ "/>
    <numFmt numFmtId="202" formatCode="_(&quot;$&quot;* #,##0_);_(&quot;$&quot;* \(#,##0\);_(&quot;$&quot;* &quot;-&quot;_);_(@_)"/>
    <numFmt numFmtId="203" formatCode="_(&quot;$&quot;* #,##0.00_);_(&quot;$&quot;* \(#,##0.00\);_(&quot;$&quot;* &quot;-&quot;??_);_(@_)"/>
  </numFmts>
  <fonts count="7">
    <font>
      <sz val="12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9"/>
      <name val="新細明體"/>
      <family val="1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ck">
        <color indexed="10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183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37" fontId="2" fillId="0" borderId="0"/>
    <xf numFmtId="0" fontId="2" fillId="0" borderId="0"/>
    <xf numFmtId="0" fontId="4" fillId="0" borderId="0"/>
    <xf numFmtId="181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0" fontId="4" fillId="2" borderId="1" xfId="8" applyFont="1" applyFill="1" applyBorder="1" applyAlignment="1">
      <alignment horizontal="center"/>
    </xf>
    <xf numFmtId="0" fontId="4" fillId="3" borderId="0" xfId="7" applyFont="1" applyFill="1"/>
    <xf numFmtId="0" fontId="4" fillId="3" borderId="0" xfId="7" applyFont="1" applyFill="1" applyAlignment="1">
      <alignment horizontal="center"/>
    </xf>
    <xf numFmtId="0" fontId="4" fillId="4" borderId="1" xfId="7" applyFont="1" applyFill="1" applyBorder="1" applyAlignment="1">
      <alignment horizontal="center"/>
    </xf>
    <xf numFmtId="0" fontId="4" fillId="3" borderId="0" xfId="7" quotePrefix="1" applyFont="1" applyFill="1"/>
    <xf numFmtId="0" fontId="4" fillId="0" borderId="0" xfId="7" applyFont="1"/>
    <xf numFmtId="0" fontId="4" fillId="3" borderId="1" xfId="7" applyFont="1" applyFill="1" applyBorder="1" applyAlignment="1">
      <alignment vertical="center"/>
    </xf>
    <xf numFmtId="0" fontId="4" fillId="3" borderId="1" xfId="7" applyFont="1" applyFill="1" applyBorder="1" applyAlignment="1">
      <alignment horizontal="center" vertical="center"/>
    </xf>
    <xf numFmtId="0" fontId="4" fillId="5" borderId="1" xfId="7" applyNumberFormat="1" applyFont="1" applyFill="1" applyBorder="1" applyAlignment="1">
      <alignment horizontal="center"/>
    </xf>
    <xf numFmtId="0" fontId="4" fillId="3" borderId="1" xfId="7" applyFont="1" applyFill="1" applyBorder="1" applyAlignment="1">
      <alignment horizontal="center"/>
    </xf>
    <xf numFmtId="0" fontId="4" fillId="2" borderId="1" xfId="7" applyFont="1" applyFill="1" applyBorder="1" applyAlignment="1"/>
    <xf numFmtId="0" fontId="4" fillId="6" borderId="1" xfId="7" applyFont="1" applyFill="1" applyBorder="1" applyAlignment="1"/>
    <xf numFmtId="0" fontId="4" fillId="0" borderId="0" xfId="7" applyFont="1" applyAlignment="1">
      <alignment horizontal="center"/>
    </xf>
    <xf numFmtId="0" fontId="4" fillId="2" borderId="2" xfId="0" quotePrefix="1" applyNumberFormat="1" applyFont="1" applyFill="1" applyBorder="1" applyAlignment="1">
      <alignment horizontal="center"/>
    </xf>
    <xf numFmtId="0" fontId="4" fillId="2" borderId="2" xfId="8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7" borderId="3" xfId="0" quotePrefix="1" applyNumberFormat="1" applyFont="1" applyFill="1" applyBorder="1" applyAlignment="1">
      <alignment horizontal="center"/>
    </xf>
    <xf numFmtId="0" fontId="4" fillId="8" borderId="4" xfId="0" quotePrefix="1" applyNumberFormat="1" applyFont="1" applyFill="1" applyBorder="1" applyAlignment="1">
      <alignment horizontal="center"/>
    </xf>
    <xf numFmtId="0" fontId="4" fillId="7" borderId="5" xfId="0" quotePrefix="1" applyNumberFormat="1" applyFont="1" applyFill="1" applyBorder="1" applyAlignment="1">
      <alignment horizontal="center"/>
    </xf>
    <xf numFmtId="0" fontId="4" fillId="8" borderId="6" xfId="0" quotePrefix="1" applyNumberFormat="1" applyFont="1" applyFill="1" applyBorder="1" applyAlignment="1">
      <alignment horizontal="center"/>
    </xf>
    <xf numFmtId="0" fontId="4" fillId="7" borderId="5" xfId="8" applyFont="1" applyFill="1" applyBorder="1" applyAlignment="1">
      <alignment horizontal="center"/>
    </xf>
    <xf numFmtId="0" fontId="4" fillId="8" borderId="6" xfId="8" applyFont="1" applyFill="1" applyBorder="1" applyAlignment="1">
      <alignment horizontal="center"/>
    </xf>
    <xf numFmtId="0" fontId="4" fillId="7" borderId="5" xfId="0" applyNumberFormat="1" applyFont="1" applyFill="1" applyBorder="1" applyAlignment="1">
      <alignment horizontal="center"/>
    </xf>
    <xf numFmtId="0" fontId="4" fillId="8" borderId="6" xfId="0" applyNumberFormat="1" applyFont="1" applyFill="1" applyBorder="1" applyAlignment="1">
      <alignment horizontal="center"/>
    </xf>
    <xf numFmtId="0" fontId="4" fillId="7" borderId="7" xfId="0" applyNumberFormat="1" applyFont="1" applyFill="1" applyBorder="1" applyAlignment="1">
      <alignment horizontal="center"/>
    </xf>
    <xf numFmtId="0" fontId="4" fillId="8" borderId="8" xfId="0" applyNumberFormat="1" applyFont="1" applyFill="1" applyBorder="1" applyAlignment="1">
      <alignment horizontal="center"/>
    </xf>
    <xf numFmtId="0" fontId="4" fillId="2" borderId="9" xfId="0" quotePrefix="1" applyNumberFormat="1" applyFont="1" applyFill="1" applyBorder="1" applyAlignment="1">
      <alignment horizontal="center"/>
    </xf>
    <xf numFmtId="0" fontId="4" fillId="2" borderId="10" xfId="0" quotePrefix="1" applyNumberFormat="1" applyFont="1" applyFill="1" applyBorder="1" applyAlignment="1">
      <alignment horizontal="center"/>
    </xf>
    <xf numFmtId="0" fontId="4" fillId="2" borderId="10" xfId="8" applyFont="1" applyFill="1" applyBorder="1" applyAlignment="1">
      <alignment horizontal="center"/>
    </xf>
    <xf numFmtId="0" fontId="4" fillId="2" borderId="10" xfId="0" applyNumberFormat="1" applyFont="1" applyFill="1" applyBorder="1" applyAlignment="1">
      <alignment horizontal="center"/>
    </xf>
    <xf numFmtId="0" fontId="4" fillId="2" borderId="11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2" borderId="0" xfId="0" quotePrefix="1" applyNumberFormat="1" applyFont="1" applyFill="1" applyBorder="1" applyAlignment="1">
      <alignment horizontal="center"/>
    </xf>
    <xf numFmtId="0" fontId="4" fillId="2" borderId="0" xfId="8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4" fillId="7" borderId="0" xfId="0" applyFont="1" applyFill="1"/>
    <xf numFmtId="0" fontId="4" fillId="5" borderId="0" xfId="0" applyFont="1" applyFill="1" applyAlignment="1">
      <alignment horizontal="center"/>
    </xf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9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5" fillId="3" borderId="0" xfId="7" applyFont="1" applyFill="1" applyAlignment="1">
      <alignment horizontal="center" vertical="top" wrapText="1"/>
    </xf>
  </cellXfs>
  <cellStyles count="12">
    <cellStyle name="?鹎%U龡&amp;H?_x0008__x001c__x001c_?_x0007__x0001__x0001_" xfId="2"/>
    <cellStyle name="Millares_laroux" xfId="3"/>
    <cellStyle name="Moneda [0]_laroux" xfId="4"/>
    <cellStyle name="Moneda_laroux" xfId="5"/>
    <cellStyle name="Normal_321st" xfId="6"/>
    <cellStyle name="一般" xfId="0" builtinId="0"/>
    <cellStyle name="一般_Book1way7" xfId="7"/>
    <cellStyle name="一般_學生成績" xfId="8"/>
    <cellStyle name="千位[0]_EX_YLJYE" xfId="9"/>
    <cellStyle name="千位_EX_YLJYE" xfId="10"/>
    <cellStyle name="普通_California" xfId="11"/>
    <cellStyle name="樣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11</xdr:row>
      <xdr:rowOff>66675</xdr:rowOff>
    </xdr:from>
    <xdr:to>
      <xdr:col>2</xdr:col>
      <xdr:colOff>390525</xdr:colOff>
      <xdr:row>11</xdr:row>
      <xdr:rowOff>66675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1228725" y="2371725"/>
          <a:ext cx="3714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9"/>
  <sheetViews>
    <sheetView tabSelected="1" workbookViewId="0">
      <selection activeCell="C5" sqref="C5"/>
    </sheetView>
  </sheetViews>
  <sheetFormatPr defaultColWidth="8.75" defaultRowHeight="16.5"/>
  <cols>
    <col min="1" max="1" width="3.375" style="32" bestFit="1" customWidth="1"/>
    <col min="2" max="2" width="8.75" style="32"/>
    <col min="3" max="3" width="11.5" style="32" bestFit="1" customWidth="1"/>
    <col min="4" max="4" width="8.75" style="32"/>
    <col min="5" max="5" width="11.5" style="32" bestFit="1" customWidth="1"/>
    <col min="6" max="6" width="9.375" style="32" bestFit="1" customWidth="1"/>
    <col min="7" max="7" width="8.75" style="32"/>
    <col min="8" max="8" width="8.75" style="32" customWidth="1"/>
    <col min="9" max="9" width="8.75" style="32" hidden="1" customWidth="1"/>
    <col min="10" max="16" width="7.375" style="32" customWidth="1"/>
    <col min="17" max="16384" width="8.75" style="32"/>
  </cols>
  <sheetData>
    <row r="1" spans="1:16" ht="17.25" thickTop="1">
      <c r="A1" s="38">
        <v>1</v>
      </c>
      <c r="B1" s="14" t="s">
        <v>0</v>
      </c>
      <c r="C1" s="17" t="str">
        <f t="array" aca="1" ref="C1" ca="1">INDIRECT("B"&amp;SMALL(IF(ROW(data)=MATCH(data,data,0),ROW(data),""),ROW(B1)))</f>
        <v>林宸旭</v>
      </c>
      <c r="D1" s="18" t="str">
        <f t="array" aca="1" ref="D1" ca="1">IF(SUM(1/COUNTIF(data,data))&gt;=ROW(B1),INDIRECT("B"&amp;SMALL(IF(ROW(data)=MATCH(data,data,0),ROW(data),""),ROW(B1))),"")</f>
        <v>林宸旭</v>
      </c>
      <c r="E1" s="17" t="str">
        <f t="array" ref="E1">INDEX(data,SMALL(IF(ROW(data)=MATCH(data,data,0),ROW(data),"0"),ROW(A1)))</f>
        <v>林宸旭</v>
      </c>
      <c r="F1" s="18" t="str">
        <f t="array" ref="F1">IF(SUM(1/COUNTIF(data,data))&gt;=ROW(B1),INDEX(data,SMALL(IF(ROW(data)=MATCH(data,data,0),ROW(data),"0"),ROW(B1))),"")</f>
        <v>林宸旭</v>
      </c>
      <c r="G1" s="27" t="str">
        <f>IF(COUNTIF(B$1:B1,B1)=1,B1,"")</f>
        <v>林宸旭</v>
      </c>
      <c r="H1" s="35"/>
      <c r="I1" s="34" t="str">
        <f t="shared" ref="I1:I12" si="0">LOOKUP(B1,data)</f>
        <v>林向宏</v>
      </c>
      <c r="J1" s="32">
        <f t="array" ref="J1:J12">ROW(data)</f>
        <v>1</v>
      </c>
      <c r="K1" s="32">
        <f t="shared" ref="K1:K12" si="1">MATCH(data,data,0)</f>
        <v>1</v>
      </c>
      <c r="L1" s="32" t="b">
        <f t="array" ref="L1:L12">MATCH(data,data,0)=ROW(data)</f>
        <v>1</v>
      </c>
      <c r="M1" s="32">
        <f t="array" ref="M1:M12">IF(MATCH(data,data,0)=ROW(data),ROW(data),"")</f>
        <v>1</v>
      </c>
      <c r="N1" s="33">
        <f t="array" ref="N1">SMALL(IF(MATCH(data,data,0)=ROW(data),ROW(data),""),ROW(B1))</f>
        <v>1</v>
      </c>
      <c r="O1" s="32" t="str">
        <f ca="1">INDIRECT("B"&amp;N1)</f>
        <v>林宸旭</v>
      </c>
      <c r="P1" s="32" t="str">
        <f t="shared" ref="P1:P12" si="2">INDEX(data,N1)</f>
        <v>林宸旭</v>
      </c>
    </row>
    <row r="2" spans="1:16">
      <c r="A2" s="38">
        <v>2</v>
      </c>
      <c r="B2" s="14" t="s">
        <v>5</v>
      </c>
      <c r="C2" s="19" t="str">
        <f t="array" aca="1" ref="C2" ca="1">INDIRECT("B"&amp;SMALL(IF(ROW(data)=MATCH(data,data,0),ROW(data),""),ROW(B2)))</f>
        <v>林宸佑</v>
      </c>
      <c r="D2" s="20" t="str">
        <f t="array" aca="1" ref="D2" ca="1">IF(SUM(1/COUNTIF(data,data))&gt;=ROW(B2),INDIRECT("B"&amp;SMALL(IF(ROW(data)=MATCH(data,data,0),ROW(data),""),ROW(B2))),"")</f>
        <v>林宸佑</v>
      </c>
      <c r="E2" s="19" t="str">
        <f t="array" ref="E2">INDEX(data,SMALL(IF(ROW(data)=MATCH(data,data,0),ROW(data),"0"),ROW(A2)))</f>
        <v>林宸佑</v>
      </c>
      <c r="F2" s="20" t="str">
        <f t="array" ref="F2">IF(SUM(1/COUNTIF(data,data))&gt;=ROW(B2),INDEX(data,SMALL(IF(ROW(data)=MATCH(data,data,0),ROW(data),"0"),ROW(B2))),"")</f>
        <v>林宸佑</v>
      </c>
      <c r="G2" s="28" t="str">
        <f>IF(COUNTIF(B$1:B2,B2)=1,B2,"")</f>
        <v>林宸佑</v>
      </c>
      <c r="H2" s="35"/>
      <c r="I2" s="34" t="str">
        <f t="shared" si="0"/>
        <v>林宸佑</v>
      </c>
      <c r="J2" s="32">
        <v>2</v>
      </c>
      <c r="K2" s="32">
        <f t="shared" si="1"/>
        <v>2</v>
      </c>
      <c r="L2" s="32" t="b">
        <v>1</v>
      </c>
      <c r="M2" s="32">
        <v>2</v>
      </c>
      <c r="N2" s="33">
        <f t="array" ref="N2">SMALL(IF(MATCH(data,data,0)=ROW(data),ROW(data),""),ROW(B2))</f>
        <v>2</v>
      </c>
      <c r="O2" s="32" t="str">
        <f t="shared" ref="O2:O12" ca="1" si="3">INDIRECT("B"&amp;N2)</f>
        <v>林宸佑</v>
      </c>
      <c r="P2" s="32" t="str">
        <f t="shared" si="2"/>
        <v>林宸佑</v>
      </c>
    </row>
    <row r="3" spans="1:16">
      <c r="A3" s="38">
        <v>3</v>
      </c>
      <c r="B3" s="14" t="s">
        <v>2</v>
      </c>
      <c r="C3" s="19" t="str">
        <f t="array" aca="1" ref="C3" ca="1">INDIRECT("B"&amp;SMALL(IF(ROW(data)=MATCH(data,data,0),ROW(data),""),ROW(B3)))</f>
        <v>吳宜真</v>
      </c>
      <c r="D3" s="20" t="str">
        <f t="array" aca="1" ref="D3" ca="1">IF(SUM(1/COUNTIF(data,data))&gt;=ROW(B3),INDIRECT("B"&amp;SMALL(IF(ROW(data)=MATCH(data,data,0),ROW(data),""),ROW(B3))),"")</f>
        <v>吳宜真</v>
      </c>
      <c r="E3" s="19" t="str">
        <f t="array" ref="E3">INDEX(data,SMALL(IF(ROW(data)=MATCH(data,data,0),ROW(data),"0"),ROW(A3)))</f>
        <v>吳宜真</v>
      </c>
      <c r="F3" s="20" t="str">
        <f t="array" ref="F3">IF(SUM(1/COUNTIF(data,data))&gt;=ROW(B3),INDEX(data,SMALL(IF(ROW(data)=MATCH(data,data,0),ROW(data),"0"),ROW(B3))),"")</f>
        <v>吳宜真</v>
      </c>
      <c r="G3" s="28" t="str">
        <f>IF(COUNTIF(B$1:B3,B3)=1,B3,"")</f>
        <v>吳宜真</v>
      </c>
      <c r="H3" s="35"/>
      <c r="I3" s="34" t="str">
        <f t="shared" si="0"/>
        <v>吳宜真</v>
      </c>
      <c r="J3" s="32">
        <v>3</v>
      </c>
      <c r="K3" s="32">
        <f t="shared" si="1"/>
        <v>3</v>
      </c>
      <c r="L3" s="32" t="b">
        <v>1</v>
      </c>
      <c r="M3" s="32">
        <v>3</v>
      </c>
      <c r="N3" s="33">
        <f t="array" ref="N3">SMALL(IF(MATCH(data,data,0)=ROW(data),ROW(data),""),ROW(B3))</f>
        <v>3</v>
      </c>
      <c r="O3" s="32" t="str">
        <f t="shared" ca="1" si="3"/>
        <v>吳宜真</v>
      </c>
      <c r="P3" s="32" t="str">
        <f t="shared" si="2"/>
        <v>吳宜真</v>
      </c>
    </row>
    <row r="4" spans="1:16">
      <c r="A4" s="38">
        <v>4</v>
      </c>
      <c r="B4" s="15" t="s">
        <v>3</v>
      </c>
      <c r="C4" s="21" t="str">
        <f t="array" aca="1" ref="C4" ca="1">INDIRECT("B"&amp;SMALL(IF(ROW(data)=MATCH(data,data,0),ROW(data),""),ROW(B4)))</f>
        <v>林向宏</v>
      </c>
      <c r="D4" s="22" t="str">
        <f t="array" aca="1" ref="D4" ca="1">IF(SUM(1/COUNTIF(data,data))&gt;=ROW(B4),INDIRECT("B"&amp;SMALL(IF(ROW(data)=MATCH(data,data,0),ROW(data),""),ROW(B4))),"")</f>
        <v>林向宏</v>
      </c>
      <c r="E4" s="21" t="str">
        <f t="array" ref="E4">INDEX(data,SMALL(IF(ROW(data)=MATCH(data,data,0),ROW(data),"0"),ROW(A4)))</f>
        <v>林向宏</v>
      </c>
      <c r="F4" s="22" t="str">
        <f t="array" ref="F4">IF(SUM(1/COUNTIF(data,data))&gt;=ROW(B4),INDEX(data,SMALL(IF(ROW(data)=MATCH(data,data,0),ROW(data),"0"),ROW(B4))),"")</f>
        <v>林向宏</v>
      </c>
      <c r="G4" s="29" t="str">
        <f>IF(COUNTIF(B$1:B4,B4)=1,B4,"")</f>
        <v>林向宏</v>
      </c>
      <c r="H4" s="35"/>
      <c r="I4" s="34" t="str">
        <f t="shared" si="0"/>
        <v>林向宏</v>
      </c>
      <c r="J4" s="32">
        <v>4</v>
      </c>
      <c r="K4" s="32">
        <f t="shared" si="1"/>
        <v>4</v>
      </c>
      <c r="L4" s="32" t="b">
        <v>1</v>
      </c>
      <c r="M4" s="32">
        <v>4</v>
      </c>
      <c r="N4" s="33">
        <f t="array" ref="N4">SMALL(IF(MATCH(data,data,0)=ROW(data),ROW(data),""),ROW(B4))</f>
        <v>4</v>
      </c>
      <c r="O4" s="32" t="str">
        <f t="shared" ca="1" si="3"/>
        <v>林向宏</v>
      </c>
      <c r="P4" s="32" t="str">
        <f t="shared" si="2"/>
        <v>林向宏</v>
      </c>
    </row>
    <row r="5" spans="1:16">
      <c r="A5" s="38">
        <v>5</v>
      </c>
      <c r="B5" s="15" t="s">
        <v>22</v>
      </c>
      <c r="C5" s="19" t="str">
        <f t="array" aca="1" ref="C5" ca="1">INDIRECT("B"&amp;SMALL(IF(ROW(data)=MATCH(data,data,0),ROW(data),""),ROW(B5)))</f>
        <v>陳友敬</v>
      </c>
      <c r="D5" s="20" t="str">
        <f t="array" aca="1" ref="D5" ca="1">IF(SUM(1/COUNTIF(data,data))&gt;=ROW(B5),INDIRECT("B"&amp;SMALL(IF(ROW(data)=MATCH(data,data,0),ROW(data),""),ROW(B5))),"")</f>
        <v>陳友敬</v>
      </c>
      <c r="E5" s="19" t="str">
        <f t="array" ref="E5">INDEX(data,SMALL(IF(ROW(data)=MATCH(data,data,0),ROW(data),"0"),ROW(A5)))</f>
        <v>陳友敬</v>
      </c>
      <c r="F5" s="20" t="str">
        <f t="array" ref="F5">IF(SUM(1/COUNTIF(data,data))&gt;=ROW(B5),INDEX(data,SMALL(IF(ROW(data)=MATCH(data,data,0),ROW(data),"0"),ROW(B5))),"")</f>
        <v>陳友敬</v>
      </c>
      <c r="G5" s="28" t="str">
        <f>IF(COUNTIF(B$1:B5,B5)=1,B5,"")</f>
        <v>陳友敬</v>
      </c>
      <c r="H5" s="35"/>
      <c r="I5" s="34" t="str">
        <f t="shared" si="0"/>
        <v>陳友敬</v>
      </c>
      <c r="J5" s="32">
        <v>5</v>
      </c>
      <c r="K5" s="32">
        <f t="shared" si="1"/>
        <v>5</v>
      </c>
      <c r="L5" s="32" t="b">
        <v>1</v>
      </c>
      <c r="M5" s="32">
        <v>5</v>
      </c>
      <c r="N5" s="33">
        <f t="array" ref="N5">SMALL(IF(MATCH(data,data,0)=ROW(data),ROW(data),""),ROW(B5))</f>
        <v>5</v>
      </c>
      <c r="O5" s="32" t="str">
        <f t="shared" ca="1" si="3"/>
        <v>陳友敬</v>
      </c>
      <c r="P5" s="32" t="str">
        <f t="shared" si="2"/>
        <v>陳友敬</v>
      </c>
    </row>
    <row r="6" spans="1:16">
      <c r="A6" s="38">
        <v>6</v>
      </c>
      <c r="B6" s="14" t="s">
        <v>5</v>
      </c>
      <c r="C6" s="19" t="str">
        <f t="array" aca="1" ref="C6" ca="1">INDIRECT("B"&amp;SMALL(IF(ROW(data)=MATCH(data,data,0),ROW(data),""),ROW(B6)))</f>
        <v>陳偉忠</v>
      </c>
      <c r="D6" s="20" t="str">
        <f t="array" aca="1" ref="D6" ca="1">IF(SUM(1/COUNTIF(data,data))&gt;=ROW(B6),INDIRECT("B"&amp;SMALL(IF(ROW(data)=MATCH(data,data,0),ROW(data),""),ROW(B6))),"")</f>
        <v>陳偉忠</v>
      </c>
      <c r="E6" s="19" t="str">
        <f t="array" ref="E6">INDEX(data,SMALL(IF(ROW(data)=MATCH(data,data,0),ROW(data),"0"),ROW(A6)))</f>
        <v>陳偉忠</v>
      </c>
      <c r="F6" s="20" t="str">
        <f t="array" ref="F6">IF(SUM(1/COUNTIF(data,data))&gt;=ROW(B6),INDEX(data,SMALL(IF(ROW(data)=MATCH(data,data,0),ROW(data),"0"),ROW(B6))),"")</f>
        <v>陳偉忠</v>
      </c>
      <c r="G6" s="28" t="str">
        <f>IF(COUNTIF(B$1:B6,B6)=1,B6,"")</f>
        <v/>
      </c>
      <c r="H6" s="35"/>
      <c r="I6" s="34" t="str">
        <f t="shared" si="0"/>
        <v>林宸佑</v>
      </c>
      <c r="J6" s="32">
        <v>6</v>
      </c>
      <c r="K6" s="37">
        <f t="shared" si="1"/>
        <v>2</v>
      </c>
      <c r="L6" s="37" t="b">
        <v>0</v>
      </c>
      <c r="M6" s="37" t="str">
        <v/>
      </c>
      <c r="N6" s="33">
        <f t="array" ref="N6">SMALL(IF(MATCH(data,data,0)=ROW(data),ROW(data),""),ROW(B6))</f>
        <v>9</v>
      </c>
      <c r="O6" s="32" t="str">
        <f t="shared" ca="1" si="3"/>
        <v>陳偉忠</v>
      </c>
      <c r="P6" s="32" t="str">
        <f t="shared" si="2"/>
        <v>陳偉忠</v>
      </c>
    </row>
    <row r="7" spans="1:16">
      <c r="A7" s="38">
        <v>7</v>
      </c>
      <c r="B7" s="14" t="s">
        <v>0</v>
      </c>
      <c r="C7" s="19" t="e">
        <f t="array" aca="1" ref="C7" ca="1">INDIRECT("B"&amp;SMALL(IF(ROW(data)=MATCH(data,data,0),ROW(data),""),ROW(B7)))</f>
        <v>#NUM!</v>
      </c>
      <c r="D7" s="20" t="str">
        <f t="array" aca="1" ref="D7" ca="1">IF(SUM(1/COUNTIF(data,data))&gt;=ROW(B7),INDIRECT("B"&amp;SMALL(IF(ROW(data)=MATCH(data,data,0),ROW(data),""),ROW(B7))),"")</f>
        <v/>
      </c>
      <c r="E7" s="19" t="e">
        <f t="array" ref="E7">INDEX(data,SMALL(IF(ROW(data)=MATCH(data,data,0),ROW(data),"0"),ROW(A7)))</f>
        <v>#NUM!</v>
      </c>
      <c r="F7" s="20" t="str">
        <f t="array" ref="F7">IF(SUM(1/COUNTIF(data,data))&gt;=ROW(B7),INDEX(data,SMALL(IF(ROW(data)=MATCH(data,data,0),ROW(data),"0"),ROW(B7))),"")</f>
        <v/>
      </c>
      <c r="G7" s="28" t="str">
        <f>IF(COUNTIF(B$1:B7,B7)=1,B7,"")</f>
        <v/>
      </c>
      <c r="H7" s="35"/>
      <c r="I7" s="34" t="str">
        <f t="shared" si="0"/>
        <v>林向宏</v>
      </c>
      <c r="J7" s="32">
        <v>7</v>
      </c>
      <c r="K7" s="37">
        <f t="shared" si="1"/>
        <v>1</v>
      </c>
      <c r="L7" s="37" t="b">
        <v>0</v>
      </c>
      <c r="M7" s="37" t="str">
        <v/>
      </c>
      <c r="N7" s="33" t="e">
        <f t="array" ref="N7">SMALL(IF(MATCH(data,data,0)=ROW(data),ROW(data),""),ROW(B7))</f>
        <v>#NUM!</v>
      </c>
      <c r="O7" s="32" t="e">
        <f t="shared" ca="1" si="3"/>
        <v>#NUM!</v>
      </c>
      <c r="P7" s="32" t="e">
        <f t="shared" si="2"/>
        <v>#NUM!</v>
      </c>
    </row>
    <row r="8" spans="1:16">
      <c r="A8" s="38">
        <v>8</v>
      </c>
      <c r="B8" s="15" t="s">
        <v>22</v>
      </c>
      <c r="C8" s="21" t="e">
        <f t="array" aca="1" ref="C8" ca="1">INDIRECT("B"&amp;SMALL(IF(ROW(data)=MATCH(data,data,0),ROW(data),""),ROW(B8)))</f>
        <v>#NUM!</v>
      </c>
      <c r="D8" s="22" t="str">
        <f t="array" aca="1" ref="D8" ca="1">IF(SUM(1/COUNTIF(data,data))&gt;=ROW(B8),INDIRECT("B"&amp;SMALL(IF(ROW(data)=MATCH(data,data,0),ROW(data),""),ROW(B8))),"")</f>
        <v/>
      </c>
      <c r="E8" s="21" t="e">
        <f t="array" ref="E8">INDEX(data,SMALL(IF(ROW(data)=MATCH(data,data,0),ROW(data),"0"),ROW(A8)))</f>
        <v>#NUM!</v>
      </c>
      <c r="F8" s="22" t="str">
        <f t="array" ref="F8">IF(SUM(1/COUNTIF(data,data))&gt;=ROW(B8),INDEX(data,SMALL(IF(ROW(data)=MATCH(data,data,0),ROW(data),"0"),ROW(B8))),"")</f>
        <v/>
      </c>
      <c r="G8" s="29" t="str">
        <f>IF(COUNTIF(B$1:B8,B8)=1,B8,"")</f>
        <v/>
      </c>
      <c r="H8" s="35"/>
      <c r="I8" s="34" t="str">
        <f t="shared" si="0"/>
        <v>陳友敬</v>
      </c>
      <c r="J8" s="32">
        <v>8</v>
      </c>
      <c r="K8" s="37">
        <f t="shared" si="1"/>
        <v>5</v>
      </c>
      <c r="L8" s="37" t="b">
        <v>0</v>
      </c>
      <c r="M8" s="37" t="str">
        <v/>
      </c>
      <c r="N8" s="33" t="e">
        <f t="array" ref="N8">SMALL(IF(MATCH(data,data,0)=ROW(data),ROW(data),""),ROW(B8))</f>
        <v>#NUM!</v>
      </c>
      <c r="O8" s="32" t="e">
        <f t="shared" ca="1" si="3"/>
        <v>#NUM!</v>
      </c>
      <c r="P8" s="32" t="e">
        <f t="shared" si="2"/>
        <v>#NUM!</v>
      </c>
    </row>
    <row r="9" spans="1:16">
      <c r="A9" s="38">
        <v>9</v>
      </c>
      <c r="B9" s="16" t="s">
        <v>7</v>
      </c>
      <c r="C9" s="23" t="e">
        <f t="array" aca="1" ref="C9" ca="1">INDIRECT("B"&amp;SMALL(IF(ROW(data)=MATCH(data,data,0),ROW(data),""),ROW(B9)))</f>
        <v>#NUM!</v>
      </c>
      <c r="D9" s="24" t="str">
        <f t="array" aca="1" ref="D9" ca="1">IF(SUM(1/COUNTIF(data,data))&gt;=ROW(B9),INDIRECT("B"&amp;SMALL(IF(ROW(data)=MATCH(data,data,0),ROW(data),""),ROW(B9))),"")</f>
        <v/>
      </c>
      <c r="E9" s="23" t="e">
        <f t="array" ref="E9">INDEX(data,SMALL(IF(ROW(data)=MATCH(data,data,0),ROW(data),"0"),ROW(A9)))</f>
        <v>#NUM!</v>
      </c>
      <c r="F9" s="24" t="str">
        <f t="array" ref="F9">IF(SUM(1/COUNTIF(data,data))&gt;=ROW(B9),INDEX(data,SMALL(IF(ROW(data)=MATCH(data,data,0),ROW(data),"0"),ROW(B9))),"")</f>
        <v/>
      </c>
      <c r="G9" s="30" t="str">
        <f>IF(COUNTIF(B$1:B9,B9)=1,B9,"")</f>
        <v>陳偉忠</v>
      </c>
      <c r="H9" s="36"/>
      <c r="I9" s="34" t="str">
        <f t="shared" si="0"/>
        <v>陳偉忠</v>
      </c>
      <c r="J9" s="32">
        <v>9</v>
      </c>
      <c r="K9" s="32">
        <f t="shared" si="1"/>
        <v>9</v>
      </c>
      <c r="L9" s="32" t="b">
        <v>1</v>
      </c>
      <c r="M9" s="32">
        <v>9</v>
      </c>
      <c r="N9" s="33" t="e">
        <f t="array" ref="N9">SMALL(IF(MATCH(data,data,0)=ROW(data),ROW(data),""),ROW(B9))</f>
        <v>#NUM!</v>
      </c>
      <c r="O9" s="32" t="e">
        <f t="shared" ca="1" si="3"/>
        <v>#NUM!</v>
      </c>
      <c r="P9" s="32" t="e">
        <f t="shared" si="2"/>
        <v>#NUM!</v>
      </c>
    </row>
    <row r="10" spans="1:16">
      <c r="A10" s="38">
        <v>10</v>
      </c>
      <c r="B10" s="16" t="s">
        <v>7</v>
      </c>
      <c r="C10" s="23" t="e">
        <f t="array" aca="1" ref="C10" ca="1">INDIRECT("B"&amp;SMALL(IF(ROW(data)=MATCH(data,data,0),ROW(data),""),ROW(B10)))</f>
        <v>#NUM!</v>
      </c>
      <c r="D10" s="24" t="str">
        <f t="array" aca="1" ref="D10" ca="1">IF(SUM(1/COUNTIF(data,data))&gt;=ROW(B10),INDIRECT("B"&amp;SMALL(IF(ROW(data)=MATCH(data,data,0),ROW(data),""),ROW(B10))),"")</f>
        <v/>
      </c>
      <c r="E10" s="23" t="e">
        <f t="array" ref="E10">INDEX(data,SMALL(IF(ROW(data)=MATCH(data,data,0),ROW(data),"0"),ROW(A10)))</f>
        <v>#NUM!</v>
      </c>
      <c r="F10" s="24" t="str">
        <f t="array" ref="F10">IF(SUM(1/COUNTIF(data,data))&gt;=ROW(B10),INDEX(data,SMALL(IF(ROW(data)=MATCH(data,data,0),ROW(data),"0"),ROW(B10))),"")</f>
        <v/>
      </c>
      <c r="G10" s="30" t="str">
        <f>IF(COUNTIF(B$1:B10,B10)=1,B10,"")</f>
        <v/>
      </c>
      <c r="H10" s="36"/>
      <c r="I10" s="34" t="str">
        <f t="shared" si="0"/>
        <v>陳偉忠</v>
      </c>
      <c r="J10" s="32">
        <v>10</v>
      </c>
      <c r="K10" s="37">
        <f t="shared" si="1"/>
        <v>9</v>
      </c>
      <c r="L10" s="37" t="b">
        <v>0</v>
      </c>
      <c r="M10" s="37" t="str">
        <v/>
      </c>
      <c r="N10" s="33" t="e">
        <f t="array" ref="N10">SMALL(IF(MATCH(data,data,0)=ROW(data),ROW(data),""),ROW(B10))</f>
        <v>#NUM!</v>
      </c>
      <c r="O10" s="32" t="e">
        <f t="shared" ca="1" si="3"/>
        <v>#NUM!</v>
      </c>
      <c r="P10" s="32" t="e">
        <f t="shared" si="2"/>
        <v>#NUM!</v>
      </c>
    </row>
    <row r="11" spans="1:16">
      <c r="A11" s="38">
        <v>11</v>
      </c>
      <c r="B11" s="14" t="s">
        <v>5</v>
      </c>
      <c r="C11" s="23" t="e">
        <f t="array" aca="1" ref="C11" ca="1">INDIRECT("B"&amp;SMALL(IF(ROW(data)=MATCH(data,data,0),ROW(data),""),ROW(B11)))</f>
        <v>#NUM!</v>
      </c>
      <c r="D11" s="24" t="str">
        <f t="array" aca="1" ref="D11" ca="1">IF(SUM(1/COUNTIF(data,data))&gt;=ROW(B11),INDIRECT("B"&amp;SMALL(IF(ROW(data)=MATCH(data,data,0),ROW(data),""),ROW(B11))),"")</f>
        <v/>
      </c>
      <c r="E11" s="23" t="e">
        <f t="array" ref="E11">INDEX(data,SMALL(IF(ROW(data)=MATCH(data,data,0),ROW(data),"0"),ROW(A11)))</f>
        <v>#NUM!</v>
      </c>
      <c r="F11" s="24" t="str">
        <f t="array" ref="F11">IF(SUM(1/COUNTIF(data,data))&gt;=ROW(B11),INDEX(data,SMALL(IF(ROW(data)=MATCH(data,data,0),ROW(data),"0"),ROW(B11))),"")</f>
        <v/>
      </c>
      <c r="G11" s="30" t="str">
        <f>IF(COUNTIF(B$1:B11,B11)=1,B11,"")</f>
        <v/>
      </c>
      <c r="H11" s="36"/>
      <c r="I11" s="34" t="str">
        <f t="shared" si="0"/>
        <v>林宸佑</v>
      </c>
      <c r="J11" s="32">
        <v>11</v>
      </c>
      <c r="K11" s="37">
        <f t="shared" si="1"/>
        <v>2</v>
      </c>
      <c r="L11" s="37" t="b">
        <v>0</v>
      </c>
      <c r="M11" s="37" t="str">
        <v/>
      </c>
      <c r="N11" s="33" t="e">
        <f t="array" ref="N11">SMALL(IF(MATCH(data,data,0)=ROW(data),ROW(data),""),ROW(B11))</f>
        <v>#NUM!</v>
      </c>
      <c r="O11" s="32" t="e">
        <f t="shared" ca="1" si="3"/>
        <v>#NUM!</v>
      </c>
      <c r="P11" s="32" t="e">
        <f t="shared" si="2"/>
        <v>#NUM!</v>
      </c>
    </row>
    <row r="12" spans="1:16" ht="17.25" thickBot="1">
      <c r="A12" s="38">
        <v>12</v>
      </c>
      <c r="B12" s="15" t="s">
        <v>22</v>
      </c>
      <c r="C12" s="25" t="e">
        <f t="array" aca="1" ref="C12" ca="1">INDIRECT("B"&amp;SMALL(IF(ROW(data)=MATCH(data,data,0),ROW(data),""),ROW(B12)))</f>
        <v>#NUM!</v>
      </c>
      <c r="D12" s="26" t="str">
        <f t="array" aca="1" ref="D12" ca="1">IF(SUM(1/COUNTIF(data,data))&gt;=ROW(B12),INDIRECT("B"&amp;SMALL(IF(ROW(data)=MATCH(data,data,0),ROW(data),""),ROW(B12))),"")</f>
        <v/>
      </c>
      <c r="E12" s="25" t="e">
        <f t="array" ref="E12">INDEX(data,SMALL(IF(ROW(data)=MATCH(data,data,0),ROW(data),"0"),ROW(A12)))</f>
        <v>#NUM!</v>
      </c>
      <c r="F12" s="26" t="str">
        <f t="array" ref="F12">IF(SUM(1/COUNTIF(data,data))&gt;=ROW(B12),INDEX(data,SMALL(IF(ROW(data)=MATCH(data,data,0),ROW(data),"0"),ROW(B12))),"")</f>
        <v/>
      </c>
      <c r="G12" s="31" t="str">
        <f>IF(COUNTIF(B$1:B12,B12)=1,B12,"")</f>
        <v/>
      </c>
      <c r="H12" s="36"/>
      <c r="I12" s="34" t="str">
        <f t="shared" si="0"/>
        <v>陳友敬</v>
      </c>
      <c r="J12" s="32">
        <v>12</v>
      </c>
      <c r="K12" s="37">
        <f t="shared" si="1"/>
        <v>5</v>
      </c>
      <c r="L12" s="37" t="b">
        <v>0</v>
      </c>
      <c r="M12" s="37" t="str">
        <v/>
      </c>
      <c r="N12" s="33" t="e">
        <f t="array" ref="N12">SMALL(IF(MATCH(data,data,0)=ROW(data),ROW(data),""),ROW(B12))</f>
        <v>#NUM!</v>
      </c>
      <c r="O12" s="32" t="e">
        <f t="shared" ca="1" si="3"/>
        <v>#NUM!</v>
      </c>
      <c r="P12" s="32" t="e">
        <f t="shared" si="2"/>
        <v>#NUM!</v>
      </c>
    </row>
    <row r="13" spans="1:16" ht="17.25" thickTop="1">
      <c r="C13" s="39" t="s">
        <v>12</v>
      </c>
      <c r="D13" s="39" t="s">
        <v>13</v>
      </c>
      <c r="E13" s="40" t="s">
        <v>12</v>
      </c>
      <c r="F13" s="40" t="s">
        <v>13</v>
      </c>
      <c r="G13" s="41" t="s">
        <v>14</v>
      </c>
      <c r="J13" s="32" t="s">
        <v>10</v>
      </c>
      <c r="K13" s="33"/>
      <c r="L13" s="33"/>
      <c r="N13" s="33"/>
    </row>
    <row r="14" spans="1:16">
      <c r="C14" s="42" t="s">
        <v>11</v>
      </c>
      <c r="D14" s="42"/>
      <c r="E14" s="43" t="s">
        <v>15</v>
      </c>
      <c r="F14" s="43"/>
      <c r="G14" s="41" t="s">
        <v>16</v>
      </c>
      <c r="K14" s="32" t="s">
        <v>17</v>
      </c>
    </row>
    <row r="15" spans="1:16">
      <c r="L15" s="32" t="s">
        <v>9</v>
      </c>
    </row>
    <row r="16" spans="1:16">
      <c r="C16" s="32">
        <f t="array" ref="C16">SUM(1/COUNTIF(data,data))</f>
        <v>5.9999999999999991</v>
      </c>
      <c r="M16" s="32" t="s">
        <v>18</v>
      </c>
    </row>
    <row r="17" spans="14:16">
      <c r="N17" s="32" t="s">
        <v>19</v>
      </c>
    </row>
    <row r="18" spans="14:16">
      <c r="O18" s="33" t="s">
        <v>20</v>
      </c>
    </row>
    <row r="19" spans="14:16">
      <c r="P19" s="33" t="s">
        <v>21</v>
      </c>
    </row>
  </sheetData>
  <mergeCells count="2">
    <mergeCell ref="C14:D14"/>
    <mergeCell ref="E14:F14"/>
  </mergeCells>
  <phoneticPr fontId="3" type="noConversion"/>
  <pageMargins left="0.75" right="0.75" top="1" bottom="1" header="0.5" footer="0.5"/>
  <pageSetup paperSize="9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Normal="100" workbookViewId="0">
      <selection activeCell="H9" sqref="A3:H13"/>
    </sheetView>
  </sheetViews>
  <sheetFormatPr defaultColWidth="8.75" defaultRowHeight="16.5"/>
  <cols>
    <col min="1" max="1" width="5" style="6" customWidth="1"/>
    <col min="2" max="2" width="10.875" style="13" customWidth="1"/>
    <col min="3" max="3" width="5.25" style="6" customWidth="1"/>
    <col min="4" max="4" width="11.125" style="6" customWidth="1"/>
    <col min="5" max="5" width="3.875" style="5" customWidth="1"/>
    <col min="6" max="6" width="13.125" style="6" customWidth="1"/>
    <col min="7" max="7" width="5.625" style="6" customWidth="1"/>
    <col min="8" max="12" width="22" style="6" customWidth="1"/>
    <col min="13" max="16384" width="8.75" style="6"/>
  </cols>
  <sheetData>
    <row r="1" spans="1:6">
      <c r="A1" s="2"/>
      <c r="B1" s="3"/>
      <c r="C1" s="2"/>
      <c r="D1" s="4">
        <f>SUMPRODUCT((擴充資料&lt;&gt;"")/COUNTIF(擴充資料,擴充資料&amp;""))</f>
        <v>7.9999999999999991</v>
      </c>
      <c r="F1" s="4">
        <f>SUMPRODUCT((擴充資料&lt;&gt;"")/COUNTIF(擴充資料,擴充資料&amp;""))</f>
        <v>8</v>
      </c>
    </row>
    <row r="2" spans="1:6">
      <c r="A2" s="7"/>
      <c r="B2" s="8" t="s">
        <v>6</v>
      </c>
      <c r="C2" s="2"/>
      <c r="D2" s="9" t="str">
        <f>""</f>
        <v/>
      </c>
      <c r="F2" s="9">
        <v>0</v>
      </c>
    </row>
    <row r="3" spans="1:6">
      <c r="A3" s="10">
        <v>1</v>
      </c>
      <c r="B3" s="1" t="s">
        <v>0</v>
      </c>
      <c r="C3" s="44"/>
      <c r="D3" s="11" t="str">
        <f>IF(ROW()-ROW(D$3)+1&lt;=$D$1,LOOKUP(2,1/(COUNTIF(D$2:D2,資料&amp;"")=0),資料),"")</f>
        <v>萬衛華</v>
      </c>
      <c r="F3" s="12" t="str">
        <f>IF(ROW()-ROW(F$3)+1&lt;=$F$1,LOOKUP(2,1/(--(ISNA(MATCH(資料,F$2:F2,0)))=1),資料),"")</f>
        <v>萬衛華</v>
      </c>
    </row>
    <row r="4" spans="1:6">
      <c r="A4" s="10">
        <v>2</v>
      </c>
      <c r="B4" s="1" t="s">
        <v>1</v>
      </c>
      <c r="C4" s="44"/>
      <c r="D4" s="11" t="str">
        <f>IF(ROW()-ROW(D$3)+1&lt;=$D$1,LOOKUP(2,1/(COUNTIF(D$2:D3,資料&amp;"")=0),資料),"")</f>
        <v>林向宏</v>
      </c>
      <c r="F4" s="12" t="str">
        <f>IF(ROW()-ROW(F$3)+1&lt;=$F$1,LOOKUP(2,1/(--(ISNA(MATCH(資料,F$2:F3,0)))=1),資料),"")</f>
        <v>林向宏</v>
      </c>
    </row>
    <row r="5" spans="1:6">
      <c r="A5" s="10">
        <v>3</v>
      </c>
      <c r="B5" s="1" t="s">
        <v>2</v>
      </c>
      <c r="C5" s="44"/>
      <c r="D5" s="11" t="str">
        <f>IF(ROW()-ROW(D$3)+1&lt;=$D$1,LOOKUP(2,1/(COUNTIF(D$2:D4,資料&amp;"")=0),資料),"")</f>
        <v>吳宜真</v>
      </c>
      <c r="F5" s="12" t="str">
        <f>IF(ROW()-ROW(F$3)+1&lt;=$F$1,LOOKUP(2,1/(--(ISNA(MATCH(資料,F$2:F4,0)))=1),資料),"")</f>
        <v>吳宜真</v>
      </c>
    </row>
    <row r="6" spans="1:6">
      <c r="A6" s="10">
        <v>4</v>
      </c>
      <c r="B6" s="1" t="s">
        <v>3</v>
      </c>
      <c r="C6" s="44"/>
      <c r="D6" s="11" t="str">
        <f>IF(ROW()-ROW(D$3)+1&lt;=$D$1,LOOKUP(2,1/(COUNTIF(D$2:D5,資料&amp;"")=0),資料),"")</f>
        <v>林宸旭</v>
      </c>
      <c r="F6" s="12" t="str">
        <f>IF(ROW()-ROW(F$3)+1&lt;=$F$1,LOOKUP(2,1/(--(ISNA(MATCH(資料,F$2:F5,0)))=1),資料),"")</f>
        <v>林宸旭</v>
      </c>
    </row>
    <row r="7" spans="1:6">
      <c r="A7" s="10">
        <v>5</v>
      </c>
      <c r="B7" s="1"/>
      <c r="C7" s="44"/>
      <c r="D7" s="11" t="str">
        <f>IF(ROW()-ROW(D$3)+1&lt;=$D$1,LOOKUP(2,1/(COUNTIF(D$2:D6,資料&amp;"")=0),資料),"")</f>
        <v>陳偉忠</v>
      </c>
      <c r="F7" s="12" t="str">
        <f>IF(ROW()-ROW(F$3)+1&lt;=$F$1,LOOKUP(2,1/(--(ISNA(MATCH(資料,F$2:F6,0)))=1),資料),"")</f>
        <v>陳偉忠</v>
      </c>
    </row>
    <row r="8" spans="1:6">
      <c r="A8" s="10">
        <v>6</v>
      </c>
      <c r="B8" s="1" t="s">
        <v>5</v>
      </c>
      <c r="C8" s="44"/>
      <c r="D8" s="11" t="str">
        <f>IF(ROW()-ROW(D$3)+1&lt;=$D$1,LOOKUP(2,1/(COUNTIF(D$2:D7,資料&amp;"")=0),資料),"")</f>
        <v>李琬茹</v>
      </c>
      <c r="F8" s="12" t="str">
        <f>IF(ROW()-ROW(F$3)+1&lt;=$F$1,LOOKUP(2,1/(--(ISNA(MATCH(資料,F$2:F7,0)))=1),資料),"")</f>
        <v>李琬茹</v>
      </c>
    </row>
    <row r="9" spans="1:6">
      <c r="A9" s="10">
        <v>7</v>
      </c>
      <c r="B9" s="1" t="s">
        <v>0</v>
      </c>
      <c r="C9" s="44"/>
      <c r="D9" s="11" t="str">
        <f>IF(ROW()-ROW(D$3)+1&lt;=$D$1,LOOKUP(2,1/(COUNTIF(D$2:D8,資料&amp;"")=0),資料),"")</f>
        <v>林宸佑</v>
      </c>
      <c r="F9" s="12" t="str">
        <f>IF(ROW()-ROW(F$3)+1&lt;=$F$1,LOOKUP(2,1/(--(ISNA(MATCH(資料,F$2:F8,0)))=1),資料),"")</f>
        <v>林宸佑</v>
      </c>
    </row>
    <row r="10" spans="1:6">
      <c r="A10" s="10">
        <v>8</v>
      </c>
      <c r="B10" s="1"/>
      <c r="C10" s="44"/>
      <c r="D10" s="11" t="str">
        <f>IF(ROW()-ROW(D$3)+1&lt;=$D$1,LOOKUP(2,1/(COUNTIF(D$2:D9,資料&amp;"")=0),資料),"")</f>
        <v>黃炳璁</v>
      </c>
      <c r="F10" s="12" t="str">
        <f>IF(ROW()-ROW(F$3)+1&lt;=$F$1,LOOKUP(2,1/(--(ISNA(MATCH(資料,F$2:F9,0)))=1),資料),"")</f>
        <v>黃炳璁</v>
      </c>
    </row>
    <row r="11" spans="1:6">
      <c r="A11" s="10">
        <v>9</v>
      </c>
      <c r="B11" s="1" t="s">
        <v>7</v>
      </c>
      <c r="C11" s="44"/>
      <c r="D11" s="11" t="str">
        <f>IF(ROW()-ROW(D$3)+1&lt;=$D$1,LOOKUP(2,1/(COUNTIF(D$2:D10,資料&amp;"")=0),資料),"")</f>
        <v/>
      </c>
      <c r="F11" s="12" t="str">
        <f>IF(ROW()-ROW(F$3)+1&lt;=$F$1,LOOKUP(2,1/(--(ISNA(MATCH(資料,F$2:F10,0)))=1),資料),"")</f>
        <v/>
      </c>
    </row>
    <row r="12" spans="1:6">
      <c r="A12" s="10">
        <v>10</v>
      </c>
      <c r="B12" s="1" t="s">
        <v>0</v>
      </c>
      <c r="C12" s="44"/>
      <c r="D12" s="11" t="str">
        <f>IF(ROW()-ROW(D$3)+1&lt;=$D$1,LOOKUP(2,1/(COUNTIF(D$2:D11,資料&amp;"")=0),資料),"")</f>
        <v/>
      </c>
      <c r="F12" s="12" t="str">
        <f>IF(ROW()-ROW(F$3)+1&lt;=$F$1,LOOKUP(2,1/(--(ISNA(MATCH(資料,F$2:F11,0)))=1),資料),"")</f>
        <v/>
      </c>
    </row>
    <row r="13" spans="1:6">
      <c r="A13" s="10">
        <v>11</v>
      </c>
      <c r="B13" s="1" t="s">
        <v>3</v>
      </c>
      <c r="C13" s="44"/>
      <c r="D13" s="11" t="str">
        <f>IF(ROW()-ROW(D$3)+1&lt;=$D$1,LOOKUP(2,1/(COUNTIF(D$2:D12,資料&amp;"")=0),資料),"")</f>
        <v/>
      </c>
      <c r="F13" s="12" t="str">
        <f>IF(ROW()-ROW(F$3)+1&lt;=$F$1,LOOKUP(2,1/(--(ISNA(MATCH(資料,F$2:F12,0)))=1),資料),"")</f>
        <v/>
      </c>
    </row>
    <row r="14" spans="1:6">
      <c r="A14" s="10">
        <v>12</v>
      </c>
      <c r="B14" s="1" t="s">
        <v>7</v>
      </c>
      <c r="C14" s="2"/>
      <c r="D14" s="11" t="str">
        <f>IF(ROW()-ROW(D$3)+1&lt;=$D$1,LOOKUP(2,1/(COUNTIF(D$2:D13,資料&amp;"")=0),資料),"")</f>
        <v/>
      </c>
      <c r="F14" s="12" t="str">
        <f>IF(ROW()-ROW(F$3)+1&lt;=$F$1,LOOKUP(2,1/(--(ISNA(MATCH(資料,F$2:F13,0)))=1),資料),"")</f>
        <v/>
      </c>
    </row>
    <row r="15" spans="1:6">
      <c r="A15" s="10">
        <v>13</v>
      </c>
      <c r="B15" s="1"/>
      <c r="C15" s="2"/>
      <c r="D15" s="11" t="str">
        <f>IF(ROW()-ROW(D$3)+1&lt;=$D$1,LOOKUP(2,1/(COUNTIF(D$2:D14,資料&amp;"")=0),資料),"")</f>
        <v/>
      </c>
      <c r="F15" s="12" t="str">
        <f>IF(ROW()-ROW(F$3)+1&lt;=$F$1,LOOKUP(2,1/(--(ISNA(MATCH(資料,F$2:F14,0)))=1),資料),"")</f>
        <v/>
      </c>
    </row>
    <row r="16" spans="1:6">
      <c r="A16" s="10">
        <v>14</v>
      </c>
      <c r="B16" s="1"/>
      <c r="C16" s="2"/>
      <c r="D16" s="11" t="str">
        <f>IF(ROW()-ROW(D$3)+1&lt;=$D$1,LOOKUP(2,1/(COUNTIF(D$2:D15,資料&amp;"")=0),資料),"")</f>
        <v/>
      </c>
      <c r="F16" s="12" t="str">
        <f>IF(ROW()-ROW(F$3)+1&lt;=$F$1,LOOKUP(2,1/(--(ISNA(MATCH(資料,F$2:F15,0)))=1),資料),"")</f>
        <v/>
      </c>
    </row>
    <row r="17" spans="1:6">
      <c r="A17" s="10">
        <v>15</v>
      </c>
      <c r="B17" s="1" t="s">
        <v>4</v>
      </c>
      <c r="C17" s="2"/>
      <c r="D17" s="11" t="str">
        <f>IF(ROW()-ROW(D$3)+1&lt;=$D$1,LOOKUP(2,1/(COUNTIF(D$2:D16,資料&amp;"")=0),資料),"")</f>
        <v/>
      </c>
      <c r="F17" s="12" t="str">
        <f>IF(ROW()-ROW(F$3)+1&lt;=$F$1,LOOKUP(2,1/(--(ISNA(MATCH(資料,F$2:F16,0)))=1),資料),"")</f>
        <v/>
      </c>
    </row>
    <row r="18" spans="1:6">
      <c r="A18" s="10">
        <v>16</v>
      </c>
      <c r="B18" s="1"/>
      <c r="C18" s="2"/>
      <c r="D18" s="11" t="str">
        <f>IF(ROW()-ROW(D$3)+1&lt;=$D$1,LOOKUP(2,1/(COUNTIF(D$2:D17,資料&amp;"")=0),資料),"")</f>
        <v/>
      </c>
      <c r="F18" s="12" t="str">
        <f>IF(ROW()-ROW(F$3)+1&lt;=$F$1,LOOKUP(2,1/(--(ISNA(MATCH(資料,F$2:F17,0)))=1),資料),"")</f>
        <v/>
      </c>
    </row>
    <row r="19" spans="1:6">
      <c r="A19" s="10">
        <v>17</v>
      </c>
      <c r="B19" s="1" t="s">
        <v>7</v>
      </c>
      <c r="C19" s="2"/>
      <c r="D19" s="11" t="str">
        <f>IF(ROW()-ROW(D$3)+1&lt;=$D$1,LOOKUP(2,1/(COUNTIF(D$2:D18,資料&amp;"")=0),資料),"")</f>
        <v/>
      </c>
      <c r="F19" s="12" t="str">
        <f>IF(ROW()-ROW(F$3)+1&lt;=$F$1,LOOKUP(2,1/(--(ISNA(MATCH(資料,F$2:F18,0)))=1),資料),"")</f>
        <v/>
      </c>
    </row>
    <row r="20" spans="1:6">
      <c r="A20" s="10">
        <v>18</v>
      </c>
      <c r="B20" s="1" t="s">
        <v>0</v>
      </c>
      <c r="C20" s="2"/>
      <c r="D20" s="11" t="str">
        <f>IF(ROW()-ROW(D$3)+1&lt;=$D$1,LOOKUP(2,1/(COUNTIF(D$2:D19,資料&amp;"")=0),資料),"")</f>
        <v/>
      </c>
      <c r="F20" s="12" t="str">
        <f>IF(ROW()-ROW(F$3)+1&lt;=$F$1,LOOKUP(2,1/(--(ISNA(MATCH(資料,F$2:F19,0)))=1),資料),"")</f>
        <v/>
      </c>
    </row>
    <row r="21" spans="1:6">
      <c r="A21" s="10">
        <v>19</v>
      </c>
      <c r="B21" s="1"/>
      <c r="C21" s="13"/>
      <c r="E21" s="6"/>
    </row>
    <row r="22" spans="1:6">
      <c r="A22" s="10">
        <v>20</v>
      </c>
      <c r="B22" s="1" t="s">
        <v>2</v>
      </c>
      <c r="C22" s="13"/>
      <c r="E22" s="6"/>
    </row>
    <row r="23" spans="1:6">
      <c r="A23" s="10">
        <v>21</v>
      </c>
      <c r="B23" s="1" t="s">
        <v>3</v>
      </c>
      <c r="C23" s="13"/>
      <c r="E23" s="6"/>
    </row>
    <row r="24" spans="1:6">
      <c r="A24" s="10">
        <v>22</v>
      </c>
      <c r="B24" s="1" t="s">
        <v>2</v>
      </c>
      <c r="C24" s="13"/>
      <c r="E24" s="6"/>
    </row>
    <row r="25" spans="1:6">
      <c r="A25" s="10">
        <v>23</v>
      </c>
      <c r="B25" s="1" t="s">
        <v>3</v>
      </c>
      <c r="C25" s="13"/>
      <c r="E25" s="6"/>
    </row>
    <row r="26" spans="1:6">
      <c r="A26" s="10">
        <v>24</v>
      </c>
      <c r="B26" s="1"/>
      <c r="C26" s="13"/>
      <c r="E26" s="6"/>
    </row>
    <row r="27" spans="1:6">
      <c r="A27" s="10">
        <v>25</v>
      </c>
      <c r="B27" s="1" t="s">
        <v>8</v>
      </c>
      <c r="C27" s="13"/>
      <c r="E27" s="6"/>
    </row>
    <row r="28" spans="1:6">
      <c r="C28" s="13"/>
      <c r="E28" s="6"/>
    </row>
    <row r="29" spans="1:6">
      <c r="C29" s="13"/>
      <c r="E29" s="6"/>
    </row>
    <row r="30" spans="1:6">
      <c r="C30" s="13"/>
      <c r="E30" s="6"/>
    </row>
    <row r="31" spans="1:6">
      <c r="E31" s="6"/>
    </row>
    <row r="32" spans="1:6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</sheetData>
  <mergeCells count="1">
    <mergeCell ref="C3:C13"/>
  </mergeCells>
  <phoneticPr fontId="3" type="noConversion"/>
  <printOptions horizontalCentered="1"/>
  <pageMargins left="0.74803149606299213" right="0.74803149606299213" top="0.59055118110236227" bottom="0.74803149606299213" header="0" footer="0.39370078740157483"/>
  <pageSetup paperSize="9" orientation="landscape" horizontalDpi="4294967293" verticalDpi="4294967293" r:id="rId1"/>
  <headerFooter alignWithMargins="0">
    <oddFooter xml:space="preserve">&amp;L&amp;10注：计算式中“+”表示相加；“-”表示相减；“*”表示相乘；“/”表示相除；“＾2”表示平方；“＾0.5”表示开方。
编制人：熊伟光&amp;R&amp;10共&amp;N页第&amp;P页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4</vt:i4>
      </vt:variant>
    </vt:vector>
  </HeadingPairs>
  <TitlesOfParts>
    <vt:vector size="6" baseType="lpstr">
      <vt:lpstr>連續區域</vt:lpstr>
      <vt:lpstr>不連續區域</vt:lpstr>
      <vt:lpstr>data</vt:lpstr>
      <vt:lpstr>連續區域!Extract</vt:lpstr>
      <vt:lpstr>資料</vt:lpstr>
      <vt:lpstr>擴充資料</vt:lpstr>
    </vt:vector>
  </TitlesOfParts>
  <Company>ccb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ccb_kk</dc:creator>
  <cp:lastModifiedBy>Windows 使用者</cp:lastModifiedBy>
  <dcterms:created xsi:type="dcterms:W3CDTF">2004-03-10T08:52:39Z</dcterms:created>
  <dcterms:modified xsi:type="dcterms:W3CDTF">2013-07-22T06:19:49Z</dcterms:modified>
</cp:coreProperties>
</file>