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0" yWindow="120" windowWidth="9495" windowHeight="4710" activeTab="1"/>
  </bookViews>
  <sheets>
    <sheet name="a-d" sheetId="4" r:id="rId1"/>
    <sheet name="Exact" sheetId="1" r:id="rId2"/>
    <sheet name="Find" sheetId="5" r:id="rId3"/>
    <sheet name="left" sheetId="6" r:id="rId4"/>
    <sheet name="Replace" sheetId="2" r:id="rId5"/>
    <sheet name="Rept" sheetId="3" r:id="rId6"/>
    <sheet name="姓氏拆解" sheetId="8" r:id="rId7"/>
    <sheet name="文字與數字分離" sheetId="9" r:id="rId8"/>
    <sheet name="欄位分離" sheetId="10" r:id="rId9"/>
  </sheets>
  <definedNames>
    <definedName name="名稱">Exact!$D$12</definedName>
    <definedName name="姓名">Exact!$B$2:$B$11</definedName>
    <definedName name="業務姓名">Exact!$B$1:$B$11</definedName>
  </definedNames>
  <calcPr calcId="152511"/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3" i="3"/>
  <c r="B1" i="9"/>
  <c r="C1" i="9"/>
  <c r="B2" i="9"/>
  <c r="C2" i="9"/>
  <c r="B27" i="3"/>
  <c r="A24" i="3"/>
  <c r="A23" i="3"/>
  <c r="A22" i="3"/>
  <c r="A21" i="3"/>
  <c r="A19" i="5"/>
  <c r="F2" i="5"/>
  <c r="F8" i="5"/>
  <c r="F3" i="5"/>
  <c r="F6" i="5"/>
  <c r="F5" i="5"/>
  <c r="F4" i="5"/>
  <c r="A16" i="5"/>
  <c r="A15" i="5"/>
  <c r="A14" i="5"/>
  <c r="A13" i="5"/>
  <c r="A17" i="5"/>
  <c r="A12" i="5"/>
  <c r="A11" i="5"/>
  <c r="A9" i="5"/>
  <c r="A8" i="5"/>
  <c r="A7" i="5"/>
  <c r="A6" i="5"/>
  <c r="A5" i="5"/>
  <c r="H5" i="1"/>
  <c r="H6" i="1"/>
  <c r="F12" i="1" a="1"/>
  <c r="F12" i="1"/>
  <c r="E8" i="4"/>
  <c r="F11" i="1"/>
  <c r="F10" i="1"/>
  <c r="F9" i="1"/>
  <c r="F8" i="1"/>
  <c r="F7" i="1"/>
  <c r="F6" i="1"/>
  <c r="F5" i="1"/>
  <c r="F4" i="1"/>
  <c r="F3" i="1"/>
  <c r="F2" i="1"/>
  <c r="F3" i="2"/>
  <c r="F4" i="2"/>
  <c r="F5" i="2"/>
  <c r="F6" i="2"/>
  <c r="F7" i="2"/>
</calcChain>
</file>

<file path=xl/sharedStrings.xml><?xml version="1.0" encoding="utf-8"?>
<sst xmlns="http://schemas.openxmlformats.org/spreadsheetml/2006/main" count="165" uniqueCount="128">
  <si>
    <t>二月</t>
  </si>
  <si>
    <t>三月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</si>
  <si>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</si>
  <si>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</si>
  <si>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</si>
  <si>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</si>
  <si>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</si>
  <si>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</si>
  <si>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</si>
  <si>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</si>
  <si>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</si>
  <si>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A001</t>
    <phoneticPr fontId="2" type="noConversion"/>
  </si>
  <si>
    <t>編號</t>
    <phoneticPr fontId="2" type="noConversion"/>
  </si>
  <si>
    <t>業務姓名</t>
    <phoneticPr fontId="2" type="noConversion"/>
  </si>
  <si>
    <t>一月</t>
    <phoneticPr fontId="2" type="noConversion"/>
  </si>
  <si>
    <t>小計</t>
    <phoneticPr fontId="2" type="noConversion"/>
  </si>
  <si>
    <t>請輸入要查詢的名稱</t>
    <phoneticPr fontId="2" type="noConversion"/>
  </si>
  <si>
    <t>準考證號碼</t>
    <phoneticPr fontId="2" type="noConversion"/>
  </si>
  <si>
    <t>姓名</t>
    <phoneticPr fontId="2" type="noConversion"/>
  </si>
  <si>
    <t>國文</t>
    <phoneticPr fontId="2" type="noConversion"/>
  </si>
  <si>
    <t>英文</t>
    <phoneticPr fontId="2" type="noConversion"/>
  </si>
  <si>
    <t>專業科目</t>
    <phoneticPr fontId="2" type="noConversion"/>
  </si>
  <si>
    <t>加權總分</t>
    <phoneticPr fontId="2" type="noConversion"/>
  </si>
  <si>
    <t>彌封準考證</t>
    <phoneticPr fontId="2" type="noConversion"/>
  </si>
  <si>
    <t>A-94-226</t>
    <phoneticPr fontId="2" type="noConversion"/>
  </si>
  <si>
    <t>A-18-209</t>
    <phoneticPr fontId="2" type="noConversion"/>
  </si>
  <si>
    <t>A-65-495</t>
    <phoneticPr fontId="2" type="noConversion"/>
  </si>
  <si>
    <t>A-67-234</t>
    <phoneticPr fontId="2" type="noConversion"/>
  </si>
  <si>
    <t>A-13-134</t>
    <phoneticPr fontId="2" type="noConversion"/>
  </si>
  <si>
    <t>吳秋燕</t>
  </si>
  <si>
    <t>李慧菱</t>
  </si>
  <si>
    <t>吳春嬌</t>
  </si>
  <si>
    <t>林美怡</t>
  </si>
  <si>
    <t>陳昭伊</t>
  </si>
  <si>
    <t>陳瑞瑛</t>
  </si>
  <si>
    <t>林曉琪</t>
  </si>
  <si>
    <t>羅蕙玲</t>
  </si>
  <si>
    <t>林孟君</t>
  </si>
  <si>
    <t>謝依伶</t>
  </si>
  <si>
    <t>經濟</t>
    <phoneticPr fontId="2" type="noConversion"/>
  </si>
  <si>
    <t>資處</t>
    <phoneticPr fontId="2" type="noConversion"/>
  </si>
  <si>
    <t>會計</t>
    <phoneticPr fontId="2" type="noConversion"/>
  </si>
  <si>
    <t>不及格</t>
    <phoneticPr fontId="2" type="noConversion"/>
  </si>
  <si>
    <t>期中考成績一覽表</t>
    <phoneticPr fontId="2" type="noConversion"/>
  </si>
  <si>
    <t>ａｂｃ</t>
    <phoneticPr fontId="2" type="noConversion"/>
  </si>
  <si>
    <t>陳偉忠ＣＧＵ</t>
    <phoneticPr fontId="2" type="noConversion"/>
  </si>
  <si>
    <t>我愛Ｔａｉｗａｎ</t>
    <phoneticPr fontId="2" type="noConversion"/>
  </si>
  <si>
    <t>è</t>
    <phoneticPr fontId="2" type="noConversion"/>
  </si>
  <si>
    <t>BIG5</t>
    <phoneticPr fontId="2" type="noConversion"/>
  </si>
  <si>
    <t>ASC</t>
    <phoneticPr fontId="2" type="noConversion"/>
  </si>
  <si>
    <t>”１２３”</t>
    <phoneticPr fontId="2" type="noConversion"/>
  </si>
  <si>
    <t>CHAR(Num)</t>
    <phoneticPr fontId="2" type="noConversion"/>
  </si>
  <si>
    <t>CODE(Text)</t>
    <phoneticPr fontId="2" type="noConversion"/>
  </si>
  <si>
    <t>Num</t>
    <phoneticPr fontId="2" type="noConversion"/>
  </si>
  <si>
    <t>Text</t>
    <phoneticPr fontId="2" type="noConversion"/>
  </si>
  <si>
    <t>林宏諭</t>
    <phoneticPr fontId="2" type="noConversion"/>
  </si>
  <si>
    <t>陳偉忠</t>
    <phoneticPr fontId="2" type="noConversion"/>
  </si>
  <si>
    <t>莊慧玲</t>
    <phoneticPr fontId="2" type="noConversion"/>
  </si>
  <si>
    <t>陳友敬</t>
    <phoneticPr fontId="2" type="noConversion"/>
  </si>
  <si>
    <t>陳玉玲</t>
    <phoneticPr fontId="2" type="noConversion"/>
  </si>
  <si>
    <t>張淑滿</t>
    <phoneticPr fontId="2" type="noConversion"/>
  </si>
  <si>
    <t>吳宜真</t>
    <phoneticPr fontId="2" type="noConversion"/>
  </si>
  <si>
    <t>葉靜蓉</t>
    <phoneticPr fontId="2" type="noConversion"/>
  </si>
  <si>
    <t>李仁盛</t>
    <phoneticPr fontId="2" type="noConversion"/>
  </si>
  <si>
    <t>蔡福源</t>
    <phoneticPr fontId="2" type="noConversion"/>
  </si>
  <si>
    <t>博碩管研所招生成績</t>
    <phoneticPr fontId="2" type="noConversion"/>
  </si>
  <si>
    <t>新店市安忠路99號</t>
  </si>
  <si>
    <t>汐止鎮新台五路一段112號10樓</t>
  </si>
  <si>
    <t>台北市南京西路三段11號1樓之2</t>
  </si>
  <si>
    <t>台北市信義路三段123號</t>
  </si>
  <si>
    <t>台北市忠孝東路六段333號12樓</t>
  </si>
  <si>
    <t>三重市敏形街120巷11號</t>
  </si>
  <si>
    <t>三重市仁愛街10號</t>
  </si>
  <si>
    <t>地址</t>
    <phoneticPr fontId="2" type="noConversion"/>
  </si>
  <si>
    <t>縣市</t>
    <phoneticPr fontId="2" type="noConversion"/>
  </si>
  <si>
    <t>博碩文化*Herbert&amp;Channel</t>
    <phoneticPr fontId="2" type="noConversion"/>
  </si>
  <si>
    <t>符號</t>
    <phoneticPr fontId="2" type="noConversion"/>
  </si>
  <si>
    <t>候選人</t>
    <phoneticPr fontId="2" type="noConversion"/>
  </si>
  <si>
    <t>得票數</t>
    <phoneticPr fontId="2" type="noConversion"/>
  </si>
  <si>
    <t>陳儀庭</t>
    <phoneticPr fontId="2" type="noConversion"/>
  </si>
  <si>
    <t>長庚大學通識中心*Morgan</t>
    <phoneticPr fontId="2" type="noConversion"/>
  </si>
  <si>
    <t>總長度</t>
    <phoneticPr fontId="2" type="noConversion"/>
  </si>
  <si>
    <t>[ 的位置</t>
    <phoneticPr fontId="2" type="noConversion"/>
  </si>
  <si>
    <t>] 的位置</t>
    <phoneticPr fontId="2" type="noConversion"/>
  </si>
  <si>
    <t>檔案名稱的長度</t>
    <phoneticPr fontId="2" type="noConversion"/>
  </si>
  <si>
    <t>林宏諭與林建宏的成績aaa</t>
    <phoneticPr fontId="2" type="noConversion"/>
  </si>
  <si>
    <t>提取名</t>
    <phoneticPr fontId="24" type="noConversion"/>
  </si>
  <si>
    <t>姓名</t>
    <phoneticPr fontId="24" type="noConversion"/>
  </si>
  <si>
    <t>提取姓</t>
    <phoneticPr fontId="24" type="noConversion"/>
  </si>
  <si>
    <t>姓</t>
    <phoneticPr fontId="24" type="noConversion"/>
  </si>
  <si>
    <t xml:space="preserve"> =LEFT(C15,FIND(" ",C15,1))</t>
    <phoneticPr fontId="24" type="noConversion"/>
  </si>
  <si>
    <t xml:space="preserve"> =LEFT(C16,FIND(" ",C16,1))</t>
    <phoneticPr fontId="24" type="noConversion"/>
  </si>
  <si>
    <t xml:space="preserve"> =RIGHT(C23,LEN(C23)-FIND(" ",C23))</t>
    <phoneticPr fontId="24" type="noConversion"/>
  </si>
  <si>
    <t xml:space="preserve"> =RIGHT(C24,LEN(C24)-FIND(" ",C24))</t>
    <phoneticPr fontId="24" type="noConversion"/>
  </si>
  <si>
    <t>當有中間名字出現時提取姓</t>
    <phoneticPr fontId="24" type="noConversion"/>
  </si>
  <si>
    <t>提取中間名</t>
    <phoneticPr fontId="24" type="noConversion"/>
  </si>
  <si>
    <t>中間名</t>
    <phoneticPr fontId="24" type="noConversion"/>
  </si>
  <si>
    <t>Vincent Lin</t>
    <phoneticPr fontId="24" type="noConversion"/>
  </si>
  <si>
    <t>Herbert Chang</t>
    <phoneticPr fontId="24" type="noConversion"/>
  </si>
  <si>
    <t>Celia Liu</t>
    <phoneticPr fontId="24" type="noConversion"/>
  </si>
  <si>
    <t xml:space="preserve"> =RIGHT(C12,LEN(C12)-FIND(" ",C12))</t>
    <phoneticPr fontId="24" type="noConversion"/>
  </si>
  <si>
    <t>=RIGHT(C20,LEN(C20)-FIND("#",SUBSTITUTE(C20," ","#",LEN(C20)-LEN(SUBSTITUTE(C20," ","")))))</t>
    <phoneticPr fontId="24" type="noConversion"/>
  </si>
  <si>
    <t>=LEFT(RIGHT(C28,LEN(C28)-FIND(" ",C28,1)),FIND(" ",RIGHT(C28,LEN(C28)-FIND(" ",C28,1)),1))</t>
    <phoneticPr fontId="24" type="noConversion"/>
  </si>
  <si>
    <t>姓名</t>
    <phoneticPr fontId="24" type="noConversion"/>
  </si>
  <si>
    <t>名</t>
    <phoneticPr fontId="24" type="noConversion"/>
  </si>
  <si>
    <t>姓</t>
    <phoneticPr fontId="24" type="noConversion"/>
  </si>
  <si>
    <t>=LEFT(C4,FIND(" ",C4,1))</t>
    <phoneticPr fontId="24" type="noConversion"/>
  </si>
  <si>
    <t>Bob Richie Sexson</t>
    <phoneticPr fontId="24" type="noConversion"/>
  </si>
  <si>
    <t>Alan Jamie Moyer</t>
    <phoneticPr fontId="24" type="noConversion"/>
  </si>
  <si>
    <t>Carol Mark Mulder</t>
    <phoneticPr fontId="24" type="noConversion"/>
  </si>
  <si>
    <t>數字</t>
    <phoneticPr fontId="2" type="noConversion"/>
  </si>
  <si>
    <t>小數</t>
    <phoneticPr fontId="2" type="noConversion"/>
  </si>
  <si>
    <t>結果</t>
    <phoneticPr fontId="2" type="noConversion"/>
  </si>
  <si>
    <r>
      <t>淡江大學管理科學研究所*Vi</t>
    </r>
    <r>
      <rPr>
        <sz val="12"/>
        <rFont val="新細明體"/>
        <family val="1"/>
        <charset val="136"/>
      </rPr>
      <t>n</t>
    </r>
    <r>
      <rPr>
        <sz val="12"/>
        <rFont val="新細明體"/>
        <family val="1"/>
        <charset val="136"/>
      </rPr>
      <t>cent</t>
    </r>
    <phoneticPr fontId="2" type="noConversion"/>
  </si>
  <si>
    <t>550017柳伊湄</t>
    <phoneticPr fontId="24" type="noConversion"/>
  </si>
  <si>
    <t>陳友敬870622</t>
    <phoneticPr fontId="2" type="noConversion"/>
  </si>
  <si>
    <t>A001；吳秋燕；87</t>
  </si>
  <si>
    <t>A002；李慧菱；57</t>
  </si>
  <si>
    <t>A003；吳春嬌；52</t>
  </si>
  <si>
    <t>A004；林美怡；59</t>
  </si>
  <si>
    <t>A005；陳昭伊；75</t>
  </si>
  <si>
    <t>A006；陳瑞瑛；71</t>
  </si>
  <si>
    <t>A007；林曉琪；85</t>
  </si>
  <si>
    <t>A008；羅蕙玲；66</t>
  </si>
  <si>
    <t>A009；林孟君；52</t>
  </si>
  <si>
    <t>A010；謝依伶；64</t>
  </si>
  <si>
    <t>UNICHAR(Num)</t>
    <phoneticPr fontId="2" type="noConversion"/>
  </si>
  <si>
    <t>UNICODE(Text)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</si>
</sst>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#\ ??/16"/>
  </numFmts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8"/>
      <name val="Times New Roman"/>
      <family val="1"/>
    </font>
    <font>
      <sz val="12"/>
      <color indexed="18"/>
      <name val="華康楷書體W5"/>
      <family val="3"/>
      <charset val="136"/>
    </font>
    <font>
      <sz val="12"/>
      <color indexed="18"/>
      <name val="新細明體"/>
      <family val="1"/>
      <charset val="136"/>
    </font>
    <font>
      <sz val="12"/>
      <color indexed="18"/>
      <name val="華康隸書體W5"/>
      <family val="3"/>
      <charset val="136"/>
    </font>
    <font>
      <b/>
      <sz val="12"/>
      <color indexed="17"/>
      <name val="新細明體"/>
      <family val="1"/>
      <charset val="136"/>
    </font>
    <font>
      <sz val="14"/>
      <color indexed="9"/>
      <name val="華康細圓體"/>
      <family val="3"/>
      <charset val="136"/>
    </font>
    <font>
      <sz val="12"/>
      <color indexed="60"/>
      <name val="Times New Roman"/>
      <family val="1"/>
    </font>
    <font>
      <b/>
      <sz val="12"/>
      <color indexed="17"/>
      <name val="Times New Roman"/>
      <family val="1"/>
    </font>
    <font>
      <sz val="12"/>
      <name val="Wingdings"/>
      <charset val="2"/>
    </font>
    <font>
      <b/>
      <sz val="12"/>
      <color indexed="10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0"/>
      <name val="Times New Roman"/>
      <family val="1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華康華綜體W5(P)"/>
      <family val="2"/>
      <charset val="136"/>
    </font>
    <font>
      <sz val="12"/>
      <color indexed="41"/>
      <name val="華康楷書體W5"/>
      <family val="3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name val="標楷體"/>
      <family val="4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2" fillId="2" borderId="0" applyNumberFormat="0" applyFont="0" applyBorder="0" applyAlignment="0" applyProtection="0"/>
    <xf numFmtId="0" fontId="22" fillId="3" borderId="0" applyNumberFormat="0" applyFont="0" applyBorder="0" applyAlignment="0" applyProtection="0"/>
    <xf numFmtId="0" fontId="23" fillId="0" borderId="0">
      <alignment vertical="center"/>
    </xf>
  </cellStyleXfs>
  <cellXfs count="81">
    <xf numFmtId="0" fontId="0" fillId="0" borderId="0" xfId="0"/>
    <xf numFmtId="0" fontId="4" fillId="4" borderId="0" xfId="0" applyFont="1" applyFill="1"/>
    <xf numFmtId="0" fontId="5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11" fillId="7" borderId="0" xfId="0" applyFont="1" applyFill="1"/>
    <xf numFmtId="0" fontId="7" fillId="6" borderId="1" xfId="0" applyFont="1" applyFill="1" applyBorder="1"/>
    <xf numFmtId="0" fontId="8" fillId="8" borderId="1" xfId="0" applyFont="1" applyFill="1" applyBorder="1"/>
    <xf numFmtId="0" fontId="0" fillId="0" borderId="2" xfId="0" applyBorder="1"/>
    <xf numFmtId="0" fontId="0" fillId="0" borderId="0" xfId="0" applyBorder="1"/>
    <xf numFmtId="0" fontId="1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0" borderId="0" xfId="0" applyFill="1"/>
    <xf numFmtId="0" fontId="0" fillId="6" borderId="2" xfId="0" applyFill="1" applyBorder="1" applyAlignment="1">
      <alignment horizontal="center"/>
    </xf>
    <xf numFmtId="176" fontId="0" fillId="6" borderId="2" xfId="0" applyNumberFormat="1" applyFill="1" applyBorder="1"/>
    <xf numFmtId="3" fontId="0" fillId="6" borderId="2" xfId="0" applyNumberFormat="1" applyFill="1" applyBorder="1"/>
    <xf numFmtId="0" fontId="0" fillId="5" borderId="2" xfId="0" applyFill="1" applyBorder="1" applyAlignment="1">
      <alignment horizontal="center"/>
    </xf>
    <xf numFmtId="0" fontId="0" fillId="4" borderId="2" xfId="0" applyFill="1" applyBorder="1"/>
    <xf numFmtId="0" fontId="5" fillId="5" borderId="0" xfId="0" applyFont="1" applyFill="1" applyAlignment="1">
      <alignment horizontal="center"/>
    </xf>
    <xf numFmtId="0" fontId="15" fillId="0" borderId="0" xfId="0" applyFont="1"/>
    <xf numFmtId="0" fontId="8" fillId="8" borderId="0" xfId="0" applyFont="1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6" fillId="0" borderId="2" xfId="0" applyFont="1" applyBorder="1"/>
    <xf numFmtId="0" fontId="16" fillId="0" borderId="0" xfId="0" applyFont="1"/>
    <xf numFmtId="0" fontId="16" fillId="0" borderId="2" xfId="0" applyFont="1" applyBorder="1" applyAlignment="1">
      <alignment horizontal="center"/>
    </xf>
    <xf numFmtId="0" fontId="16" fillId="0" borderId="0" xfId="0" applyFont="1" applyBorder="1"/>
    <xf numFmtId="0" fontId="16" fillId="0" borderId="0" xfId="0" applyFont="1" applyAlignment="1">
      <alignment horizontal="center"/>
    </xf>
    <xf numFmtId="0" fontId="6" fillId="6" borderId="0" xfId="0" applyFont="1" applyFill="1"/>
    <xf numFmtId="0" fontId="6" fillId="4" borderId="0" xfId="0" applyFont="1" applyFill="1"/>
    <xf numFmtId="0" fontId="16" fillId="0" borderId="3" xfId="0" applyFont="1" applyBorder="1" applyAlignment="1">
      <alignment horizontal="left"/>
    </xf>
    <xf numFmtId="0" fontId="16" fillId="0" borderId="4" xfId="0" applyFont="1" applyBorder="1"/>
    <xf numFmtId="0" fontId="16" fillId="0" borderId="5" xfId="0" applyFont="1" applyBorder="1"/>
    <xf numFmtId="0" fontId="16" fillId="0" borderId="1" xfId="0" applyFont="1" applyBorder="1"/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14" fontId="16" fillId="0" borderId="0" xfId="0" applyNumberFormat="1" applyFont="1"/>
    <xf numFmtId="0" fontId="3" fillId="0" borderId="2" xfId="0" applyFont="1" applyBorder="1"/>
    <xf numFmtId="0" fontId="16" fillId="9" borderId="0" xfId="0" applyFont="1" applyFill="1" applyAlignment="1">
      <alignment horizontal="left"/>
    </xf>
    <xf numFmtId="0" fontId="16" fillId="9" borderId="0" xfId="0" applyFont="1" applyFill="1"/>
    <xf numFmtId="0" fontId="16" fillId="9" borderId="0" xfId="0" applyFont="1" applyFill="1" applyAlignment="1">
      <alignment horizontal="right"/>
    </xf>
    <xf numFmtId="177" fontId="16" fillId="0" borderId="0" xfId="0" applyNumberFormat="1" applyFont="1"/>
    <xf numFmtId="0" fontId="3" fillId="0" borderId="0" xfId="0" applyFont="1"/>
    <xf numFmtId="0" fontId="19" fillId="0" borderId="2" xfId="0" applyFont="1" applyBorder="1" applyAlignment="1">
      <alignment horizontal="center"/>
    </xf>
    <xf numFmtId="0" fontId="19" fillId="0" borderId="0" xfId="0" applyFont="1"/>
    <xf numFmtId="0" fontId="21" fillId="0" borderId="0" xfId="0" applyFont="1"/>
    <xf numFmtId="0" fontId="3" fillId="0" borderId="3" xfId="0" applyFont="1" applyBorder="1"/>
    <xf numFmtId="0" fontId="3" fillId="0" borderId="7" xfId="0" applyFont="1" applyBorder="1"/>
    <xf numFmtId="0" fontId="3" fillId="0" borderId="10" xfId="0" applyFont="1" applyBorder="1"/>
    <xf numFmtId="0" fontId="16" fillId="0" borderId="11" xfId="0" applyFont="1" applyBorder="1"/>
    <xf numFmtId="0" fontId="25" fillId="0" borderId="0" xfId="3" applyFont="1">
      <alignment vertical="center"/>
    </xf>
    <xf numFmtId="0" fontId="26" fillId="0" borderId="12" xfId="3" applyFont="1" applyBorder="1">
      <alignment vertical="center"/>
    </xf>
    <xf numFmtId="0" fontId="27" fillId="0" borderId="0" xfId="3" applyFont="1">
      <alignment vertical="center"/>
    </xf>
    <xf numFmtId="0" fontId="14" fillId="0" borderId="0" xfId="3" applyFont="1">
      <alignment vertical="center"/>
    </xf>
    <xf numFmtId="0" fontId="16" fillId="0" borderId="0" xfId="3" applyFont="1">
      <alignment vertical="center"/>
    </xf>
    <xf numFmtId="0" fontId="29" fillId="0" borderId="0" xfId="3" applyFont="1">
      <alignment vertical="center"/>
    </xf>
    <xf numFmtId="0" fontId="29" fillId="0" borderId="12" xfId="3" applyFont="1" applyBorder="1">
      <alignment vertical="center"/>
    </xf>
    <xf numFmtId="0" fontId="14" fillId="0" borderId="0" xfId="3" quotePrefix="1" applyFont="1">
      <alignment vertical="center"/>
    </xf>
    <xf numFmtId="0" fontId="18" fillId="10" borderId="2" xfId="1" applyFont="1" applyFill="1" applyBorder="1"/>
    <xf numFmtId="0" fontId="28" fillId="5" borderId="2" xfId="2" applyFont="1" applyFill="1" applyBorder="1"/>
    <xf numFmtId="0" fontId="14" fillId="5" borderId="2" xfId="2" applyFont="1" applyFill="1" applyBorder="1"/>
    <xf numFmtId="0" fontId="18" fillId="11" borderId="2" xfId="0" applyFont="1" applyFill="1" applyBorder="1" applyAlignment="1">
      <alignment horizontal="center"/>
    </xf>
    <xf numFmtId="0" fontId="1" fillId="0" borderId="0" xfId="0" applyFont="1"/>
    <xf numFmtId="0" fontId="17" fillId="4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20" fillId="12" borderId="0" xfId="0" applyFont="1" applyFill="1" applyAlignment="1">
      <alignment horizontal="center"/>
    </xf>
  </cellXfs>
  <cellStyles count="4">
    <cellStyle name="GreyOrWhite" xfId="1"/>
    <cellStyle name="Yellow" xfId="2"/>
    <cellStyle name="一般" xfId="0" builtinId="0"/>
    <cellStyle name="一般_拆分姓名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2</xdr:row>
      <xdr:rowOff>184955</xdr:rowOff>
    </xdr:from>
    <xdr:to>
      <xdr:col>12</xdr:col>
      <xdr:colOff>466725</xdr:colOff>
      <xdr:row>6</xdr:row>
      <xdr:rowOff>60480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604055"/>
          <a:ext cx="2962275" cy="713725"/>
        </a:xfrm>
        <a:prstGeom prst="rect">
          <a:avLst/>
        </a:prstGeom>
        <a:ln w="3175"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0</xdr:rowOff>
    </xdr:from>
    <xdr:to>
      <xdr:col>3</xdr:col>
      <xdr:colOff>838200</xdr:colOff>
      <xdr:row>19</xdr:row>
      <xdr:rowOff>47625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828675"/>
          <a:ext cx="3162300" cy="3190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20</xdr:row>
      <xdr:rowOff>19050</xdr:rowOff>
    </xdr:from>
    <xdr:to>
      <xdr:col>8</xdr:col>
      <xdr:colOff>180975</xdr:colOff>
      <xdr:row>24</xdr:row>
      <xdr:rowOff>38100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4"/>
        <a:stretch>
          <a:fillRect/>
        </a:stretch>
      </xdr:blipFill>
      <xdr:spPr bwMode="auto">
        <a:xfrm>
          <a:off x="1895475" y="4210050"/>
          <a:ext cx="4305300" cy="857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7</xdr:col>
      <xdr:colOff>200025</xdr:colOff>
      <xdr:row>6</xdr:row>
      <xdr:rowOff>9525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638175"/>
          <a:ext cx="2714625" cy="638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200025</xdr:colOff>
      <xdr:row>13</xdr:row>
      <xdr:rowOff>9525</xdr:rowOff>
    </xdr:to>
    <xdr:pic>
      <xdr:nvPicPr>
        <xdr:cNvPr id="6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14550"/>
          <a:ext cx="2714625" cy="638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showGridLines="0" topLeftCell="D1" workbookViewId="0">
      <selection activeCell="K10" sqref="K9:K10"/>
    </sheetView>
  </sheetViews>
  <sheetFormatPr defaultRowHeight="16.5"/>
  <cols>
    <col min="1" max="1" width="3.875" customWidth="1"/>
    <col min="2" max="2" width="18.375" bestFit="1" customWidth="1"/>
    <col min="3" max="3" width="7.25" customWidth="1"/>
    <col min="4" max="4" width="11.625" bestFit="1" customWidth="1"/>
    <col min="5" max="5" width="6.5" customWidth="1"/>
    <col min="6" max="6" width="18.375" bestFit="1" customWidth="1"/>
    <col min="7" max="7" width="2.875" customWidth="1"/>
    <col min="8" max="8" width="7" customWidth="1"/>
    <col min="9" max="9" width="15.875" style="10" bestFit="1" customWidth="1"/>
    <col min="10" max="10" width="10.375" bestFit="1" customWidth="1"/>
    <col min="11" max="11" width="15.25" bestFit="1" customWidth="1"/>
    <col min="12" max="12" width="10.375" bestFit="1" customWidth="1"/>
    <col min="13" max="14" width="7" customWidth="1"/>
    <col min="15" max="15" width="7.25" customWidth="1"/>
  </cols>
  <sheetData>
    <row r="1" spans="2:16" s="12" customFormat="1">
      <c r="H1" s="12" t="s">
        <v>53</v>
      </c>
      <c r="I1" s="17"/>
      <c r="J1" s="12" t="s">
        <v>54</v>
      </c>
      <c r="L1" s="12" t="s">
        <v>53</v>
      </c>
    </row>
    <row r="2" spans="2:16">
      <c r="B2" s="9" t="s">
        <v>44</v>
      </c>
      <c r="C2" s="10"/>
      <c r="D2" s="9"/>
      <c r="F2" s="9"/>
      <c r="H2" s="15">
        <v>33</v>
      </c>
      <c r="I2" s="17"/>
      <c r="J2" s="15"/>
      <c r="L2" s="15"/>
    </row>
    <row r="3" spans="2:16">
      <c r="B3" s="9" t="s">
        <v>50</v>
      </c>
      <c r="C3" s="14" t="s">
        <v>49</v>
      </c>
      <c r="D3" s="9"/>
      <c r="E3" s="13" t="s">
        <v>48</v>
      </c>
      <c r="F3" s="9"/>
      <c r="H3" s="15">
        <v>34</v>
      </c>
      <c r="I3" s="17"/>
      <c r="J3" s="15"/>
      <c r="L3" s="15"/>
    </row>
    <row r="4" spans="2:16">
      <c r="B4" s="9" t="s">
        <v>45</v>
      </c>
      <c r="C4" s="11" t="s">
        <v>47</v>
      </c>
      <c r="D4" s="9"/>
      <c r="E4" s="11" t="s">
        <v>47</v>
      </c>
      <c r="F4" s="9"/>
      <c r="H4" s="15">
        <v>35</v>
      </c>
      <c r="I4" s="17"/>
      <c r="J4" s="15"/>
      <c r="L4" s="15"/>
    </row>
    <row r="5" spans="2:16">
      <c r="B5" s="9" t="s">
        <v>46</v>
      </c>
      <c r="C5" s="10"/>
      <c r="D5" s="9"/>
      <c r="F5" s="9"/>
      <c r="H5" s="15">
        <v>36</v>
      </c>
      <c r="I5" s="17"/>
      <c r="J5" s="15"/>
      <c r="L5" s="15"/>
    </row>
    <row r="6" spans="2:16">
      <c r="H6" s="15">
        <v>65</v>
      </c>
      <c r="I6" s="17" t="s">
        <v>51</v>
      </c>
      <c r="J6" s="15"/>
      <c r="K6" s="12" t="s">
        <v>52</v>
      </c>
      <c r="L6" s="15"/>
    </row>
    <row r="7" spans="2:16">
      <c r="H7" s="15">
        <v>66</v>
      </c>
      <c r="I7" s="11" t="s">
        <v>47</v>
      </c>
      <c r="J7" s="15"/>
      <c r="K7" s="11" t="s">
        <v>47</v>
      </c>
      <c r="L7" s="15"/>
      <c r="P7" s="16"/>
    </row>
    <row r="8" spans="2:16">
      <c r="E8">
        <f>CODE(" ")</f>
        <v>32</v>
      </c>
      <c r="H8" s="15">
        <v>97</v>
      </c>
      <c r="I8" s="17"/>
      <c r="J8" s="15"/>
      <c r="L8" s="15"/>
    </row>
    <row r="9" spans="2:16">
      <c r="B9" s="23"/>
      <c r="C9" s="23"/>
      <c r="D9" s="23"/>
      <c r="H9" s="15">
        <v>98</v>
      </c>
      <c r="I9" s="17"/>
      <c r="J9" s="15"/>
      <c r="L9" s="15"/>
    </row>
    <row r="10" spans="2:16">
      <c r="B10" s="76" t="s">
        <v>110</v>
      </c>
      <c r="C10" s="76" t="s">
        <v>111</v>
      </c>
      <c r="D10" s="76" t="s">
        <v>112</v>
      </c>
      <c r="H10" s="9">
        <v>1234</v>
      </c>
      <c r="J10" s="15"/>
      <c r="L10" s="15"/>
    </row>
    <row r="11" spans="2:16">
      <c r="B11" s="25">
        <v>1234.567</v>
      </c>
      <c r="C11" s="27">
        <v>1</v>
      </c>
      <c r="D11" s="28"/>
      <c r="H11" s="9">
        <v>43596</v>
      </c>
      <c r="J11" s="15"/>
      <c r="L11" s="15"/>
    </row>
    <row r="12" spans="2:16">
      <c r="B12" s="25">
        <v>0.12345</v>
      </c>
      <c r="C12" s="27">
        <v>2</v>
      </c>
      <c r="D12" s="28"/>
      <c r="H12" s="9">
        <v>45999</v>
      </c>
      <c r="J12" s="15"/>
      <c r="L12" s="15"/>
    </row>
    <row r="13" spans="2:16">
      <c r="B13" s="25">
        <v>1234.567</v>
      </c>
      <c r="C13" s="27">
        <v>0</v>
      </c>
      <c r="D13" s="28"/>
    </row>
    <row r="14" spans="2:16">
      <c r="B14" s="25">
        <v>1234.567</v>
      </c>
      <c r="C14" s="27">
        <v>-1</v>
      </c>
      <c r="D14" s="28"/>
      <c r="H14" s="12" t="s">
        <v>53</v>
      </c>
      <c r="I14" s="17"/>
      <c r="J14" s="12" t="s">
        <v>54</v>
      </c>
      <c r="K14" s="12"/>
      <c r="L14" s="12" t="s">
        <v>53</v>
      </c>
    </row>
    <row r="15" spans="2:16">
      <c r="B15" s="25">
        <v>-1234.567</v>
      </c>
      <c r="C15" s="27">
        <v>-2</v>
      </c>
      <c r="D15" s="28"/>
      <c r="H15" s="15">
        <v>33</v>
      </c>
      <c r="I15" s="17"/>
      <c r="J15" s="15"/>
      <c r="L15" s="15"/>
    </row>
    <row r="16" spans="2:16">
      <c r="B16" s="26">
        <v>-9999</v>
      </c>
      <c r="C16" s="27">
        <v>1</v>
      </c>
      <c r="D16" s="28"/>
      <c r="H16" s="15">
        <v>34</v>
      </c>
      <c r="I16" s="17"/>
      <c r="J16" s="15"/>
      <c r="L16" s="15"/>
    </row>
    <row r="17" spans="8:12">
      <c r="H17" s="15">
        <v>35</v>
      </c>
      <c r="I17" s="17"/>
      <c r="J17" s="15"/>
      <c r="L17" s="15"/>
    </row>
    <row r="18" spans="8:12">
      <c r="H18" s="15">
        <v>36</v>
      </c>
      <c r="I18" s="17"/>
      <c r="J18" s="15"/>
      <c r="L18" s="15"/>
    </row>
    <row r="19" spans="8:12">
      <c r="H19" s="15">
        <v>65</v>
      </c>
      <c r="I19" s="17" t="s">
        <v>126</v>
      </c>
      <c r="J19" s="15"/>
      <c r="K19" s="12" t="s">
        <v>127</v>
      </c>
      <c r="L19" s="15"/>
    </row>
    <row r="20" spans="8:12">
      <c r="H20" s="15">
        <v>66</v>
      </c>
      <c r="I20" s="11" t="s">
        <v>47</v>
      </c>
      <c r="J20" s="15"/>
      <c r="K20" s="11" t="s">
        <v>47</v>
      </c>
      <c r="L20" s="15"/>
    </row>
    <row r="21" spans="8:12">
      <c r="H21" s="15">
        <v>97</v>
      </c>
      <c r="I21" s="17"/>
      <c r="J21" s="15"/>
      <c r="L21" s="15"/>
    </row>
    <row r="22" spans="8:12">
      <c r="H22" s="15">
        <v>98</v>
      </c>
      <c r="I22" s="17"/>
      <c r="J22" s="15"/>
      <c r="L22" s="15"/>
    </row>
    <row r="23" spans="8:12">
      <c r="H23" s="9">
        <v>1234</v>
      </c>
      <c r="J23" s="15"/>
      <c r="L23" s="15"/>
    </row>
    <row r="24" spans="8:12">
      <c r="H24" s="9">
        <v>43596</v>
      </c>
      <c r="J24" s="15"/>
      <c r="L24" s="15"/>
    </row>
    <row r="25" spans="8:12">
      <c r="H25" s="9">
        <v>45999</v>
      </c>
      <c r="J25" s="15"/>
      <c r="L25" s="15"/>
    </row>
  </sheetData>
  <phoneticPr fontId="2" type="noConversion"/>
  <pageMargins left="0.75" right="0.75" top="1" bottom="1" header="0.5" footer="0.5"/>
  <pageSetup paperSize="269" orientation="landscape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workbookViewId="0">
      <selection activeCell="J11" sqref="J11"/>
    </sheetView>
  </sheetViews>
  <sheetFormatPr defaultColWidth="8.875" defaultRowHeight="16.5"/>
  <cols>
    <col min="1" max="1" width="8.875" style="37"/>
    <col min="2" max="2" width="10.5" style="37" bestFit="1" customWidth="1"/>
    <col min="3" max="3" width="9.625" style="37" bestFit="1" customWidth="1"/>
    <col min="4" max="4" width="8.875" style="37"/>
    <col min="5" max="5" width="9.125" style="37" customWidth="1"/>
    <col min="6" max="6" width="10.375" style="37" bestFit="1" customWidth="1"/>
    <col min="7" max="7" width="8.875" style="37"/>
    <col min="8" max="8" width="27.75" style="37" customWidth="1"/>
    <col min="9" max="16384" width="8.875" style="37"/>
  </cols>
  <sheetData>
    <row r="1" spans="1:8">
      <c r="A1" s="41" t="s">
        <v>12</v>
      </c>
      <c r="B1" s="41" t="s">
        <v>13</v>
      </c>
      <c r="C1" s="41" t="s">
        <v>14</v>
      </c>
      <c r="D1" s="41" t="s">
        <v>0</v>
      </c>
      <c r="E1" s="41" t="s">
        <v>1</v>
      </c>
      <c r="F1" s="41" t="s">
        <v>15</v>
      </c>
    </row>
    <row r="2" spans="1:8">
      <c r="A2" s="42" t="s">
        <v>11</v>
      </c>
      <c r="B2" s="22" t="s">
        <v>55</v>
      </c>
      <c r="C2" s="4">
        <v>38</v>
      </c>
      <c r="D2" s="4">
        <v>32</v>
      </c>
      <c r="E2" s="4">
        <v>29</v>
      </c>
      <c r="F2" s="5">
        <f>SUM(C2:E2)</f>
        <v>99</v>
      </c>
    </row>
    <row r="3" spans="1:8">
      <c r="A3" s="42" t="s">
        <v>2</v>
      </c>
      <c r="B3" s="22" t="s">
        <v>56</v>
      </c>
      <c r="C3" s="4">
        <v>25</v>
      </c>
      <c r="D3" s="4">
        <v>25</v>
      </c>
      <c r="E3" s="4">
        <v>37</v>
      </c>
      <c r="F3" s="5">
        <f t="shared" ref="F3:F11" si="0">SUM(C3:E3)</f>
        <v>87</v>
      </c>
    </row>
    <row r="4" spans="1:8">
      <c r="A4" s="42" t="s">
        <v>3</v>
      </c>
      <c r="B4" s="22" t="s">
        <v>57</v>
      </c>
      <c r="C4" s="4">
        <v>23</v>
      </c>
      <c r="D4" s="4">
        <v>32</v>
      </c>
      <c r="E4" s="4">
        <v>39</v>
      </c>
      <c r="F4" s="5">
        <f t="shared" si="0"/>
        <v>94</v>
      </c>
      <c r="H4" s="36" t="s">
        <v>85</v>
      </c>
    </row>
    <row r="5" spans="1:8">
      <c r="A5" s="42" t="s">
        <v>4</v>
      </c>
      <c r="B5" s="22" t="s">
        <v>58</v>
      </c>
      <c r="C5" s="4">
        <v>26</v>
      </c>
      <c r="D5" s="4">
        <v>25</v>
      </c>
      <c r="E5" s="4">
        <v>34</v>
      </c>
      <c r="F5" s="5">
        <f t="shared" si="0"/>
        <v>85</v>
      </c>
      <c r="H5" s="36" t="e">
        <f>FIND("林",H4,LEN(H4))</f>
        <v>#VALUE!</v>
      </c>
    </row>
    <row r="6" spans="1:8">
      <c r="A6" s="42" t="s">
        <v>5</v>
      </c>
      <c r="B6" s="22" t="s">
        <v>59</v>
      </c>
      <c r="C6" s="4">
        <v>33</v>
      </c>
      <c r="D6" s="4">
        <v>38</v>
      </c>
      <c r="E6" s="4">
        <v>28</v>
      </c>
      <c r="F6" s="5">
        <f t="shared" si="0"/>
        <v>99</v>
      </c>
      <c r="H6" s="36">
        <f>FIND("林","林宏諭與林建宏的成績",2)</f>
        <v>5</v>
      </c>
    </row>
    <row r="7" spans="1:8">
      <c r="A7" s="42" t="s">
        <v>6</v>
      </c>
      <c r="B7" s="22" t="s">
        <v>60</v>
      </c>
      <c r="C7" s="4">
        <v>31</v>
      </c>
      <c r="D7" s="4">
        <v>28</v>
      </c>
      <c r="E7" s="4">
        <v>20</v>
      </c>
      <c r="F7" s="5">
        <f t="shared" si="0"/>
        <v>79</v>
      </c>
    </row>
    <row r="8" spans="1:8">
      <c r="A8" s="42" t="s">
        <v>7</v>
      </c>
      <c r="B8" s="22" t="s">
        <v>61</v>
      </c>
      <c r="C8" s="4">
        <v>37</v>
      </c>
      <c r="D8" s="4">
        <v>29</v>
      </c>
      <c r="E8" s="4">
        <v>29</v>
      </c>
      <c r="F8" s="5">
        <f t="shared" si="0"/>
        <v>95</v>
      </c>
    </row>
    <row r="9" spans="1:8">
      <c r="A9" s="42" t="s">
        <v>8</v>
      </c>
      <c r="B9" s="22" t="s">
        <v>62</v>
      </c>
      <c r="C9" s="4">
        <v>29</v>
      </c>
      <c r="D9" s="4">
        <v>22</v>
      </c>
      <c r="E9" s="4">
        <v>34</v>
      </c>
      <c r="F9" s="5">
        <f t="shared" si="0"/>
        <v>85</v>
      </c>
    </row>
    <row r="10" spans="1:8">
      <c r="A10" s="42" t="s">
        <v>9</v>
      </c>
      <c r="B10" s="22" t="s">
        <v>63</v>
      </c>
      <c r="C10" s="4">
        <v>23</v>
      </c>
      <c r="D10" s="4">
        <v>35</v>
      </c>
      <c r="E10" s="4">
        <v>23</v>
      </c>
      <c r="F10" s="5">
        <f t="shared" si="0"/>
        <v>81</v>
      </c>
    </row>
    <row r="11" spans="1:8">
      <c r="A11" s="42" t="s">
        <v>10</v>
      </c>
      <c r="B11" s="22" t="s">
        <v>64</v>
      </c>
      <c r="C11" s="4">
        <v>28</v>
      </c>
      <c r="D11" s="4">
        <v>27</v>
      </c>
      <c r="E11" s="4">
        <v>26</v>
      </c>
      <c r="F11" s="5">
        <f t="shared" si="0"/>
        <v>81</v>
      </c>
    </row>
    <row r="12" spans="1:8">
      <c r="A12" s="78" t="s">
        <v>16</v>
      </c>
      <c r="B12" s="78"/>
      <c r="C12" s="78"/>
      <c r="D12" s="22" t="s">
        <v>56</v>
      </c>
      <c r="F12" s="40" t="str">
        <f t="array" ref="F12">IF(OR(EXACT(業務姓名,名稱)),"正確","錯誤,請重新輸入")</f>
        <v>正確</v>
      </c>
    </row>
  </sheetData>
  <mergeCells count="1">
    <mergeCell ref="A12:C12"/>
  </mergeCells>
  <phoneticPr fontId="2" type="noConversion"/>
  <pageMargins left="0.75" right="0.75" top="1" bottom="1" header="0.5" footer="0.5"/>
  <pageSetup paperSize="269" orientation="landscape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F12" sqref="F12"/>
    </sheetView>
  </sheetViews>
  <sheetFormatPr defaultColWidth="8.875" defaultRowHeight="16.5"/>
  <cols>
    <col min="1" max="1" width="34.625" style="37" bestFit="1" customWidth="1"/>
    <col min="2" max="2" width="3.5" style="37" bestFit="1" customWidth="1"/>
    <col min="3" max="3" width="27.5" style="37" bestFit="1" customWidth="1"/>
    <col min="4" max="4" width="17.75" style="37" bestFit="1" customWidth="1"/>
    <col min="5" max="5" width="2.375" style="37" customWidth="1"/>
    <col min="6" max="6" width="10.125" style="37" customWidth="1"/>
    <col min="7" max="11" width="8.875" style="37"/>
    <col min="12" max="12" width="8.375" style="37" customWidth="1"/>
    <col min="13" max="16384" width="8.875" style="37"/>
  </cols>
  <sheetData>
    <row r="1" spans="1:12" ht="15.75" customHeight="1">
      <c r="A1" s="34" t="s">
        <v>113</v>
      </c>
      <c r="B1" s="35"/>
      <c r="C1" s="52"/>
      <c r="D1" s="52"/>
    </row>
    <row r="2" spans="1:12">
      <c r="A2" s="36" t="s">
        <v>80</v>
      </c>
      <c r="B2" s="38"/>
      <c r="C2" s="52"/>
      <c r="D2" s="52"/>
      <c r="F2" s="53" t="str">
        <f ca="1">CELL("filename")</f>
        <v/>
      </c>
      <c r="G2" s="54"/>
      <c r="H2" s="54"/>
      <c r="I2" s="54"/>
      <c r="J2" s="54"/>
      <c r="K2" s="54"/>
      <c r="L2" s="54"/>
    </row>
    <row r="3" spans="1:12">
      <c r="A3" s="36" t="s">
        <v>75</v>
      </c>
      <c r="B3" s="38"/>
      <c r="C3" s="52"/>
      <c r="D3" s="52"/>
      <c r="F3" s="55">
        <f ca="1">LEN(F2)</f>
        <v>0</v>
      </c>
      <c r="G3" s="54" t="s">
        <v>81</v>
      </c>
      <c r="H3" s="54"/>
      <c r="I3" s="54"/>
      <c r="J3" s="54"/>
      <c r="K3" s="54"/>
      <c r="L3" s="54"/>
    </row>
    <row r="4" spans="1:12">
      <c r="F4" s="54" t="e">
        <f ca="1">FIND("[",F2)</f>
        <v>#VALUE!</v>
      </c>
      <c r="G4" s="54" t="s">
        <v>82</v>
      </c>
      <c r="H4" s="54"/>
      <c r="I4" s="54"/>
      <c r="J4" s="54"/>
      <c r="K4" s="54"/>
      <c r="L4" s="54"/>
    </row>
    <row r="5" spans="1:12">
      <c r="A5" s="58">
        <f>FIND("林","林宏諭")</f>
        <v>1</v>
      </c>
      <c r="F5" s="54" t="e">
        <f ca="1">FIND("]",F2)</f>
        <v>#VALUE!</v>
      </c>
      <c r="G5" s="54" t="s">
        <v>83</v>
      </c>
      <c r="H5" s="54"/>
      <c r="I5" s="54"/>
      <c r="J5" s="54"/>
      <c r="K5" s="54"/>
      <c r="L5" s="54"/>
    </row>
    <row r="6" spans="1:12">
      <c r="A6" s="58">
        <f>FIND("成","林宏諭的成績")</f>
        <v>5</v>
      </c>
      <c r="D6" s="56"/>
      <c r="F6" s="54" t="e">
        <f ca="1">LEN(F2)-LEN(MID(F2,FIND("]",F2),10))-FIND("[",F2)</f>
        <v>#VALUE!</v>
      </c>
      <c r="G6" s="54" t="s">
        <v>84</v>
      </c>
      <c r="H6" s="54"/>
      <c r="I6" s="54"/>
      <c r="J6" s="54"/>
      <c r="K6" s="54"/>
      <c r="L6" s="54"/>
    </row>
    <row r="7" spans="1:12">
      <c r="A7" s="58">
        <f>FIND("n","My name is Vincent")</f>
        <v>4</v>
      </c>
      <c r="D7" s="56"/>
      <c r="F7" s="54"/>
      <c r="G7" s="54"/>
      <c r="H7" s="54"/>
      <c r="I7" s="54"/>
      <c r="J7" s="54"/>
      <c r="K7" s="54"/>
      <c r="L7" s="54"/>
    </row>
    <row r="8" spans="1:12">
      <c r="A8" s="58">
        <f>FIND("n","My name is Vincent",5)</f>
        <v>14</v>
      </c>
      <c r="D8" s="56"/>
      <c r="F8" s="54" t="e">
        <f ca="1">MID(F2,FIND("[",F2)+1,LEN(F2)-FIND("[",F2)-LEN(MID(F2,FIND("]",F2),20)))</f>
        <v>#VALUE!</v>
      </c>
      <c r="G8" s="54"/>
      <c r="H8" s="54"/>
      <c r="I8" s="54"/>
      <c r="J8" s="54"/>
      <c r="K8" s="54"/>
      <c r="L8" s="54"/>
    </row>
    <row r="9" spans="1:12">
      <c r="A9" s="58">
        <f>FIND("林","林宏諭與林建宏的成績",2)</f>
        <v>5</v>
      </c>
      <c r="D9" s="56"/>
    </row>
    <row r="10" spans="1:12">
      <c r="A10" s="59"/>
      <c r="D10" s="56"/>
    </row>
    <row r="11" spans="1:12">
      <c r="A11" s="58">
        <f>FIND("in","I live in Taiwan")</f>
        <v>8</v>
      </c>
      <c r="C11" s="57"/>
      <c r="D11" s="56"/>
    </row>
    <row r="12" spans="1:12">
      <c r="A12" s="58">
        <f>FINDB("in","I live in Taiwan")</f>
        <v>8</v>
      </c>
      <c r="D12" s="56"/>
    </row>
    <row r="13" spans="1:12">
      <c r="A13" s="58">
        <f>FINDB("林","林宏諭")</f>
        <v>1</v>
      </c>
    </row>
    <row r="14" spans="1:12">
      <c r="A14" s="58">
        <f>FINDB("成","林宏諭的成績")</f>
        <v>9</v>
      </c>
    </row>
    <row r="15" spans="1:12">
      <c r="A15" s="58">
        <f>FINDB("n","My name is Vincent")</f>
        <v>4</v>
      </c>
    </row>
    <row r="16" spans="1:12">
      <c r="A16" s="58">
        <f>FINDB("n","My name is Vincent",5)</f>
        <v>14</v>
      </c>
    </row>
    <row r="17" spans="1:1">
      <c r="A17" s="58">
        <f>FINDB("陳","陳友敬與陳儀庭的成績",5)</f>
        <v>9</v>
      </c>
    </row>
    <row r="18" spans="1:1">
      <c r="A18" s="59"/>
    </row>
    <row r="19" spans="1:1">
      <c r="A19" s="58" t="str">
        <f>PROPER("我愛EXCEL應用大全")</f>
        <v>我愛excel應用大全</v>
      </c>
    </row>
  </sheetData>
  <phoneticPr fontId="2" type="noConversion"/>
  <pageMargins left="0.75" right="0.75" top="1" bottom="1" header="0.5" footer="0.5"/>
  <pageSetup paperSize="26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showGridLines="0" workbookViewId="0">
      <selection activeCell="B3" sqref="B3"/>
    </sheetView>
  </sheetViews>
  <sheetFormatPr defaultRowHeight="16.5"/>
  <cols>
    <col min="1" max="1" width="2.875" customWidth="1"/>
    <col min="2" max="2" width="34.375" bestFit="1" customWidth="1"/>
    <col min="3" max="3" width="12.5" customWidth="1"/>
    <col min="4" max="4" width="9.5" bestFit="1" customWidth="1"/>
  </cols>
  <sheetData>
    <row r="1" spans="2:3" ht="12.75" customHeight="1"/>
    <row r="2" spans="2:3">
      <c r="B2" s="27" t="s">
        <v>73</v>
      </c>
      <c r="C2" s="24" t="s">
        <v>74</v>
      </c>
    </row>
    <row r="3" spans="2:3">
      <c r="B3" s="32" t="s">
        <v>66</v>
      </c>
      <c r="C3" s="33"/>
    </row>
    <row r="4" spans="2:3">
      <c r="B4" s="32" t="s">
        <v>67</v>
      </c>
      <c r="C4" s="33"/>
    </row>
    <row r="5" spans="2:3">
      <c r="B5" s="32" t="s">
        <v>68</v>
      </c>
      <c r="C5" s="33"/>
    </row>
    <row r="6" spans="2:3">
      <c r="B6" s="32" t="s">
        <v>69</v>
      </c>
      <c r="C6" s="33"/>
    </row>
    <row r="7" spans="2:3">
      <c r="B7" s="32" t="s">
        <v>70</v>
      </c>
      <c r="C7" s="33"/>
    </row>
    <row r="8" spans="2:3">
      <c r="B8" s="32" t="s">
        <v>71</v>
      </c>
      <c r="C8" s="33"/>
    </row>
    <row r="9" spans="2:3">
      <c r="B9" s="32" t="s">
        <v>72</v>
      </c>
      <c r="C9" s="33"/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6" sqref="A6"/>
    </sheetView>
  </sheetViews>
  <sheetFormatPr defaultRowHeight="16.5"/>
  <cols>
    <col min="1" max="1" width="14.5" style="12" customWidth="1"/>
    <col min="2" max="4" width="9" style="12" customWidth="1"/>
    <col min="5" max="6" width="10.5" style="12" bestFit="1" customWidth="1"/>
    <col min="7" max="7" width="14.75" style="12" customWidth="1"/>
  </cols>
  <sheetData>
    <row r="1" spans="1:7" ht="19.5">
      <c r="A1" s="79" t="s">
        <v>65</v>
      </c>
      <c r="B1" s="79"/>
      <c r="C1" s="79"/>
      <c r="D1" s="79"/>
      <c r="E1" s="79"/>
      <c r="F1" s="79"/>
      <c r="G1" s="79"/>
    </row>
    <row r="2" spans="1:7">
      <c r="A2" s="18" t="s">
        <v>17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8" t="s">
        <v>23</v>
      </c>
    </row>
    <row r="3" spans="1:7">
      <c r="A3" s="21" t="s">
        <v>24</v>
      </c>
      <c r="B3" s="22" t="s">
        <v>55</v>
      </c>
      <c r="C3" s="19">
        <v>89</v>
      </c>
      <c r="D3" s="19">
        <v>83</v>
      </c>
      <c r="E3" s="19">
        <v>83</v>
      </c>
      <c r="F3" s="20">
        <f>SUM(C3:E3)</f>
        <v>255</v>
      </c>
      <c r="G3" s="21"/>
    </row>
    <row r="4" spans="1:7">
      <c r="A4" s="21" t="s">
        <v>25</v>
      </c>
      <c r="B4" s="22" t="s">
        <v>56</v>
      </c>
      <c r="C4" s="19">
        <v>92</v>
      </c>
      <c r="D4" s="19">
        <v>76</v>
      </c>
      <c r="E4" s="19">
        <v>90</v>
      </c>
      <c r="F4" s="20">
        <f>SUM(C4:E4)</f>
        <v>258</v>
      </c>
      <c r="G4" s="21"/>
    </row>
    <row r="5" spans="1:7">
      <c r="A5" s="21" t="s">
        <v>26</v>
      </c>
      <c r="B5" s="22" t="s">
        <v>57</v>
      </c>
      <c r="C5" s="19">
        <v>55</v>
      </c>
      <c r="D5" s="19">
        <v>53</v>
      </c>
      <c r="E5" s="19">
        <v>99</v>
      </c>
      <c r="F5" s="20">
        <f>SUM(C5:E5)</f>
        <v>207</v>
      </c>
      <c r="G5" s="21"/>
    </row>
    <row r="6" spans="1:7">
      <c r="A6" s="21" t="s">
        <v>27</v>
      </c>
      <c r="B6" s="22" t="s">
        <v>58</v>
      </c>
      <c r="C6" s="19">
        <v>98</v>
      </c>
      <c r="D6" s="19">
        <v>51</v>
      </c>
      <c r="E6" s="19">
        <v>75</v>
      </c>
      <c r="F6" s="20">
        <f>SUM(C6:E6)</f>
        <v>224</v>
      </c>
      <c r="G6" s="21"/>
    </row>
    <row r="7" spans="1:7">
      <c r="A7" s="21" t="s">
        <v>28</v>
      </c>
      <c r="B7" s="22" t="s">
        <v>59</v>
      </c>
      <c r="C7" s="19">
        <v>70</v>
      </c>
      <c r="D7" s="19">
        <v>88</v>
      </c>
      <c r="E7" s="19">
        <v>69</v>
      </c>
      <c r="F7" s="20">
        <f>SUM(C7:E7)</f>
        <v>227</v>
      </c>
      <c r="G7" s="21"/>
    </row>
    <row r="11" spans="1:7">
      <c r="A11" s="30"/>
    </row>
    <row r="12" spans="1:7">
      <c r="A12" s="30"/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workbookViewId="0">
      <selection activeCell="H3" sqref="H3:I12"/>
    </sheetView>
  </sheetViews>
  <sheetFormatPr defaultColWidth="8.875" defaultRowHeight="16.5"/>
  <cols>
    <col min="1" max="1" width="12" style="37" customWidth="1"/>
    <col min="2" max="2" width="11.5" style="37" customWidth="1"/>
    <col min="3" max="3" width="9.625" style="37" bestFit="1" customWidth="1"/>
    <col min="4" max="5" width="8.875" style="37"/>
    <col min="6" max="6" width="10.375" style="37" bestFit="1" customWidth="1"/>
    <col min="7" max="16384" width="8.875" style="37"/>
  </cols>
  <sheetData>
    <row r="1" spans="1:8" s="60" customFormat="1">
      <c r="A1" s="80" t="s">
        <v>43</v>
      </c>
      <c r="B1" s="80"/>
      <c r="C1" s="80"/>
      <c r="D1" s="80"/>
      <c r="E1" s="80"/>
      <c r="F1" s="80"/>
      <c r="G1" s="80"/>
    </row>
    <row r="2" spans="1:8">
      <c r="A2" s="3" t="s">
        <v>12</v>
      </c>
      <c r="B2" s="3" t="s">
        <v>13</v>
      </c>
      <c r="C2" s="3" t="s">
        <v>39</v>
      </c>
      <c r="D2" s="3" t="s">
        <v>40</v>
      </c>
      <c r="E2" s="3" t="s">
        <v>41</v>
      </c>
      <c r="F2" s="3" t="s">
        <v>42</v>
      </c>
      <c r="G2" s="7" t="s">
        <v>76</v>
      </c>
    </row>
    <row r="3" spans="1:8">
      <c r="A3" s="1" t="s">
        <v>11</v>
      </c>
      <c r="B3" s="2" t="s">
        <v>29</v>
      </c>
      <c r="C3" s="6">
        <v>87</v>
      </c>
      <c r="D3" s="6">
        <v>73</v>
      </c>
      <c r="E3" s="6">
        <v>66</v>
      </c>
      <c r="F3" s="31"/>
      <c r="G3" s="8"/>
      <c r="H3" s="37" t="str">
        <f>A3&amp;"；"&amp;B3&amp;"；"&amp;C3</f>
        <v>A001；吳秋燕；87</v>
      </c>
    </row>
    <row r="4" spans="1:8">
      <c r="A4" s="1" t="s">
        <v>2</v>
      </c>
      <c r="B4" s="2" t="s">
        <v>30</v>
      </c>
      <c r="C4" s="6">
        <v>57</v>
      </c>
      <c r="D4" s="6">
        <v>57</v>
      </c>
      <c r="E4" s="6">
        <v>85</v>
      </c>
      <c r="F4" s="31"/>
      <c r="G4" s="8"/>
      <c r="H4" s="37" t="str">
        <f t="shared" ref="H4:H12" si="0">A4&amp;"；"&amp;B4&amp;"；"&amp;C4</f>
        <v>A002；李慧菱；57</v>
      </c>
    </row>
    <row r="5" spans="1:8">
      <c r="A5" s="1" t="s">
        <v>3</v>
      </c>
      <c r="B5" s="2" t="s">
        <v>31</v>
      </c>
      <c r="C5" s="6">
        <v>52</v>
      </c>
      <c r="D5" s="6">
        <v>73</v>
      </c>
      <c r="E5" s="6">
        <v>89</v>
      </c>
      <c r="F5" s="31"/>
      <c r="G5" s="8"/>
      <c r="H5" s="37" t="str">
        <f t="shared" si="0"/>
        <v>A003；吳春嬌；52</v>
      </c>
    </row>
    <row r="6" spans="1:8">
      <c r="A6" s="1" t="s">
        <v>4</v>
      </c>
      <c r="B6" s="2" t="s">
        <v>32</v>
      </c>
      <c r="C6" s="6">
        <v>59</v>
      </c>
      <c r="D6" s="6">
        <v>57</v>
      </c>
      <c r="E6" s="6">
        <v>78</v>
      </c>
      <c r="F6" s="31"/>
      <c r="G6" s="8"/>
      <c r="H6" s="37" t="str">
        <f t="shared" si="0"/>
        <v>A004；林美怡；59</v>
      </c>
    </row>
    <row r="7" spans="1:8">
      <c r="A7" s="1" t="s">
        <v>5</v>
      </c>
      <c r="B7" s="2" t="s">
        <v>33</v>
      </c>
      <c r="C7" s="6">
        <v>75</v>
      </c>
      <c r="D7" s="6">
        <v>87</v>
      </c>
      <c r="E7" s="6">
        <v>64</v>
      </c>
      <c r="F7" s="31"/>
      <c r="G7" s="8"/>
      <c r="H7" s="37" t="str">
        <f t="shared" si="0"/>
        <v>A005；陳昭伊；75</v>
      </c>
    </row>
    <row r="8" spans="1:8">
      <c r="A8" s="1" t="s">
        <v>6</v>
      </c>
      <c r="B8" s="2" t="s">
        <v>34</v>
      </c>
      <c r="C8" s="6">
        <v>71</v>
      </c>
      <c r="D8" s="6">
        <v>64</v>
      </c>
      <c r="E8" s="6">
        <v>46</v>
      </c>
      <c r="F8" s="31"/>
      <c r="G8" s="8"/>
      <c r="H8" s="37" t="str">
        <f t="shared" si="0"/>
        <v>A006；陳瑞瑛；71</v>
      </c>
    </row>
    <row r="9" spans="1:8">
      <c r="A9" s="1" t="s">
        <v>7</v>
      </c>
      <c r="B9" s="2" t="s">
        <v>35</v>
      </c>
      <c r="C9" s="6">
        <v>85</v>
      </c>
      <c r="D9" s="6">
        <v>66</v>
      </c>
      <c r="E9" s="6">
        <v>66</v>
      </c>
      <c r="F9" s="31"/>
      <c r="G9" s="8"/>
      <c r="H9" s="37" t="str">
        <f t="shared" si="0"/>
        <v>A007；林曉琪；85</v>
      </c>
    </row>
    <row r="10" spans="1:8">
      <c r="A10" s="1" t="s">
        <v>8</v>
      </c>
      <c r="B10" s="2" t="s">
        <v>36</v>
      </c>
      <c r="C10" s="6">
        <v>66</v>
      </c>
      <c r="D10" s="6">
        <v>50</v>
      </c>
      <c r="E10" s="6">
        <v>78</v>
      </c>
      <c r="F10" s="31"/>
      <c r="G10" s="8"/>
      <c r="H10" s="37" t="str">
        <f t="shared" si="0"/>
        <v>A008；羅蕙玲；66</v>
      </c>
    </row>
    <row r="11" spans="1:8">
      <c r="A11" s="1" t="s">
        <v>9</v>
      </c>
      <c r="B11" s="2" t="s">
        <v>37</v>
      </c>
      <c r="C11" s="6">
        <v>52</v>
      </c>
      <c r="D11" s="6">
        <v>80</v>
      </c>
      <c r="E11" s="6">
        <v>52</v>
      </c>
      <c r="F11" s="31"/>
      <c r="G11" s="8"/>
      <c r="H11" s="37" t="str">
        <f t="shared" si="0"/>
        <v>A009；林孟君；52</v>
      </c>
    </row>
    <row r="12" spans="1:8">
      <c r="A12" s="1" t="s">
        <v>10</v>
      </c>
      <c r="B12" s="2" t="s">
        <v>38</v>
      </c>
      <c r="C12" s="6">
        <v>64</v>
      </c>
      <c r="D12" s="6">
        <v>62</v>
      </c>
      <c r="E12" s="6">
        <v>59</v>
      </c>
      <c r="F12" s="31"/>
      <c r="G12" s="8"/>
      <c r="H12" s="37" t="str">
        <f t="shared" si="0"/>
        <v>A010；謝依伶；64</v>
      </c>
    </row>
    <row r="15" spans="1:8">
      <c r="A15" s="18" t="s">
        <v>77</v>
      </c>
      <c r="B15" s="29" t="s">
        <v>78</v>
      </c>
    </row>
    <row r="16" spans="1:8">
      <c r="A16" s="38" t="s">
        <v>56</v>
      </c>
      <c r="B16" s="38">
        <v>3</v>
      </c>
      <c r="C16" s="43"/>
      <c r="D16" s="44"/>
      <c r="E16" s="44"/>
      <c r="F16" s="44"/>
      <c r="G16" s="44"/>
      <c r="H16" s="45"/>
    </row>
    <row r="17" spans="1:8">
      <c r="A17" s="38" t="s">
        <v>55</v>
      </c>
      <c r="B17" s="38">
        <v>15</v>
      </c>
      <c r="C17" s="46"/>
      <c r="D17" s="39"/>
      <c r="E17" s="39"/>
      <c r="F17" s="39"/>
      <c r="G17" s="39"/>
      <c r="H17" s="47"/>
    </row>
    <row r="18" spans="1:8">
      <c r="A18" s="38" t="s">
        <v>79</v>
      </c>
      <c r="B18" s="38">
        <v>5</v>
      </c>
      <c r="C18" s="48"/>
      <c r="D18" s="49"/>
      <c r="E18" s="49"/>
      <c r="F18" s="49"/>
      <c r="G18" s="49"/>
      <c r="H18" s="50"/>
    </row>
    <row r="21" spans="1:8">
      <c r="A21" s="61">
        <f>SEARCH("m","My name is Vincent")</f>
        <v>1</v>
      </c>
      <c r="B21" s="45"/>
    </row>
    <row r="22" spans="1:8">
      <c r="A22" s="63">
        <f>FIND("m","My name is Vincent")</f>
        <v>6</v>
      </c>
      <c r="B22" s="64"/>
    </row>
    <row r="23" spans="1:8">
      <c r="A23" s="63" t="str">
        <f>SUBSTITUTE("淡水很美","淡水","漁人碼頭")</f>
        <v>漁人碼頭很美</v>
      </c>
      <c r="B23" s="64"/>
    </row>
    <row r="24" spans="1:8">
      <c r="A24" s="62" t="str">
        <f>SUBSTITUTE("Ann And Nick and Karen","An","Da",{1,2})</f>
        <v>Dan And Nick and Karen</v>
      </c>
      <c r="B24" s="50"/>
    </row>
    <row r="27" spans="1:8">
      <c r="B27" s="51">
        <f ca="1">TODAY()</f>
        <v>41502</v>
      </c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opLeftCell="A19" workbookViewId="0">
      <selection activeCell="D26" sqref="D26:D28"/>
    </sheetView>
  </sheetViews>
  <sheetFormatPr defaultColWidth="9.75" defaultRowHeight="16.5"/>
  <cols>
    <col min="1" max="1" width="2.625" style="69" customWidth="1"/>
    <col min="2" max="2" width="5.125" style="70" customWidth="1"/>
    <col min="3" max="3" width="18.75" style="69" customWidth="1"/>
    <col min="4" max="4" width="17.75" style="69" customWidth="1"/>
    <col min="5" max="5" width="11.5" style="69" customWidth="1"/>
    <col min="6" max="6" width="11.375" style="69" customWidth="1"/>
    <col min="7" max="7" width="10.125" style="69" customWidth="1"/>
    <col min="8" max="16384" width="9.75" style="69"/>
  </cols>
  <sheetData>
    <row r="1" spans="1:8" s="67" customFormat="1" ht="17.25" thickBot="1">
      <c r="A1" s="65"/>
      <c r="B1" s="71" t="s">
        <v>86</v>
      </c>
      <c r="C1" s="66"/>
      <c r="D1" s="66"/>
      <c r="E1" s="66"/>
      <c r="F1" s="66"/>
      <c r="G1" s="66"/>
      <c r="H1" s="66"/>
    </row>
    <row r="2" spans="1:8" s="67" customFormat="1">
      <c r="B2" s="70"/>
    </row>
    <row r="3" spans="1:8" s="67" customFormat="1">
      <c r="B3" s="70"/>
      <c r="C3" s="73" t="s">
        <v>103</v>
      </c>
      <c r="D3" s="73" t="s">
        <v>104</v>
      </c>
    </row>
    <row r="4" spans="1:8">
      <c r="A4" s="67"/>
      <c r="C4" s="74" t="s">
        <v>97</v>
      </c>
      <c r="D4" s="75"/>
      <c r="E4" s="72" t="s">
        <v>106</v>
      </c>
    </row>
    <row r="5" spans="1:8">
      <c r="C5" s="74" t="s">
        <v>98</v>
      </c>
      <c r="D5" s="75"/>
      <c r="E5" s="68" t="s">
        <v>90</v>
      </c>
    </row>
    <row r="6" spans="1:8">
      <c r="C6" s="74" t="s">
        <v>99</v>
      </c>
      <c r="D6" s="75"/>
      <c r="E6" s="68" t="s">
        <v>91</v>
      </c>
    </row>
    <row r="8" spans="1:8" s="67" customFormat="1" ht="17.25" thickBot="1">
      <c r="A8" s="69"/>
      <c r="B8" s="71" t="s">
        <v>88</v>
      </c>
      <c r="C8" s="66"/>
      <c r="D8" s="66"/>
      <c r="E8" s="66"/>
      <c r="F8" s="66"/>
      <c r="G8" s="66"/>
      <c r="H8" s="66"/>
    </row>
    <row r="9" spans="1:8" s="67" customFormat="1">
      <c r="B9" s="70"/>
    </row>
    <row r="10" spans="1:8" s="67" customFormat="1">
      <c r="B10" s="70"/>
      <c r="C10" s="73" t="s">
        <v>87</v>
      </c>
      <c r="D10" s="73" t="s">
        <v>89</v>
      </c>
    </row>
    <row r="11" spans="1:8">
      <c r="A11" s="67"/>
      <c r="C11" s="74" t="s">
        <v>97</v>
      </c>
      <c r="D11" s="75"/>
      <c r="E11" s="68" t="s">
        <v>100</v>
      </c>
    </row>
    <row r="12" spans="1:8">
      <c r="C12" s="74" t="s">
        <v>98</v>
      </c>
      <c r="D12" s="75"/>
      <c r="E12" s="68" t="s">
        <v>92</v>
      </c>
    </row>
    <row r="13" spans="1:8">
      <c r="C13" s="74" t="s">
        <v>99</v>
      </c>
      <c r="D13" s="75"/>
      <c r="E13" s="68" t="s">
        <v>93</v>
      </c>
    </row>
    <row r="15" spans="1:8" s="67" customFormat="1" ht="17.25" thickBot="1">
      <c r="A15" s="69"/>
      <c r="B15" s="71" t="s">
        <v>94</v>
      </c>
      <c r="C15" s="66"/>
      <c r="D15" s="66"/>
      <c r="E15" s="66"/>
      <c r="F15" s="66"/>
      <c r="G15" s="66"/>
      <c r="H15" s="66"/>
    </row>
    <row r="16" spans="1:8" s="67" customFormat="1">
      <c r="B16" s="70"/>
    </row>
    <row r="17" spans="1:8" s="67" customFormat="1">
      <c r="B17" s="70"/>
      <c r="C17" s="73" t="s">
        <v>103</v>
      </c>
      <c r="D17" s="73" t="s">
        <v>105</v>
      </c>
    </row>
    <row r="18" spans="1:8">
      <c r="A18" s="67"/>
      <c r="C18" s="74" t="s">
        <v>108</v>
      </c>
      <c r="D18" s="75"/>
    </row>
    <row r="19" spans="1:8">
      <c r="C19" s="74" t="s">
        <v>107</v>
      </c>
      <c r="D19" s="75"/>
    </row>
    <row r="20" spans="1:8">
      <c r="C20" s="74" t="s">
        <v>109</v>
      </c>
      <c r="D20" s="75"/>
    </row>
    <row r="21" spans="1:8">
      <c r="D21" s="72" t="s">
        <v>101</v>
      </c>
    </row>
    <row r="23" spans="1:8" s="67" customFormat="1" ht="17.25" thickBot="1">
      <c r="A23" s="69"/>
      <c r="B23" s="71" t="s">
        <v>95</v>
      </c>
      <c r="C23" s="66"/>
      <c r="D23" s="66"/>
      <c r="E23" s="66"/>
      <c r="F23" s="66"/>
      <c r="G23" s="66"/>
      <c r="H23" s="66"/>
    </row>
    <row r="24" spans="1:8" s="67" customFormat="1">
      <c r="B24" s="70"/>
    </row>
    <row r="25" spans="1:8" s="67" customFormat="1">
      <c r="B25" s="70"/>
      <c r="C25" s="73" t="s">
        <v>87</v>
      </c>
      <c r="D25" s="73" t="s">
        <v>96</v>
      </c>
    </row>
    <row r="26" spans="1:8">
      <c r="A26" s="67"/>
      <c r="C26" s="74" t="s">
        <v>108</v>
      </c>
      <c r="D26" s="75"/>
    </row>
    <row r="27" spans="1:8">
      <c r="C27" s="74" t="s">
        <v>107</v>
      </c>
      <c r="D27" s="75"/>
    </row>
    <row r="28" spans="1:8">
      <c r="C28" s="74" t="s">
        <v>109</v>
      </c>
      <c r="D28" s="75"/>
    </row>
    <row r="29" spans="1:8">
      <c r="D29" s="72" t="s">
        <v>102</v>
      </c>
    </row>
  </sheetData>
  <phoneticPr fontId="24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" sqref="E4"/>
    </sheetView>
  </sheetViews>
  <sheetFormatPr defaultColWidth="8.875" defaultRowHeight="16.5"/>
  <cols>
    <col min="1" max="1" width="17.375" style="77" customWidth="1"/>
    <col min="2" max="2" width="13.25" style="77" customWidth="1"/>
    <col min="3" max="3" width="10.375" style="77" customWidth="1"/>
    <col min="4" max="16384" width="8.875" style="77"/>
  </cols>
  <sheetData>
    <row r="1" spans="1:3">
      <c r="A1" s="77" t="s">
        <v>114</v>
      </c>
      <c r="B1" s="77" t="str">
        <f>RIGHT(A1,LEN(A1)-(SUM(LEN(A1)-LEN(SUBSTITUTE(A1,{"0","1","2","3","4","5","6","7","8","9"," "},"")))))</f>
        <v>柳伊湄</v>
      </c>
      <c r="C1" s="77" t="str">
        <f>SUBSTITUTE(A1,B1,"")</f>
        <v>550017</v>
      </c>
    </row>
    <row r="2" spans="1:3">
      <c r="A2" s="77" t="s">
        <v>115</v>
      </c>
      <c r="B2" s="77" t="str">
        <f>LEFT(A2,LEN(A2)-(SUM(LEN(A2)-LEN(SUBSTITUTE(A2,{"0","1","2","3","4","5","6","7","8","9"," "},"")))))</f>
        <v>陳友敬</v>
      </c>
      <c r="C2" s="77" t="str">
        <f>SUBSTITUTE(A2,B2,"")</f>
        <v>870622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6.5"/>
  <cols>
    <col min="1" max="1" width="20.25" customWidth="1"/>
  </cols>
  <sheetData>
    <row r="1" spans="1:1">
      <c r="A1" t="s">
        <v>116</v>
      </c>
    </row>
    <row r="2" spans="1:1">
      <c r="A2" t="s">
        <v>117</v>
      </c>
    </row>
    <row r="3" spans="1:1">
      <c r="A3" t="s">
        <v>118</v>
      </c>
    </row>
    <row r="4" spans="1:1">
      <c r="A4" t="s">
        <v>119</v>
      </c>
    </row>
    <row r="5" spans="1:1">
      <c r="A5" t="s">
        <v>120</v>
      </c>
    </row>
    <row r="6" spans="1:1">
      <c r="A6" t="s">
        <v>121</v>
      </c>
    </row>
    <row r="7" spans="1:1">
      <c r="A7" t="s">
        <v>122</v>
      </c>
    </row>
    <row r="8" spans="1:1">
      <c r="A8" t="s">
        <v>123</v>
      </c>
    </row>
    <row r="9" spans="1:1">
      <c r="A9" t="s">
        <v>124</v>
      </c>
    </row>
    <row r="10" spans="1:1">
      <c r="A10" t="s">
        <v>125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3</vt:i4>
      </vt:variant>
    </vt:vector>
  </HeadingPairs>
  <TitlesOfParts>
    <vt:vector size="12" baseType="lpstr">
      <vt:lpstr>a-d</vt:lpstr>
      <vt:lpstr>Exact</vt:lpstr>
      <vt:lpstr>Find</vt:lpstr>
      <vt:lpstr>left</vt:lpstr>
      <vt:lpstr>Replace</vt:lpstr>
      <vt:lpstr>Rept</vt:lpstr>
      <vt:lpstr>姓氏拆解</vt:lpstr>
      <vt:lpstr>文字與數字分離</vt:lpstr>
      <vt:lpstr>欄位分離</vt:lpstr>
      <vt:lpstr>名稱</vt:lpstr>
      <vt:lpstr>姓名</vt:lpstr>
      <vt:lpstr>業務姓名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LucasLin</dc:creator>
  <cp:lastModifiedBy>Windows 使用者</cp:lastModifiedBy>
  <dcterms:created xsi:type="dcterms:W3CDTF">1999-08-07T06:31:28Z</dcterms:created>
  <dcterms:modified xsi:type="dcterms:W3CDTF">2013-08-16T07:58:15Z</dcterms:modified>
</cp:coreProperties>
</file>