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中文Excel資料分析改版\新課後習題\習題參考解答\"/>
    </mc:Choice>
  </mc:AlternateContent>
  <bookViews>
    <workbookView xWindow="360" yWindow="90" windowWidth="10665" windowHeight="6330" firstSheet="6" activeTab="10"/>
  </bookViews>
  <sheets>
    <sheet name="汽車銷售" sheetId="2" r:id="rId1"/>
    <sheet name="田徑成績" sheetId="8" r:id="rId2"/>
    <sheet name="資料分組" sheetId="9" r:id="rId3"/>
    <sheet name="電玩次數" sheetId="7" r:id="rId4"/>
    <sheet name="失蹤人口" sheetId="5" r:id="rId5"/>
    <sheet name="相關係數" sheetId="3" r:id="rId6"/>
    <sheet name="常態分配" sheetId="6" r:id="rId7"/>
    <sheet name="常態分配-2" sheetId="11" r:id="rId8"/>
    <sheet name="電腦競試" sheetId="10" r:id="rId9"/>
    <sheet name="電腦競試-2" sheetId="12" r:id="rId10"/>
    <sheet name="統計函數結果" sheetId="13" r:id="rId11"/>
  </sheets>
  <definedNames>
    <definedName name="_xlnm._FilterDatabase" localSheetId="8" hidden="1">電腦競試!$A$2:$F$92</definedName>
  </definedNames>
  <calcPr calcId="152511"/>
</workbook>
</file>

<file path=xl/calcChain.xml><?xml version="1.0" encoding="utf-8"?>
<calcChain xmlns="http://schemas.openxmlformats.org/spreadsheetml/2006/main">
  <c r="B10" i="13" l="1"/>
  <c r="B11" i="13"/>
  <c r="D6" i="13"/>
  <c r="D5" i="13"/>
  <c r="B6" i="13"/>
  <c r="B5" i="13"/>
  <c r="K5" i="10"/>
  <c r="J4" i="10"/>
  <c r="I3" i="10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C17" i="11"/>
  <c r="B18" i="11"/>
  <c r="C18" i="11"/>
  <c r="B19" i="11"/>
  <c r="C19" i="11"/>
  <c r="B20" i="11"/>
  <c r="C20" i="11"/>
  <c r="B21" i="11"/>
  <c r="C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B41" i="11"/>
  <c r="C41" i="11"/>
  <c r="B42" i="11"/>
  <c r="C42" i="11"/>
  <c r="B43" i="11"/>
  <c r="C43" i="11"/>
  <c r="B44" i="11"/>
  <c r="C44" i="11"/>
  <c r="B45" i="11"/>
  <c r="C45" i="11"/>
  <c r="B46" i="11"/>
  <c r="C46" i="11"/>
  <c r="B47" i="11"/>
  <c r="C47" i="11"/>
  <c r="B48" i="11"/>
  <c r="C48" i="11"/>
  <c r="B49" i="11"/>
  <c r="C49" i="11"/>
  <c r="B50" i="11"/>
  <c r="C50" i="11"/>
  <c r="B51" i="11"/>
  <c r="C51" i="11"/>
  <c r="B4" i="11"/>
  <c r="C4" i="11"/>
  <c r="B5" i="11"/>
  <c r="C5" i="11"/>
  <c r="B6" i="11"/>
  <c r="C6" i="11"/>
  <c r="B3" i="11"/>
  <c r="C3" i="11"/>
  <c r="I17" i="6"/>
  <c r="J17" i="6"/>
  <c r="K19" i="6"/>
  <c r="K18" i="6"/>
  <c r="K20" i="6"/>
  <c r="J20" i="6"/>
  <c r="I20" i="6"/>
  <c r="J19" i="6"/>
  <c r="I19" i="6"/>
  <c r="J18" i="6"/>
  <c r="I18" i="6"/>
  <c r="I16" i="6"/>
  <c r="J16" i="6"/>
  <c r="I4" i="3"/>
  <c r="H3" i="3"/>
  <c r="G2" i="3"/>
  <c r="K4" i="7"/>
  <c r="K3" i="7"/>
  <c r="K8" i="7"/>
  <c r="K7" i="7"/>
  <c r="K6" i="7"/>
  <c r="E13" i="7"/>
  <c r="I14" i="9"/>
  <c r="I15" i="9"/>
  <c r="I16" i="9"/>
  <c r="I17" i="9"/>
  <c r="I18" i="9"/>
  <c r="I19" i="9"/>
  <c r="I20" i="9"/>
  <c r="I13" i="9"/>
  <c r="I12" i="9"/>
  <c r="I11" i="9"/>
  <c r="I7" i="9"/>
  <c r="I6" i="9"/>
  <c r="I5" i="9"/>
  <c r="I4" i="9"/>
  <c r="I3" i="9"/>
  <c r="I2" i="9"/>
  <c r="I4" i="8"/>
  <c r="I5" i="8"/>
  <c r="I6" i="8"/>
  <c r="I7" i="8"/>
  <c r="I8" i="8"/>
  <c r="I3" i="8"/>
  <c r="I2" i="8"/>
  <c r="D1" i="9"/>
  <c r="D2" i="9"/>
  <c r="D3" i="9"/>
  <c r="D5" i="9"/>
  <c r="D4" i="9"/>
  <c r="I11" i="8"/>
  <c r="I10" i="8"/>
  <c r="D3" i="2"/>
  <c r="D4" i="2"/>
  <c r="D5" i="2"/>
  <c r="D6" i="2"/>
  <c r="D7" i="2"/>
  <c r="D8" i="2"/>
  <c r="D9" i="2"/>
  <c r="D10" i="2"/>
  <c r="D11" i="2"/>
  <c r="D12" i="2"/>
  <c r="D13" i="2"/>
  <c r="D2" i="2"/>
</calcChain>
</file>

<file path=xl/sharedStrings.xml><?xml version="1.0" encoding="utf-8"?>
<sst xmlns="http://schemas.openxmlformats.org/spreadsheetml/2006/main" count="485" uniqueCount="293">
  <si>
    <t>姓名</t>
  </si>
  <si>
    <t>林宏諭</t>
  </si>
  <si>
    <t>林建宏</t>
  </si>
  <si>
    <t>王秀惠</t>
  </si>
  <si>
    <t>黃士哲</t>
  </si>
  <si>
    <t>謝月嫥</t>
  </si>
  <si>
    <t>陳國清</t>
  </si>
  <si>
    <t>萬衛華</t>
  </si>
  <si>
    <t>陳建志</t>
  </si>
  <si>
    <t>黃靖宇</t>
  </si>
  <si>
    <t>潘麗如</t>
  </si>
  <si>
    <t>黃通明</t>
  </si>
  <si>
    <t>梁麗珍</t>
  </si>
  <si>
    <t>史麗花</t>
  </si>
  <si>
    <t>曾得昇</t>
  </si>
  <si>
    <t>黃永達</t>
  </si>
  <si>
    <t>郭長昇</t>
  </si>
  <si>
    <t>林修儀</t>
  </si>
  <si>
    <t>梁秋萍</t>
  </si>
  <si>
    <t>陳淑靜</t>
  </si>
  <si>
    <t>洪一菁</t>
  </si>
  <si>
    <t>謝佩玲</t>
  </si>
  <si>
    <t>陳秀玲</t>
  </si>
  <si>
    <t>李芳霖</t>
  </si>
  <si>
    <t>邱逸鈴</t>
  </si>
  <si>
    <t>黃淑婷</t>
  </si>
  <si>
    <t>林思瑩</t>
  </si>
  <si>
    <t>謝佩君</t>
  </si>
  <si>
    <t>劉佳秋</t>
  </si>
  <si>
    <t>陳慧穎</t>
  </si>
  <si>
    <t>吳秋燕</t>
  </si>
  <si>
    <t>李慧菱</t>
  </si>
  <si>
    <t>吳春嬌</t>
  </si>
  <si>
    <t>林美怡</t>
  </si>
  <si>
    <t>陳昭伊</t>
  </si>
  <si>
    <t>陳瑞瑛</t>
  </si>
  <si>
    <t>林曉琪</t>
  </si>
  <si>
    <t>羅蕙玲</t>
  </si>
  <si>
    <t>林孟君</t>
  </si>
  <si>
    <t>謝依伶</t>
  </si>
  <si>
    <t>劉美伶</t>
  </si>
  <si>
    <t>張鶴齡</t>
  </si>
  <si>
    <t>蕭含琳</t>
  </si>
  <si>
    <t>林小惠</t>
  </si>
  <si>
    <t>統計學</t>
    <phoneticPr fontId="2" type="noConversion"/>
  </si>
  <si>
    <t>黃冠儒</t>
    <phoneticPr fontId="2" type="noConversion"/>
  </si>
  <si>
    <t>黃金印</t>
    <phoneticPr fontId="2" type="noConversion"/>
  </si>
  <si>
    <t>李正綱</t>
    <phoneticPr fontId="2" type="noConversion"/>
  </si>
  <si>
    <t>陳宜芬</t>
    <phoneticPr fontId="2" type="noConversion"/>
  </si>
  <si>
    <t>地區</t>
    <phoneticPr fontId="2" type="noConversion"/>
  </si>
  <si>
    <t>86上半年</t>
    <phoneticPr fontId="2" type="noConversion"/>
  </si>
  <si>
    <t>月份</t>
    <phoneticPr fontId="2" type="noConversion"/>
  </si>
  <si>
    <t>人事費用</t>
    <phoneticPr fontId="2" type="noConversion"/>
  </si>
  <si>
    <t>一月</t>
    <phoneticPr fontId="2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</si>
  <si>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</si>
  <si>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</si>
  <si>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</si>
  <si>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</si>
  <si>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</si>
  <si>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</si>
  <si>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</si>
  <si>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</si>
  <si>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</si>
  <si>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</si>
  <si>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</si>
  <si>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廣告成本</t>
    <phoneticPr fontId="2" type="noConversion"/>
  </si>
  <si>
    <t>銷售量</t>
    <phoneticPr fontId="2" type="noConversion"/>
  </si>
  <si>
    <t>失蹤人口統計</t>
    <phoneticPr fontId="2" type="noConversion"/>
  </si>
  <si>
    <t>北區</t>
    <phoneticPr fontId="2" type="noConversion"/>
  </si>
  <si>
    <t>南區</t>
    <phoneticPr fontId="2" type="noConversion"/>
  </si>
  <si>
    <r>
      <t>1</t>
    </r>
    <r>
      <rPr>
        <sz val="12"/>
        <rFont val="新細明體"/>
        <family val="1"/>
        <charset val="136"/>
      </rPr>
      <t>月</t>
    </r>
    <phoneticPr fontId="2" type="noConversion"/>
  </si>
  <si>
    <r>
      <t>2</t>
    </r>
    <r>
      <rPr>
        <sz val="12"/>
        <rFont val="細明體"/>
        <family val="3"/>
        <charset val="136"/>
      </rPr>
      <t>月</t>
    </r>
    <r>
      <rPr>
        <sz val="12"/>
        <rFont val="新細明體"/>
        <family val="1"/>
        <charset val="136"/>
      </rPr>
      <t/>
    </r>
  </si>
  <si>
    <r>
      <t>3</t>
    </r>
    <r>
      <rPr>
        <sz val="12"/>
        <rFont val="細明體"/>
        <family val="3"/>
        <charset val="136"/>
      </rPr>
      <t>月</t>
    </r>
    <r>
      <rPr>
        <sz val="12"/>
        <rFont val="新細明體"/>
        <family val="1"/>
        <charset val="136"/>
      </rPr>
      <t/>
    </r>
  </si>
  <si>
    <r>
      <t>4</t>
    </r>
    <r>
      <rPr>
        <sz val="12"/>
        <rFont val="細明體"/>
        <family val="3"/>
        <charset val="136"/>
      </rPr>
      <t>月</t>
    </r>
    <r>
      <rPr>
        <sz val="12"/>
        <rFont val="新細明體"/>
        <family val="1"/>
        <charset val="136"/>
      </rPr>
      <t/>
    </r>
  </si>
  <si>
    <r>
      <t>5</t>
    </r>
    <r>
      <rPr>
        <sz val="12"/>
        <rFont val="細明體"/>
        <family val="3"/>
        <charset val="136"/>
      </rPr>
      <t>月</t>
    </r>
    <r>
      <rPr>
        <sz val="12"/>
        <rFont val="新細明體"/>
        <family val="1"/>
        <charset val="136"/>
      </rPr>
      <t/>
    </r>
  </si>
  <si>
    <r>
      <t>6</t>
    </r>
    <r>
      <rPr>
        <sz val="12"/>
        <rFont val="細明體"/>
        <family val="3"/>
        <charset val="136"/>
      </rPr>
      <t>月</t>
    </r>
    <r>
      <rPr>
        <sz val="12"/>
        <rFont val="新細明體"/>
        <family val="1"/>
        <charset val="136"/>
      </rPr>
      <t/>
    </r>
  </si>
  <si>
    <r>
      <t>7</t>
    </r>
    <r>
      <rPr>
        <sz val="12"/>
        <rFont val="細明體"/>
        <family val="3"/>
        <charset val="136"/>
      </rPr>
      <t>月</t>
    </r>
    <r>
      <rPr>
        <sz val="12"/>
        <rFont val="新細明體"/>
        <family val="1"/>
        <charset val="136"/>
      </rPr>
      <t/>
    </r>
  </si>
  <si>
    <r>
      <t>8</t>
    </r>
    <r>
      <rPr>
        <sz val="12"/>
        <rFont val="細明體"/>
        <family val="3"/>
        <charset val="136"/>
      </rPr>
      <t>月</t>
    </r>
    <r>
      <rPr>
        <sz val="12"/>
        <rFont val="新細明體"/>
        <family val="1"/>
        <charset val="136"/>
      </rPr>
      <t/>
    </r>
  </si>
  <si>
    <r>
      <t>9</t>
    </r>
    <r>
      <rPr>
        <sz val="12"/>
        <rFont val="細明體"/>
        <family val="3"/>
        <charset val="136"/>
      </rPr>
      <t>月</t>
    </r>
    <r>
      <rPr>
        <sz val="12"/>
        <rFont val="新細明體"/>
        <family val="1"/>
        <charset val="136"/>
      </rPr>
      <t/>
    </r>
  </si>
  <si>
    <r>
      <t>10</t>
    </r>
    <r>
      <rPr>
        <sz val="12"/>
        <rFont val="細明體"/>
        <family val="3"/>
        <charset val="136"/>
      </rPr>
      <t>月</t>
    </r>
    <r>
      <rPr>
        <sz val="12"/>
        <rFont val="新細明體"/>
        <family val="1"/>
        <charset val="136"/>
      </rPr>
      <t/>
    </r>
  </si>
  <si>
    <r>
      <t>11</t>
    </r>
    <r>
      <rPr>
        <sz val="12"/>
        <rFont val="細明體"/>
        <family val="3"/>
        <charset val="136"/>
      </rPr>
      <t>月</t>
    </r>
    <r>
      <rPr>
        <sz val="12"/>
        <rFont val="新細明體"/>
        <family val="1"/>
        <charset val="136"/>
      </rPr>
      <t/>
    </r>
  </si>
  <si>
    <r>
      <t>12</t>
    </r>
    <r>
      <rPr>
        <sz val="12"/>
        <rFont val="細明體"/>
        <family val="3"/>
        <charset val="136"/>
      </rPr>
      <t>月</t>
    </r>
    <r>
      <rPr>
        <sz val="12"/>
        <rFont val="新細明體"/>
        <family val="1"/>
        <charset val="136"/>
      </rPr>
      <t/>
    </r>
  </si>
  <si>
    <t>陳玉玲</t>
    <phoneticPr fontId="2" type="noConversion"/>
  </si>
  <si>
    <t>林毓修</t>
    <phoneticPr fontId="2" type="noConversion"/>
  </si>
  <si>
    <t>統計學學期成績</t>
    <phoneticPr fontId="2" type="noConversion"/>
  </si>
  <si>
    <t>志志公司各區汽車銷售量(輛)</t>
    <phoneticPr fontId="2" type="noConversion"/>
  </si>
  <si>
    <t>選手編號</t>
    <phoneticPr fontId="2" type="noConversion"/>
  </si>
  <si>
    <t>田徑成績</t>
  </si>
  <si>
    <t>A001</t>
    <phoneticPr fontId="2" type="noConversion"/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</si>
  <si>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</si>
  <si>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</si>
  <si>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</si>
  <si>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</si>
  <si>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</si>
  <si>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</si>
  <si>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</si>
  <si>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</si>
  <si>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</si>
  <si>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</si>
  <si>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</si>
  <si>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</si>
  <si>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</si>
  <si>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</si>
  <si>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</si>
  <si>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</si>
  <si>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</si>
  <si>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</si>
  <si>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</si>
  <si>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機器之使用次數</t>
  </si>
  <si>
    <t>博碩資訊系電腦競試成績</t>
    <phoneticPr fontId="16" type="noConversion"/>
  </si>
  <si>
    <t>學號</t>
    <phoneticPr fontId="16" type="noConversion"/>
  </si>
  <si>
    <t>班別</t>
    <phoneticPr fontId="16" type="noConversion"/>
  </si>
  <si>
    <t>中文輸入</t>
  </si>
  <si>
    <t>程式設計</t>
  </si>
  <si>
    <t>文書處理</t>
  </si>
  <si>
    <t>總分</t>
    <phoneticPr fontId="16" type="noConversion"/>
  </si>
  <si>
    <t>N99001</t>
    <phoneticPr fontId="16" type="noConversion"/>
  </si>
  <si>
    <r>
      <t>A</t>
    </r>
    <r>
      <rPr>
        <sz val="12"/>
        <color indexed="8"/>
        <rFont val="細明體"/>
        <family val="3"/>
        <charset val="136"/>
      </rPr>
      <t>班</t>
    </r>
  </si>
  <si>
    <t>N99002</t>
  </si>
  <si>
    <t>N99003</t>
  </si>
  <si>
    <t>N99004</t>
  </si>
  <si>
    <t>N99005</t>
  </si>
  <si>
    <t>N99006</t>
  </si>
  <si>
    <t>N99007</t>
  </si>
  <si>
    <t>N99008</t>
  </si>
  <si>
    <t>N99009</t>
  </si>
  <si>
    <t>N99010</t>
  </si>
  <si>
    <t>N99011</t>
  </si>
  <si>
    <t>N99012</t>
  </si>
  <si>
    <t>N99013</t>
  </si>
  <si>
    <t>N99014</t>
  </si>
  <si>
    <t>N99015</t>
  </si>
  <si>
    <t>N99016</t>
  </si>
  <si>
    <t>N99017</t>
  </si>
  <si>
    <t>N99018</t>
  </si>
  <si>
    <t>N99019</t>
  </si>
  <si>
    <t>N99020</t>
  </si>
  <si>
    <t>N99021</t>
  </si>
  <si>
    <t>N99022</t>
  </si>
  <si>
    <t>N99023</t>
  </si>
  <si>
    <t>N99024</t>
  </si>
  <si>
    <t>N99025</t>
  </si>
  <si>
    <t>N99026</t>
  </si>
  <si>
    <t>N99027</t>
  </si>
  <si>
    <t>N99028</t>
  </si>
  <si>
    <t>N99029</t>
  </si>
  <si>
    <t>N99030</t>
  </si>
  <si>
    <t>N99031</t>
  </si>
  <si>
    <t>N99032</t>
  </si>
  <si>
    <t>N99033</t>
  </si>
  <si>
    <t>N99034</t>
  </si>
  <si>
    <t>N99035</t>
  </si>
  <si>
    <t>N99036</t>
  </si>
  <si>
    <t>N99037</t>
  </si>
  <si>
    <t>N99038</t>
  </si>
  <si>
    <t>N99039</t>
  </si>
  <si>
    <t>N99040</t>
  </si>
  <si>
    <t>N99041</t>
  </si>
  <si>
    <t>N99042</t>
  </si>
  <si>
    <t>N99043</t>
  </si>
  <si>
    <t>N99044</t>
  </si>
  <si>
    <t>N99045</t>
  </si>
  <si>
    <t>N99046</t>
  </si>
  <si>
    <r>
      <t>B</t>
    </r>
    <r>
      <rPr>
        <sz val="12"/>
        <color indexed="8"/>
        <rFont val="細明體"/>
        <family val="3"/>
        <charset val="136"/>
      </rPr>
      <t>班</t>
    </r>
  </si>
  <si>
    <t>N99047</t>
  </si>
  <si>
    <t>N99048</t>
  </si>
  <si>
    <t>N99049</t>
  </si>
  <si>
    <t>N99050</t>
  </si>
  <si>
    <t>N99051</t>
  </si>
  <si>
    <t>N99052</t>
  </si>
  <si>
    <t>N99053</t>
  </si>
  <si>
    <t>N99054</t>
  </si>
  <si>
    <t>N99055</t>
  </si>
  <si>
    <t>N99056</t>
  </si>
  <si>
    <t>N99057</t>
  </si>
  <si>
    <t>N99058</t>
  </si>
  <si>
    <t>N99059</t>
  </si>
  <si>
    <t>N99060</t>
  </si>
  <si>
    <t>N99061</t>
  </si>
  <si>
    <t>N99062</t>
  </si>
  <si>
    <t>N99063</t>
  </si>
  <si>
    <t>N99064</t>
  </si>
  <si>
    <t>N99065</t>
  </si>
  <si>
    <t>N99066</t>
  </si>
  <si>
    <t>N99067</t>
  </si>
  <si>
    <t>N99068</t>
  </si>
  <si>
    <t>N99069</t>
  </si>
  <si>
    <t>N99070</t>
  </si>
  <si>
    <t>N99071</t>
  </si>
  <si>
    <t>N99072</t>
  </si>
  <si>
    <t>N99073</t>
  </si>
  <si>
    <t>N99074</t>
  </si>
  <si>
    <t>N99075</t>
  </si>
  <si>
    <t>N99076</t>
  </si>
  <si>
    <t>N99077</t>
  </si>
  <si>
    <t>N99078</t>
  </si>
  <si>
    <t>N99079</t>
  </si>
  <si>
    <t>N99080</t>
  </si>
  <si>
    <t>N99081</t>
  </si>
  <si>
    <t>N99082</t>
  </si>
  <si>
    <t>N99083</t>
  </si>
  <si>
    <t>N99084</t>
  </si>
  <si>
    <t>N99085</t>
  </si>
  <si>
    <t>N99086</t>
  </si>
  <si>
    <t>N99087</t>
  </si>
  <si>
    <t>N99088</t>
  </si>
  <si>
    <t>N99089</t>
  </si>
  <si>
    <t>N99090</t>
  </si>
  <si>
    <t>原順序點</t>
  </si>
  <si>
    <t>86上半年</t>
  </si>
  <si>
    <t>等級</t>
  </si>
  <si>
    <t>百分比</t>
  </si>
  <si>
    <t>組界</t>
  </si>
  <si>
    <t>組界</t>
    <phoneticPr fontId="2" type="noConversion"/>
  </si>
  <si>
    <t>其他</t>
  </si>
  <si>
    <t>頻率</t>
  </si>
  <si>
    <t>累積 %</t>
  </si>
  <si>
    <r>
      <t>成績超過</t>
    </r>
    <r>
      <rPr>
        <sz val="12"/>
        <rFont val="Times New Roman"/>
        <family val="1"/>
      </rPr>
      <t>5.5</t>
    </r>
    <r>
      <rPr>
        <sz val="12"/>
        <rFont val="新細明體"/>
        <family val="1"/>
        <charset val="136"/>
      </rPr>
      <t>米</t>
    </r>
    <r>
      <rPr>
        <sz val="12"/>
        <rFont val="新細明體"/>
        <family val="1"/>
        <charset val="136"/>
      </rPr>
      <t>的選手比例</t>
    </r>
    <phoneticPr fontId="2" type="noConversion"/>
  </si>
  <si>
    <t>成績不超過5米的選手比例</t>
    <phoneticPr fontId="2" type="noConversion"/>
  </si>
  <si>
    <t>最大值</t>
  </si>
  <si>
    <t>最小值為</t>
    <phoneticPr fontId="2" type="noConversion"/>
  </si>
  <si>
    <t>最大值為</t>
    <phoneticPr fontId="2" type="noConversion"/>
  </si>
  <si>
    <t>全距為</t>
    <phoneticPr fontId="2" type="noConversion"/>
  </si>
  <si>
    <t>分10組組距為</t>
    <phoneticPr fontId="2" type="noConversion"/>
  </si>
  <si>
    <t>分6組組距為</t>
    <phoneticPr fontId="2" type="noConversion"/>
  </si>
  <si>
    <t>6組組界</t>
  </si>
  <si>
    <t>6組組界</t>
    <phoneticPr fontId="2" type="noConversion"/>
  </si>
  <si>
    <t>10組組界</t>
  </si>
  <si>
    <t>10組組界</t>
    <phoneticPr fontId="2" type="noConversion"/>
  </si>
  <si>
    <t>相對次數</t>
    <phoneticPr fontId="2" type="noConversion"/>
  </si>
  <si>
    <t>平均數</t>
  </si>
  <si>
    <t>標準誤</t>
  </si>
  <si>
    <t>中間值</t>
  </si>
  <si>
    <t>眾數</t>
  </si>
  <si>
    <t>標準差</t>
  </si>
  <si>
    <t>變異數</t>
  </si>
  <si>
    <t>峰度</t>
  </si>
  <si>
    <t>偏態</t>
  </si>
  <si>
    <t>範圍</t>
  </si>
  <si>
    <t>最小值</t>
  </si>
  <si>
    <t>總和</t>
  </si>
  <si>
    <t>個數</t>
  </si>
  <si>
    <t>第 K 個最大值(1)</t>
  </si>
  <si>
    <t>第 K 個最小值(1)</t>
  </si>
  <si>
    <t>信賴度(95.0%)</t>
  </si>
  <si>
    <t>排序結果</t>
    <phoneticPr fontId="2" type="noConversion"/>
  </si>
  <si>
    <t>組界</t>
    <phoneticPr fontId="2" type="noConversion"/>
  </si>
  <si>
    <t>頻率</t>
    <phoneticPr fontId="2" type="noConversion"/>
  </si>
  <si>
    <t>累積 %</t>
    <phoneticPr fontId="2" type="noConversion"/>
  </si>
  <si>
    <t>其他</t>
    <phoneticPr fontId="2" type="noConversion"/>
  </si>
  <si>
    <t>人事費用</t>
  </si>
  <si>
    <t>銷售量</t>
  </si>
  <si>
    <t>廣告成本</t>
  </si>
  <si>
    <t>花蓮</t>
    <phoneticPr fontId="2" type="noConversion"/>
  </si>
  <si>
    <t>宜蘭</t>
    <phoneticPr fontId="2" type="noConversion"/>
  </si>
  <si>
    <t>基隆</t>
    <phoneticPr fontId="2" type="noConversion"/>
  </si>
  <si>
    <t>台東</t>
    <phoneticPr fontId="2" type="noConversion"/>
  </si>
  <si>
    <t>屏東</t>
    <phoneticPr fontId="2" type="noConversion"/>
  </si>
  <si>
    <t>中壢</t>
    <phoneticPr fontId="2" type="noConversion"/>
  </si>
  <si>
    <t>嘉義</t>
    <phoneticPr fontId="2" type="noConversion"/>
  </si>
  <si>
    <t>台南</t>
    <phoneticPr fontId="2" type="noConversion"/>
  </si>
  <si>
    <t>高雄</t>
    <phoneticPr fontId="2" type="noConversion"/>
  </si>
  <si>
    <t>台中</t>
    <phoneticPr fontId="2" type="noConversion"/>
  </si>
  <si>
    <t>新竹</t>
    <phoneticPr fontId="2" type="noConversion"/>
  </si>
  <si>
    <t>台北</t>
    <phoneticPr fontId="2" type="noConversion"/>
  </si>
  <si>
    <t>統計學</t>
  </si>
  <si>
    <t>全距</t>
    <phoneticPr fontId="2" type="noConversion"/>
  </si>
  <si>
    <t>一倍標準差</t>
    <phoneticPr fontId="2" type="noConversion"/>
  </si>
  <si>
    <t>二倍標準差</t>
    <phoneticPr fontId="2" type="noConversion"/>
  </si>
  <si>
    <t>三倍標準差</t>
    <phoneticPr fontId="2" type="noConversion"/>
  </si>
  <si>
    <t>四分位距</t>
    <phoneticPr fontId="2" type="noConversion"/>
  </si>
  <si>
    <t>由各項性質均顯示該資料與常態分配有差異</t>
    <phoneticPr fontId="2" type="noConversion"/>
  </si>
  <si>
    <t>經過排序後的統計學學期成績</t>
    <phoneticPr fontId="2" type="noConversion"/>
  </si>
  <si>
    <t>i/(n+1)</t>
    <phoneticPr fontId="2" type="noConversion"/>
  </si>
  <si>
    <t>分位數值</t>
    <phoneticPr fontId="2" type="noConversion"/>
  </si>
  <si>
    <t>編號</t>
    <phoneticPr fontId="2" type="noConversion"/>
  </si>
  <si>
    <t>由於常態機率圖並未近似一條直線故該組成績未服從常態分配</t>
    <phoneticPr fontId="2" type="noConversion"/>
  </si>
  <si>
    <t>由相關係數均近於0可知三者分數間並無顯著關係</t>
    <phoneticPr fontId="2" type="noConversion"/>
  </si>
  <si>
    <t>A班</t>
  </si>
  <si>
    <t>B班</t>
  </si>
  <si>
    <t>A班</t>
    <phoneticPr fontId="2" type="noConversion"/>
  </si>
  <si>
    <t>B班</t>
    <phoneticPr fontId="2" type="noConversion"/>
  </si>
  <si>
    <t>由各項資料顯示A班的成績較B班好,平均較高且個別差異較小</t>
    <phoneticPr fontId="2" type="noConversion"/>
  </si>
  <si>
    <t>(b)如果改成3張,則此3張落地後均是正面之機率？均是反面之機率？</t>
  </si>
  <si>
    <t>2張正面機率為</t>
    <phoneticPr fontId="2" type="noConversion"/>
  </si>
  <si>
    <t>3張正面機率為</t>
  </si>
  <si>
    <t>(a)她用指頭彈2張棒球卡,落地後2張都是正面的機率？2張都是反面 (沒有人物)的機率？</t>
    <phoneticPr fontId="2" type="noConversion"/>
  </si>
  <si>
    <t>2張都反面的機率</t>
    <phoneticPr fontId="2" type="noConversion"/>
  </si>
  <si>
    <t>3張都反面的機率</t>
  </si>
  <si>
    <t>不超過9件的機率</t>
    <phoneticPr fontId="2" type="noConversion"/>
  </si>
  <si>
    <t>超過9件的機率</t>
    <phoneticPr fontId="2" type="noConversion"/>
  </si>
  <si>
    <t>11.台北市交通大隊記錄發現平均每天有6件卡車違規事件,求在一天當中超過9件卡車違規事的機率。</t>
    <phoneticPr fontId="2" type="noConversion"/>
  </si>
  <si>
    <t>10.有一小孩其用指頭彈棒球卡片,而此卡片落地後會出現正面有人物的機率是0.9,則: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</si>
</sst>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81" formatCode="[Red][&lt;60]0;[Blue][&gt;=0]0;General"/>
    <numFmt numFmtId="182" formatCode=".00%"/>
    <numFmt numFmtId="183" formatCode="#,##0_ "/>
    <numFmt numFmtId="185" formatCode="0.00_ "/>
  </numFmts>
  <fonts count="2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1"/>
      <name val="細明體"/>
      <family val="3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4"/>
      <color indexed="10"/>
      <name val="新細明體"/>
      <family val="1"/>
      <charset val="136"/>
    </font>
    <font>
      <sz val="12"/>
      <name val="細明體"/>
      <family val="3"/>
      <charset val="136"/>
    </font>
    <font>
      <b/>
      <sz val="12"/>
      <color indexed="9"/>
      <name val="標楷體"/>
      <family val="4"/>
      <charset val="136"/>
    </font>
    <font>
      <sz val="12"/>
      <color indexed="18"/>
      <name val="華康楷書體W3"/>
      <family val="1"/>
      <charset val="136"/>
    </font>
    <font>
      <sz val="12"/>
      <color indexed="58"/>
      <name val="Arial"/>
      <family val="2"/>
    </font>
    <font>
      <sz val="12"/>
      <name val="Arial"/>
      <family val="2"/>
    </font>
    <font>
      <sz val="12"/>
      <color indexed="9"/>
      <name val="華康儷宋"/>
      <family val="3"/>
      <charset val="136"/>
    </font>
    <font>
      <b/>
      <sz val="12"/>
      <name val="Arial"/>
      <family val="2"/>
    </font>
    <font>
      <b/>
      <sz val="12"/>
      <color indexed="9"/>
      <name val="細明體"/>
      <family val="3"/>
      <charset val="136"/>
    </font>
    <font>
      <sz val="9"/>
      <name val="細明體"/>
      <family val="3"/>
      <charset val="136"/>
    </font>
    <font>
      <b/>
      <sz val="12"/>
      <color indexed="9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name val="華康細圓體(P)"/>
      <family val="1"/>
      <charset val="136"/>
    </font>
    <font>
      <sz val="12"/>
      <name val="新細明體"/>
      <family val="1"/>
      <charset val="136"/>
    </font>
  </fonts>
  <fills count="1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6"/>
        <bgColor indexed="24"/>
      </patternFill>
    </fill>
    <fill>
      <patternFill patternType="darkGray">
        <fgColor indexed="9"/>
        <bgColor indexed="13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181" fontId="6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81" fontId="4" fillId="2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Border="1"/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83" fontId="0" fillId="2" borderId="6" xfId="0" applyNumberFormat="1" applyFill="1" applyBorder="1"/>
    <xf numFmtId="183" fontId="0" fillId="2" borderId="7" xfId="0" applyNumberFormat="1" applyFill="1" applyBorder="1"/>
    <xf numFmtId="0" fontId="0" fillId="3" borderId="8" xfId="0" applyFill="1" applyBorder="1" applyAlignment="1">
      <alignment horizontal="center"/>
    </xf>
    <xf numFmtId="183" fontId="0" fillId="3" borderId="9" xfId="0" applyNumberFormat="1" applyFill="1" applyBorder="1"/>
    <xf numFmtId="183" fontId="0" fillId="3" borderId="10" xfId="0" applyNumberFormat="1" applyFill="1" applyBorder="1"/>
    <xf numFmtId="0" fontId="9" fillId="7" borderId="0" xfId="0" applyFont="1" applyFill="1" applyAlignment="1">
      <alignment vertical="center"/>
    </xf>
    <xf numFmtId="0" fontId="9" fillId="7" borderId="0" xfId="0" applyFont="1" applyFill="1" applyAlignment="1">
      <alignment horizontal="centerContinuous"/>
    </xf>
    <xf numFmtId="0" fontId="1" fillId="0" borderId="0" xfId="0" applyFont="1" applyFill="1" applyBorder="1" applyAlignment="1">
      <alignment horizontal="left" vertical="center"/>
    </xf>
    <xf numFmtId="0" fontId="1" fillId="8" borderId="11" xfId="0" applyFont="1" applyFill="1" applyBorder="1" applyAlignment="1">
      <alignment horizontal="left" vertical="center"/>
    </xf>
    <xf numFmtId="0" fontId="1" fillId="8" borderId="12" xfId="0" applyFont="1" applyFill="1" applyBorder="1" applyAlignment="1">
      <alignment horizontal="left" vertical="center"/>
    </xf>
    <xf numFmtId="41" fontId="3" fillId="3" borderId="0" xfId="0" applyNumberFormat="1" applyFont="1" applyFill="1" applyAlignment="1">
      <alignment horizontal="right"/>
    </xf>
    <xf numFmtId="0" fontId="10" fillId="5" borderId="0" xfId="1" applyFont="1" applyFill="1"/>
    <xf numFmtId="0" fontId="3" fillId="9" borderId="0" xfId="1" applyFont="1" applyFill="1" applyAlignment="1">
      <alignment horizontal="center"/>
    </xf>
    <xf numFmtId="0" fontId="11" fillId="2" borderId="0" xfId="1" applyFont="1" applyFill="1" applyAlignment="1">
      <alignment horizontal="center"/>
    </xf>
    <xf numFmtId="0" fontId="12" fillId="9" borderId="0" xfId="1" applyFont="1" applyFill="1" applyAlignment="1">
      <alignment horizontal="center"/>
    </xf>
    <xf numFmtId="0" fontId="1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13" fillId="10" borderId="0" xfId="1" applyFont="1" applyFill="1" applyAlignment="1">
      <alignment horizontal="center"/>
    </xf>
    <xf numFmtId="0" fontId="14" fillId="0" borderId="0" xfId="1" applyFont="1"/>
    <xf numFmtId="0" fontId="1" fillId="0" borderId="0" xfId="1"/>
    <xf numFmtId="0" fontId="15" fillId="11" borderId="1" xfId="0" applyFont="1" applyFill="1" applyBorder="1" applyAlignment="1">
      <alignment horizontal="right"/>
    </xf>
    <xf numFmtId="0" fontId="18" fillId="12" borderId="0" xfId="0" applyFont="1" applyFill="1" applyBorder="1" applyAlignment="1"/>
    <xf numFmtId="0" fontId="18" fillId="12" borderId="0" xfId="0" applyFont="1" applyFill="1" applyBorder="1" applyAlignment="1">
      <alignment horizontal="center"/>
    </xf>
    <xf numFmtId="182" fontId="0" fillId="0" borderId="0" xfId="0" applyNumberFormat="1"/>
    <xf numFmtId="0" fontId="0" fillId="0" borderId="0" xfId="0" applyFill="1" applyBorder="1" applyAlignment="1"/>
    <xf numFmtId="41" fontId="0" fillId="0" borderId="0" xfId="0" applyNumberFormat="1" applyFill="1" applyBorder="1" applyAlignment="1"/>
    <xf numFmtId="182" fontId="0" fillId="0" borderId="0" xfId="0" applyNumberFormat="1" applyFill="1" applyBorder="1" applyAlignment="1"/>
    <xf numFmtId="0" fontId="0" fillId="0" borderId="1" xfId="0" applyFill="1" applyBorder="1" applyAlignment="1"/>
    <xf numFmtId="41" fontId="0" fillId="0" borderId="1" xfId="0" applyNumberFormat="1" applyFill="1" applyBorder="1" applyAlignment="1"/>
    <xf numFmtId="182" fontId="0" fillId="0" borderId="1" xfId="0" applyNumberFormat="1" applyFill="1" applyBorder="1" applyAlignment="1"/>
    <xf numFmtId="0" fontId="1" fillId="0" borderId="13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1" xfId="0" applyNumberFormat="1" applyFill="1" applyBorder="1" applyAlignment="1"/>
    <xf numFmtId="10" fontId="0" fillId="0" borderId="0" xfId="0" applyNumberFormat="1"/>
    <xf numFmtId="0" fontId="1" fillId="0" borderId="0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Continuous"/>
    </xf>
    <xf numFmtId="0" fontId="0" fillId="0" borderId="0" xfId="0" quotePrefix="1"/>
    <xf numFmtId="10" fontId="0" fillId="2" borderId="5" xfId="0" applyNumberFormat="1" applyFill="1" applyBorder="1" applyAlignment="1">
      <alignment horizontal="center"/>
    </xf>
    <xf numFmtId="10" fontId="0" fillId="3" borderId="8" xfId="0" applyNumberFormat="1" applyFill="1" applyBorder="1" applyAlignment="1">
      <alignment horizontal="center"/>
    </xf>
    <xf numFmtId="0" fontId="20" fillId="7" borderId="0" xfId="0" applyFont="1" applyFill="1" applyAlignment="1">
      <alignment horizontal="right"/>
    </xf>
    <xf numFmtId="0" fontId="0" fillId="3" borderId="0" xfId="0" applyFill="1" applyBorder="1" applyAlignment="1"/>
    <xf numFmtId="0" fontId="0" fillId="3" borderId="0" xfId="0" applyNumberFormat="1" applyFill="1" applyBorder="1" applyAlignment="1"/>
    <xf numFmtId="181" fontId="0" fillId="0" borderId="0" xfId="0" applyNumberFormat="1" applyFill="1" applyBorder="1" applyAlignment="1"/>
    <xf numFmtId="181" fontId="0" fillId="0" borderId="1" xfId="0" applyNumberFormat="1" applyFill="1" applyBorder="1" applyAlignment="1"/>
    <xf numFmtId="9" fontId="0" fillId="3" borderId="0" xfId="2" applyFont="1" applyFill="1"/>
    <xf numFmtId="0" fontId="0" fillId="2" borderId="0" xfId="0" applyFill="1"/>
    <xf numFmtId="0" fontId="0" fillId="7" borderId="0" xfId="0" applyFill="1"/>
    <xf numFmtId="185" fontId="0" fillId="0" borderId="0" xfId="0" applyNumberFormat="1"/>
    <xf numFmtId="0" fontId="20" fillId="7" borderId="0" xfId="0" applyFont="1" applyFill="1" applyAlignment="1">
      <alignment horizontal="center"/>
    </xf>
    <xf numFmtId="0" fontId="22" fillId="0" borderId="0" xfId="0" applyFont="1"/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7" fillId="9" borderId="11" xfId="0" applyFont="1" applyFill="1" applyBorder="1" applyAlignment="1">
      <alignment horizontal="center" vertical="center"/>
    </xf>
    <xf numFmtId="0" fontId="7" fillId="9" borderId="14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5" fillId="11" borderId="0" xfId="0" applyFont="1" applyFill="1" applyBorder="1" applyAlignment="1">
      <alignment horizontal="center"/>
    </xf>
    <xf numFmtId="0" fontId="17" fillId="11" borderId="0" xfId="0" applyFont="1" applyFill="1" applyBorder="1" applyAlignment="1">
      <alignment horizontal="center"/>
    </xf>
  </cellXfs>
  <cellStyles count="3">
    <cellStyle name="一般" xfId="0" builtinId="0"/>
    <cellStyle name="一般_作業練習z" xfId="1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TW" sz="1400"/>
              <a:t>直方圖</a:t>
            </a:r>
          </a:p>
        </c:rich>
      </c:tx>
      <c:layout>
        <c:manualLayout>
          <c:xMode val="edge"/>
          <c:yMode val="edge"/>
          <c:x val="0.43981580904543061"/>
          <c:y val="3.89612036712141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740776323731201"/>
          <c:y val="0.29870256147930818"/>
          <c:w val="0.51234665111305533"/>
          <c:h val="0.36652372998829691"/>
        </c:manualLayout>
      </c:layout>
      <c:barChart>
        <c:barDir val="col"/>
        <c:grouping val="clustered"/>
        <c:varyColors val="0"/>
        <c:ser>
          <c:idx val="0"/>
          <c:order val="0"/>
          <c:tx>
            <c:v>頻率</c:v>
          </c:tx>
          <c:invertIfNegative val="0"/>
          <c:cat>
            <c:strRef>
              <c:f>失蹤人口!$G$3:$G$8</c:f>
              <c:strCache>
                <c:ptCount val="6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其他</c:v>
                </c:pt>
              </c:strCache>
            </c:strRef>
          </c:cat>
          <c:val>
            <c:numRef>
              <c:f>失蹤人口!$H$3:$H$8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744968"/>
        <c:axId val="375724584"/>
      </c:barChart>
      <c:lineChart>
        <c:grouping val="standard"/>
        <c:varyColors val="0"/>
        <c:ser>
          <c:idx val="1"/>
          <c:order val="1"/>
          <c:tx>
            <c:v>累積 %</c:v>
          </c:tx>
          <c:cat>
            <c:strRef>
              <c:f>失蹤人口!$G$3:$G$8</c:f>
              <c:strCache>
                <c:ptCount val="6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其他</c:v>
                </c:pt>
              </c:strCache>
            </c:strRef>
          </c:cat>
          <c:val>
            <c:numRef>
              <c:f>失蹤人口!$I$3:$I$8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717920"/>
        <c:axId val="375726544"/>
      </c:lineChart>
      <c:catAx>
        <c:axId val="37574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組界</a:t>
                </a:r>
              </a:p>
            </c:rich>
          </c:tx>
          <c:layout>
            <c:manualLayout>
              <c:xMode val="edge"/>
              <c:yMode val="edge"/>
              <c:x val="0.32870444676026916"/>
              <c:y val="0.80519820920509166"/>
            </c:manualLayout>
          </c:layout>
          <c:overlay val="0"/>
        </c:title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75724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5724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頻率</a:t>
                </a:r>
              </a:p>
            </c:rich>
          </c:tx>
          <c:layout>
            <c:manualLayout>
              <c:xMode val="edge"/>
              <c:yMode val="edge"/>
              <c:x val="3.7037120761720471E-2"/>
              <c:y val="0.39827008197241093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75744968"/>
        <c:crosses val="autoZero"/>
        <c:crossBetween val="between"/>
      </c:valAx>
      <c:catAx>
        <c:axId val="375717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726544"/>
        <c:crosses val="autoZero"/>
        <c:auto val="1"/>
        <c:lblAlgn val="ctr"/>
        <c:lblOffset val="100"/>
        <c:noMultiLvlLbl val="0"/>
      </c:catAx>
      <c:valAx>
        <c:axId val="375726544"/>
        <c:scaling>
          <c:orientation val="minMax"/>
        </c:scaling>
        <c:delete val="0"/>
        <c:axPos val="r"/>
        <c:numFmt formatCode="0.00%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757179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7314989590091487"/>
          <c:y val="0.36796692356146665"/>
          <c:w val="0.20833380428467765"/>
          <c:h val="0.22078015413687999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TW" sz="1400"/>
              <a:t>直方圖</a:t>
            </a:r>
          </a:p>
        </c:rich>
      </c:tx>
      <c:layout>
        <c:manualLayout>
          <c:xMode val="edge"/>
          <c:yMode val="edge"/>
          <c:x val="0.43981580904543061"/>
          <c:y val="3.98230948888077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23481092641197"/>
          <c:y val="0.31120990407172555"/>
          <c:w val="0.51543307086614176"/>
          <c:h val="0.37610712377766931"/>
        </c:manualLayout>
      </c:layout>
      <c:barChart>
        <c:barDir val="col"/>
        <c:grouping val="clustered"/>
        <c:varyColors val="0"/>
        <c:ser>
          <c:idx val="0"/>
          <c:order val="0"/>
          <c:tx>
            <c:v>頻率</c:v>
          </c:tx>
          <c:invertIfNegative val="0"/>
          <c:cat>
            <c:strRef>
              <c:f>失蹤人口!$G$15:$G$20</c:f>
              <c:strCache>
                <c:ptCount val="6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其他</c:v>
                </c:pt>
              </c:strCache>
            </c:strRef>
          </c:cat>
          <c:val>
            <c:numRef>
              <c:f>失蹤人口!$H$15:$H$20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734776"/>
        <c:axId val="375742616"/>
      </c:barChart>
      <c:lineChart>
        <c:grouping val="standard"/>
        <c:varyColors val="0"/>
        <c:ser>
          <c:idx val="1"/>
          <c:order val="1"/>
          <c:tx>
            <c:v>累積 %</c:v>
          </c:tx>
          <c:cat>
            <c:strRef>
              <c:f>失蹤人口!$G$15:$G$20</c:f>
              <c:strCache>
                <c:ptCount val="6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其他</c:v>
                </c:pt>
              </c:strCache>
            </c:strRef>
          </c:cat>
          <c:val>
            <c:numRef>
              <c:f>失蹤人口!$I$15:$I$20</c:f>
              <c:numCache>
                <c:formatCode>0.00%</c:formatCode>
                <c:ptCount val="6"/>
                <c:pt idx="0">
                  <c:v>0.16666666666666666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750064"/>
        <c:axId val="375731640"/>
      </c:lineChart>
      <c:catAx>
        <c:axId val="375734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組界</a:t>
                </a:r>
              </a:p>
            </c:rich>
          </c:tx>
          <c:layout>
            <c:manualLayout>
              <c:xMode val="edge"/>
              <c:yMode val="edge"/>
              <c:x val="0.32870444676026916"/>
              <c:y val="0.80088668609713365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75742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5742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頻率</a:t>
                </a:r>
              </a:p>
            </c:rich>
          </c:tx>
          <c:layout>
            <c:manualLayout>
              <c:xMode val="edge"/>
              <c:yMode val="edge"/>
              <c:x val="3.7037120761720471E-2"/>
              <c:y val="0.39380616056709883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75734776"/>
        <c:crosses val="autoZero"/>
        <c:crossBetween val="between"/>
      </c:valAx>
      <c:catAx>
        <c:axId val="37575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731640"/>
        <c:crosses val="autoZero"/>
        <c:auto val="1"/>
        <c:lblAlgn val="ctr"/>
        <c:lblOffset val="100"/>
        <c:noMultiLvlLbl val="0"/>
      </c:catAx>
      <c:valAx>
        <c:axId val="375731640"/>
        <c:scaling>
          <c:orientation val="minMax"/>
        </c:scaling>
        <c:delete val="0"/>
        <c:axPos val="r"/>
        <c:numFmt formatCode="0.00%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7575006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7314989590091487"/>
          <c:y val="0.36283264232024837"/>
          <c:w val="0.20833380428467765"/>
          <c:h val="0.22566420436991058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TW" sz="1400"/>
              <a:t>直方圖</a:t>
            </a:r>
          </a:p>
        </c:rich>
      </c:tx>
      <c:layout>
        <c:manualLayout>
          <c:xMode val="edge"/>
          <c:yMode val="edge"/>
          <c:x val="0.44144241237861676"/>
          <c:y val="4.072398190045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117154765701467"/>
          <c:y val="0.30769230769230771"/>
          <c:w val="0.65765910415589846"/>
          <c:h val="0.30769230769230771"/>
        </c:manualLayout>
      </c:layout>
      <c:barChart>
        <c:barDir val="col"/>
        <c:grouping val="clustered"/>
        <c:varyColors val="0"/>
        <c:ser>
          <c:idx val="0"/>
          <c:order val="0"/>
          <c:tx>
            <c:v>頻率</c:v>
          </c:tx>
          <c:invertIfNegative val="0"/>
          <c:cat>
            <c:strRef>
              <c:f>常態分配!$E$3:$E$10</c:f>
              <c:strCach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其他</c:v>
                </c:pt>
              </c:strCache>
            </c:strRef>
          </c:cat>
          <c:val>
            <c:numRef>
              <c:f>常態分配!$F$3:$F$10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12</c:v>
                </c:pt>
                <c:pt idx="4">
                  <c:v>17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743400"/>
        <c:axId val="375733208"/>
      </c:barChart>
      <c:catAx>
        <c:axId val="37574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組界</a:t>
                </a:r>
              </a:p>
            </c:rich>
          </c:tx>
          <c:layout>
            <c:manualLayout>
              <c:xMode val="edge"/>
              <c:yMode val="edge"/>
              <c:x val="0.45946047002672358"/>
              <c:y val="0.7963800904977375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75733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5733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頻率</a:t>
                </a:r>
              </a:p>
            </c:rich>
          </c:tx>
          <c:layout>
            <c:manualLayout>
              <c:xMode val="edge"/>
              <c:yMode val="edge"/>
              <c:x val="3.603611529621361E-2"/>
              <c:y val="0.3800904977375565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75743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360548107905998"/>
          <c:y val="0.40271493212669685"/>
          <c:w val="0.128378660742761"/>
          <c:h val="0.11764705882352941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TW" sz="1400"/>
              <a:t>統計學常態機率圖</a:t>
            </a:r>
          </a:p>
        </c:rich>
      </c:tx>
      <c:layout>
        <c:manualLayout>
          <c:xMode val="edge"/>
          <c:yMode val="edge"/>
          <c:x val="0.36363673048966388"/>
          <c:y val="3.54611157092050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57036049114687"/>
          <c:y val="0.25177392153535549"/>
          <c:w val="0.64876098507815028"/>
          <c:h val="0.4468100579359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'常態分配-2'!$D$2</c:f>
              <c:strCache>
                <c:ptCount val="1"/>
                <c:pt idx="0">
                  <c:v>統計學</c:v>
                </c:pt>
              </c:strCache>
            </c:strRef>
          </c:tx>
          <c:xVal>
            <c:numRef>
              <c:f>'常態分配-2'!$C$3:$C$51</c:f>
              <c:numCache>
                <c:formatCode>General</c:formatCode>
                <c:ptCount val="49"/>
                <c:pt idx="0">
                  <c:v>-2.0537489106318225</c:v>
                </c:pt>
                <c:pt idx="1">
                  <c:v>-1.7506860712521695</c:v>
                </c:pt>
                <c:pt idx="2">
                  <c:v>-1.554773594596853</c:v>
                </c:pt>
                <c:pt idx="3">
                  <c:v>-1.4050715603096353</c:v>
                </c:pt>
                <c:pt idx="4">
                  <c:v>-1.2815515655446006</c:v>
                </c:pt>
                <c:pt idx="5">
                  <c:v>-1.1749867920660904</c:v>
                </c:pt>
                <c:pt idx="6">
                  <c:v>-1.0803193408149565</c:v>
                </c:pt>
                <c:pt idx="7">
                  <c:v>-0.9944578832097497</c:v>
                </c:pt>
                <c:pt idx="8">
                  <c:v>-0.91536508784281501</c:v>
                </c:pt>
                <c:pt idx="9">
                  <c:v>-0.84162123357291452</c:v>
                </c:pt>
                <c:pt idx="10">
                  <c:v>-0.77219321418868503</c:v>
                </c:pt>
                <c:pt idx="11">
                  <c:v>-0.7063025628400873</c:v>
                </c:pt>
                <c:pt idx="12">
                  <c:v>-0.64334540539291696</c:v>
                </c:pt>
                <c:pt idx="13">
                  <c:v>-0.58284150727121631</c:v>
                </c:pt>
                <c:pt idx="14">
                  <c:v>-0.52440051270804089</c:v>
                </c:pt>
                <c:pt idx="15">
                  <c:v>-0.46769879911450829</c:v>
                </c:pt>
                <c:pt idx="16">
                  <c:v>-0.41246312944140484</c:v>
                </c:pt>
                <c:pt idx="17">
                  <c:v>-0.35845879325119384</c:v>
                </c:pt>
                <c:pt idx="18">
                  <c:v>-0.30548078809939727</c:v>
                </c:pt>
                <c:pt idx="19">
                  <c:v>-0.25334710313579978</c:v>
                </c:pt>
                <c:pt idx="20">
                  <c:v>-0.20189347914185088</c:v>
                </c:pt>
                <c:pt idx="21">
                  <c:v>-0.15096921549677725</c:v>
                </c:pt>
                <c:pt idx="22">
                  <c:v>-0.10043372051146976</c:v>
                </c:pt>
                <c:pt idx="23">
                  <c:v>-5.0153583464733656E-2</c:v>
                </c:pt>
                <c:pt idx="24">
                  <c:v>0</c:v>
                </c:pt>
                <c:pt idx="25">
                  <c:v>5.0153583464733656E-2</c:v>
                </c:pt>
                <c:pt idx="26">
                  <c:v>0.10043372051146988</c:v>
                </c:pt>
                <c:pt idx="27">
                  <c:v>0.15096921549677741</c:v>
                </c:pt>
                <c:pt idx="28">
                  <c:v>0.20189347914185077</c:v>
                </c:pt>
                <c:pt idx="29">
                  <c:v>0.25334710313579978</c:v>
                </c:pt>
                <c:pt idx="30">
                  <c:v>0.30548078809939727</c:v>
                </c:pt>
                <c:pt idx="31">
                  <c:v>0.35845879325119384</c:v>
                </c:pt>
                <c:pt idx="32">
                  <c:v>0.41246312944140473</c:v>
                </c:pt>
                <c:pt idx="33">
                  <c:v>0.46769879911450835</c:v>
                </c:pt>
                <c:pt idx="34">
                  <c:v>0.52440051270804078</c:v>
                </c:pt>
                <c:pt idx="35">
                  <c:v>0.58284150727121631</c:v>
                </c:pt>
                <c:pt idx="36">
                  <c:v>0.64334540539291696</c:v>
                </c:pt>
                <c:pt idx="37">
                  <c:v>0.7063025628400873</c:v>
                </c:pt>
                <c:pt idx="38">
                  <c:v>0.77219321418868503</c:v>
                </c:pt>
                <c:pt idx="39">
                  <c:v>0.84162123357291474</c:v>
                </c:pt>
                <c:pt idx="40">
                  <c:v>0.91536508784281256</c:v>
                </c:pt>
                <c:pt idx="41">
                  <c:v>0.9944578832097497</c:v>
                </c:pt>
                <c:pt idx="42">
                  <c:v>1.0803193408149565</c:v>
                </c:pt>
                <c:pt idx="43">
                  <c:v>1.1749867920660904</c:v>
                </c:pt>
                <c:pt idx="44">
                  <c:v>1.2815515655446006</c:v>
                </c:pt>
                <c:pt idx="45">
                  <c:v>1.4050715603096329</c:v>
                </c:pt>
                <c:pt idx="46">
                  <c:v>1.5547735945968528</c:v>
                </c:pt>
                <c:pt idx="47">
                  <c:v>1.7506860712521695</c:v>
                </c:pt>
                <c:pt idx="48">
                  <c:v>2.0537489106318221</c:v>
                </c:pt>
              </c:numCache>
            </c:numRef>
          </c:xVal>
          <c:yVal>
            <c:numRef>
              <c:f>'常態分配-2'!$D$3:$D$51</c:f>
              <c:numCache>
                <c:formatCode>[Red][&lt;60]0;[Blue][&gt;=0]0;General</c:formatCode>
                <c:ptCount val="49"/>
                <c:pt idx="0">
                  <c:v>27</c:v>
                </c:pt>
                <c:pt idx="1">
                  <c:v>30</c:v>
                </c:pt>
                <c:pt idx="2">
                  <c:v>30</c:v>
                </c:pt>
                <c:pt idx="3">
                  <c:v>42</c:v>
                </c:pt>
                <c:pt idx="4">
                  <c:v>45</c:v>
                </c:pt>
                <c:pt idx="5">
                  <c:v>45</c:v>
                </c:pt>
                <c:pt idx="6">
                  <c:v>50</c:v>
                </c:pt>
                <c:pt idx="7">
                  <c:v>53</c:v>
                </c:pt>
                <c:pt idx="8">
                  <c:v>53</c:v>
                </c:pt>
                <c:pt idx="9">
                  <c:v>54</c:v>
                </c:pt>
                <c:pt idx="10">
                  <c:v>54</c:v>
                </c:pt>
                <c:pt idx="11">
                  <c:v>55</c:v>
                </c:pt>
                <c:pt idx="12">
                  <c:v>57</c:v>
                </c:pt>
                <c:pt idx="13">
                  <c:v>57</c:v>
                </c:pt>
                <c:pt idx="14">
                  <c:v>58</c:v>
                </c:pt>
                <c:pt idx="15">
                  <c:v>58</c:v>
                </c:pt>
                <c:pt idx="16">
                  <c:v>59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63</c:v>
                </c:pt>
                <c:pt idx="26">
                  <c:v>63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71</c:v>
                </c:pt>
                <c:pt idx="37">
                  <c:v>74</c:v>
                </c:pt>
                <c:pt idx="38">
                  <c:v>75</c:v>
                </c:pt>
                <c:pt idx="39">
                  <c:v>75</c:v>
                </c:pt>
                <c:pt idx="40">
                  <c:v>79</c:v>
                </c:pt>
                <c:pt idx="41">
                  <c:v>79</c:v>
                </c:pt>
                <c:pt idx="42">
                  <c:v>81</c:v>
                </c:pt>
                <c:pt idx="43">
                  <c:v>83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97</c:v>
                </c:pt>
                <c:pt idx="48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21056"/>
        <c:axId val="375743008"/>
      </c:scatterChart>
      <c:valAx>
        <c:axId val="37572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分位數值</a:t>
                </a:r>
              </a:p>
            </c:rich>
          </c:tx>
          <c:layout>
            <c:manualLayout>
              <c:xMode val="edge"/>
              <c:yMode val="edge"/>
              <c:x val="0.36570284827653693"/>
              <c:y val="0.8404284423081585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75743008"/>
        <c:crosses val="autoZero"/>
        <c:crossBetween val="midCat"/>
      </c:valAx>
      <c:valAx>
        <c:axId val="375743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學期分數</a:t>
                </a:r>
              </a:p>
            </c:rich>
          </c:tx>
          <c:layout>
            <c:manualLayout>
              <c:xMode val="edge"/>
              <c:yMode val="edge"/>
              <c:x val="3.3057884589969444E-2"/>
              <c:y val="0.35461115709204999"/>
            </c:manualLayout>
          </c:layout>
          <c:overlay val="0"/>
        </c:title>
        <c:numFmt formatCode="[Red][&lt;60]0;[Blue][&gt;=0]0;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75721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95875835198859"/>
          <c:y val="0.42907950008138052"/>
          <c:w val="0.18388448303170501"/>
          <c:h val="9.2198900843932993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</a:t>
            </a:r>
            <a:r>
              <a:rPr lang="zh-TW" sz="1400"/>
              <a:t>班 直方圖</a:t>
            </a:r>
          </a:p>
        </c:rich>
      </c:tx>
      <c:layout>
        <c:manualLayout>
          <c:xMode val="edge"/>
          <c:yMode val="edge"/>
          <c:x val="0.40509350833131769"/>
          <c:y val="4.072398190045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592632361817223"/>
          <c:y val="0.30769230769230771"/>
          <c:w val="0.40740832837892521"/>
          <c:h val="0.30769230769230771"/>
        </c:manualLayout>
      </c:layout>
      <c:barChart>
        <c:barDir val="col"/>
        <c:grouping val="clustered"/>
        <c:varyColors val="0"/>
        <c:ser>
          <c:idx val="0"/>
          <c:order val="0"/>
          <c:tx>
            <c:v>頻率</c:v>
          </c:tx>
          <c:invertIfNegative val="0"/>
          <c:cat>
            <c:strRef>
              <c:f>'電腦競試-2'!$J$2:$J$6</c:f>
              <c:strCache>
                <c:ptCount val="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其他</c:v>
                </c:pt>
              </c:strCache>
            </c:strRef>
          </c:cat>
          <c:val>
            <c:numRef>
              <c:f>'電腦競試-2'!$K$2:$K$6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730464"/>
        <c:axId val="375727720"/>
      </c:barChart>
      <c:lineChart>
        <c:grouping val="standard"/>
        <c:varyColors val="0"/>
        <c:ser>
          <c:idx val="1"/>
          <c:order val="1"/>
          <c:tx>
            <c:v>累積 %</c:v>
          </c:tx>
          <c:cat>
            <c:strRef>
              <c:f>'電腦競試-2'!$J$2:$J$6</c:f>
              <c:strCache>
                <c:ptCount val="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其他</c:v>
                </c:pt>
              </c:strCache>
            </c:strRef>
          </c:cat>
          <c:val>
            <c:numRef>
              <c:f>'電腦競試-2'!$L$2:$L$6</c:f>
              <c:numCache>
                <c:formatCode>.00%</c:formatCode>
                <c:ptCount val="5"/>
                <c:pt idx="0">
                  <c:v>0.13333333333333333</c:v>
                </c:pt>
                <c:pt idx="1">
                  <c:v>0.24444444444444444</c:v>
                </c:pt>
                <c:pt idx="2">
                  <c:v>0.53333333333333333</c:v>
                </c:pt>
                <c:pt idx="3">
                  <c:v>0.75555555555555554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737912"/>
        <c:axId val="375735952"/>
      </c:lineChart>
      <c:catAx>
        <c:axId val="37573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組界</a:t>
                </a:r>
              </a:p>
            </c:rich>
          </c:tx>
          <c:layout>
            <c:manualLayout>
              <c:xMode val="edge"/>
              <c:yMode val="edge"/>
              <c:x val="0.33796372695069932"/>
              <c:y val="0.7963800904977375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7572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5727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頻率</a:t>
                </a:r>
              </a:p>
            </c:rich>
          </c:tx>
          <c:layout>
            <c:manualLayout>
              <c:xMode val="edge"/>
              <c:yMode val="edge"/>
              <c:x val="3.7037120761720471E-2"/>
              <c:y val="0.3800904977375565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75730464"/>
        <c:crosses val="autoZero"/>
        <c:crossBetween val="between"/>
      </c:valAx>
      <c:catAx>
        <c:axId val="375737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735952"/>
        <c:crosses val="autoZero"/>
        <c:auto val="1"/>
        <c:lblAlgn val="ctr"/>
        <c:lblOffset val="100"/>
        <c:noMultiLvlLbl val="0"/>
      </c:catAx>
      <c:valAx>
        <c:axId val="375735952"/>
        <c:scaling>
          <c:orientation val="minMax"/>
        </c:scaling>
        <c:delete val="0"/>
        <c:axPos val="r"/>
        <c:numFmt formatCode=".00%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7573791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7314989590091487"/>
          <c:y val="0.34841628959276016"/>
          <c:w val="0.20833380428467765"/>
          <c:h val="0.23076923076923078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B</a:t>
            </a:r>
            <a:r>
              <a:rPr lang="zh-TW" sz="1400"/>
              <a:t>班 直方圖</a:t>
            </a:r>
          </a:p>
        </c:rich>
      </c:tx>
      <c:layout>
        <c:manualLayout>
          <c:xMode val="edge"/>
          <c:yMode val="edge"/>
          <c:x val="0.40509350833131769"/>
          <c:y val="4.0540718876332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592632361817223"/>
          <c:y val="0.31081217805188122"/>
          <c:w val="0.40740832837892521"/>
          <c:h val="0.30630765373228874"/>
        </c:manualLayout>
      </c:layout>
      <c:barChart>
        <c:barDir val="col"/>
        <c:grouping val="clustered"/>
        <c:varyColors val="0"/>
        <c:ser>
          <c:idx val="0"/>
          <c:order val="0"/>
          <c:tx>
            <c:v>頻率</c:v>
          </c:tx>
          <c:invertIfNegative val="0"/>
          <c:cat>
            <c:strRef>
              <c:f>'電腦競試-2'!$J$14:$J$18</c:f>
              <c:strCache>
                <c:ptCount val="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其他</c:v>
                </c:pt>
              </c:strCache>
            </c:strRef>
          </c:cat>
          <c:val>
            <c:numRef>
              <c:f>'電腦競試-2'!$K$14:$K$18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5742224"/>
        <c:axId val="375736344"/>
      </c:barChart>
      <c:lineChart>
        <c:grouping val="standard"/>
        <c:varyColors val="0"/>
        <c:ser>
          <c:idx val="1"/>
          <c:order val="1"/>
          <c:tx>
            <c:v>累積 %</c:v>
          </c:tx>
          <c:cat>
            <c:strRef>
              <c:f>'電腦競試-2'!$J$14:$J$18</c:f>
              <c:strCache>
                <c:ptCount val="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其他</c:v>
                </c:pt>
              </c:strCache>
            </c:strRef>
          </c:cat>
          <c:val>
            <c:numRef>
              <c:f>'電腦競試-2'!$L$14:$L$18</c:f>
              <c:numCache>
                <c:formatCode>.00%</c:formatCode>
                <c:ptCount val="5"/>
                <c:pt idx="0">
                  <c:v>0.17777777777777778</c:v>
                </c:pt>
                <c:pt idx="1">
                  <c:v>0.35555555555555557</c:v>
                </c:pt>
                <c:pt idx="2">
                  <c:v>0.48888888888888887</c:v>
                </c:pt>
                <c:pt idx="3">
                  <c:v>0.73333333333333328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746144"/>
        <c:axId val="375738304"/>
      </c:lineChart>
      <c:catAx>
        <c:axId val="37574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組界</a:t>
                </a:r>
              </a:p>
            </c:rich>
          </c:tx>
          <c:layout>
            <c:manualLayout>
              <c:xMode val="edge"/>
              <c:yMode val="edge"/>
              <c:x val="0.33796372695069932"/>
              <c:y val="0.79730080456786923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75736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75736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/>
                  <a:t>頻率</a:t>
                </a:r>
              </a:p>
            </c:rich>
          </c:tx>
          <c:layout>
            <c:manualLayout>
              <c:xMode val="edge"/>
              <c:yMode val="edge"/>
              <c:x val="3.7037120761720471E-2"/>
              <c:y val="0.382884567165360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75742224"/>
        <c:crosses val="autoZero"/>
        <c:crossBetween val="between"/>
      </c:valAx>
      <c:catAx>
        <c:axId val="37574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5738304"/>
        <c:crosses val="autoZero"/>
        <c:auto val="1"/>
        <c:lblAlgn val="ctr"/>
        <c:lblOffset val="100"/>
        <c:noMultiLvlLbl val="0"/>
      </c:catAx>
      <c:valAx>
        <c:axId val="375738304"/>
        <c:scaling>
          <c:orientation val="minMax"/>
        </c:scaling>
        <c:delete val="0"/>
        <c:axPos val="r"/>
        <c:numFmt formatCode=".00%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37574614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7314989590091487"/>
          <c:y val="0.35135289692821353"/>
          <c:w val="0.20833380428467765"/>
          <c:h val="0.22973074029921656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0</xdr:colOff>
      <xdr:row>10</xdr:row>
      <xdr:rowOff>0</xdr:rowOff>
    </xdr:to>
    <xdr:graphicFrame macro="">
      <xdr:nvGraphicFramePr>
        <xdr:cNvPr id="204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23</xdr:row>
      <xdr:rowOff>0</xdr:rowOff>
    </xdr:to>
    <xdr:graphicFrame macro="">
      <xdr:nvGraphicFramePr>
        <xdr:cNvPr id="2050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19050</xdr:rowOff>
    </xdr:from>
    <xdr:to>
      <xdr:col>12</xdr:col>
      <xdr:colOff>209550</xdr:colOff>
      <xdr:row>10</xdr:row>
      <xdr:rowOff>9525</xdr:rowOff>
    </xdr:to>
    <xdr:graphicFrame macro="">
      <xdr:nvGraphicFramePr>
        <xdr:cNvPr id="307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3</xdr:row>
      <xdr:rowOff>38100</xdr:rowOff>
    </xdr:from>
    <xdr:to>
      <xdr:col>11</xdr:col>
      <xdr:colOff>314325</xdr:colOff>
      <xdr:row>16</xdr:row>
      <xdr:rowOff>0</xdr:rowOff>
    </xdr:to>
    <xdr:graphicFrame macro="">
      <xdr:nvGraphicFramePr>
        <xdr:cNvPr id="4098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19</xdr:col>
      <xdr:colOff>0</xdr:colOff>
      <xdr:row>10</xdr:row>
      <xdr:rowOff>0</xdr:rowOff>
    </xdr:to>
    <xdr:graphicFrame macro="">
      <xdr:nvGraphicFramePr>
        <xdr:cNvPr id="6146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19</xdr:col>
      <xdr:colOff>0</xdr:colOff>
      <xdr:row>22</xdr:row>
      <xdr:rowOff>0</xdr:rowOff>
    </xdr:to>
    <xdr:graphicFrame macro="">
      <xdr:nvGraphicFramePr>
        <xdr:cNvPr id="6147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19" sqref="D19"/>
    </sheetView>
  </sheetViews>
  <sheetFormatPr defaultRowHeight="19.5" customHeight="1"/>
  <cols>
    <col min="1" max="1" width="11.125" customWidth="1"/>
    <col min="2" max="2" width="15.625" customWidth="1"/>
    <col min="3" max="3" width="9.625" customWidth="1"/>
  </cols>
  <sheetData>
    <row r="1" spans="1:8" ht="24" customHeight="1" thickBot="1">
      <c r="A1" s="29" t="s">
        <v>85</v>
      </c>
      <c r="B1" s="30"/>
      <c r="C1" s="28"/>
      <c r="E1" s="51" t="s">
        <v>208</v>
      </c>
      <c r="F1" s="51" t="s">
        <v>209</v>
      </c>
      <c r="G1" s="51" t="s">
        <v>210</v>
      </c>
      <c r="H1" s="51" t="s">
        <v>211</v>
      </c>
    </row>
    <row r="2" spans="1:8" ht="19.5" customHeight="1">
      <c r="A2" s="7" t="s">
        <v>49</v>
      </c>
      <c r="B2" s="7" t="s">
        <v>50</v>
      </c>
      <c r="D2" t="str">
        <f>INDEX($A$3:$A$14,E2,1)</f>
        <v>台北</v>
      </c>
      <c r="E2" s="45">
        <v>12</v>
      </c>
      <c r="F2" s="46">
        <v>324</v>
      </c>
      <c r="G2" s="45">
        <v>1</v>
      </c>
      <c r="H2" s="47">
        <v>1</v>
      </c>
    </row>
    <row r="3" spans="1:8" ht="19.5" customHeight="1">
      <c r="A3" s="60" t="s">
        <v>253</v>
      </c>
      <c r="B3" s="31">
        <v>174</v>
      </c>
      <c r="D3" t="str">
        <f t="shared" ref="D3:D13" si="0">INDEX($A$3:$A$14,E3,1)</f>
        <v>高雄</v>
      </c>
      <c r="E3" s="45">
        <v>10</v>
      </c>
      <c r="F3" s="46">
        <v>316</v>
      </c>
      <c r="G3" s="45">
        <v>2</v>
      </c>
      <c r="H3" s="47">
        <v>0.90900000000000003</v>
      </c>
    </row>
    <row r="4" spans="1:8" ht="19.5" customHeight="1">
      <c r="A4" s="60" t="s">
        <v>254</v>
      </c>
      <c r="B4" s="31">
        <v>169</v>
      </c>
      <c r="D4" t="str">
        <f t="shared" si="0"/>
        <v>新竹</v>
      </c>
      <c r="E4" s="45">
        <v>11</v>
      </c>
      <c r="F4" s="46">
        <v>302</v>
      </c>
      <c r="G4" s="45">
        <v>3</v>
      </c>
      <c r="H4" s="47">
        <v>0.81799999999999995</v>
      </c>
    </row>
    <row r="5" spans="1:8" ht="19.5" customHeight="1">
      <c r="A5" s="60" t="s">
        <v>255</v>
      </c>
      <c r="B5" s="31">
        <v>208</v>
      </c>
      <c r="D5" t="str">
        <f t="shared" si="0"/>
        <v>台中</v>
      </c>
      <c r="E5" s="45">
        <v>9</v>
      </c>
      <c r="F5" s="46">
        <v>288</v>
      </c>
      <c r="G5" s="45">
        <v>4</v>
      </c>
      <c r="H5" s="47">
        <v>0.72699999999999998</v>
      </c>
    </row>
    <row r="6" spans="1:8" ht="19.5" customHeight="1">
      <c r="A6" s="60" t="s">
        <v>256</v>
      </c>
      <c r="B6" s="31">
        <v>210</v>
      </c>
      <c r="D6" t="str">
        <f t="shared" si="0"/>
        <v>屏東</v>
      </c>
      <c r="E6" s="45">
        <v>5</v>
      </c>
      <c r="F6" s="46">
        <v>244</v>
      </c>
      <c r="G6" s="45">
        <v>5</v>
      </c>
      <c r="H6" s="47">
        <v>0.63600000000000001</v>
      </c>
    </row>
    <row r="7" spans="1:8" ht="19.5" customHeight="1">
      <c r="A7" s="60" t="s">
        <v>257</v>
      </c>
      <c r="B7" s="31">
        <v>244</v>
      </c>
      <c r="D7" t="str">
        <f t="shared" si="0"/>
        <v>中壢</v>
      </c>
      <c r="E7" s="45">
        <v>6</v>
      </c>
      <c r="F7" s="46">
        <v>235</v>
      </c>
      <c r="G7" s="45">
        <v>6</v>
      </c>
      <c r="H7" s="47">
        <v>0.45400000000000001</v>
      </c>
    </row>
    <row r="8" spans="1:8" ht="19.5" customHeight="1">
      <c r="A8" s="60" t="s">
        <v>258</v>
      </c>
      <c r="B8" s="31">
        <v>235</v>
      </c>
      <c r="D8" t="str">
        <f t="shared" si="0"/>
        <v>嘉義</v>
      </c>
      <c r="E8" s="45">
        <v>7</v>
      </c>
      <c r="F8" s="46">
        <v>235</v>
      </c>
      <c r="G8" s="45">
        <v>6</v>
      </c>
      <c r="H8" s="47">
        <v>0.45400000000000001</v>
      </c>
    </row>
    <row r="9" spans="1:8" ht="19.5" customHeight="1">
      <c r="A9" s="60" t="s">
        <v>259</v>
      </c>
      <c r="B9" s="31">
        <v>235</v>
      </c>
      <c r="D9" t="str">
        <f t="shared" si="0"/>
        <v>台南</v>
      </c>
      <c r="E9" s="45">
        <v>8</v>
      </c>
      <c r="F9" s="46">
        <v>229</v>
      </c>
      <c r="G9" s="45">
        <v>8</v>
      </c>
      <c r="H9" s="47">
        <v>0.36299999999999999</v>
      </c>
    </row>
    <row r="10" spans="1:8" ht="19.5" customHeight="1">
      <c r="A10" s="60" t="s">
        <v>260</v>
      </c>
      <c r="B10" s="31">
        <v>229</v>
      </c>
      <c r="D10" t="str">
        <f t="shared" si="0"/>
        <v>台東</v>
      </c>
      <c r="E10" s="45">
        <v>4</v>
      </c>
      <c r="F10" s="46">
        <v>210</v>
      </c>
      <c r="G10" s="45">
        <v>9</v>
      </c>
      <c r="H10" s="47">
        <v>0.27200000000000002</v>
      </c>
    </row>
    <row r="11" spans="1:8" ht="19.5" customHeight="1">
      <c r="A11" s="60" t="s">
        <v>262</v>
      </c>
      <c r="B11" s="31">
        <v>288</v>
      </c>
      <c r="D11" t="str">
        <f t="shared" si="0"/>
        <v>基隆</v>
      </c>
      <c r="E11" s="45">
        <v>3</v>
      </c>
      <c r="F11" s="46">
        <v>208</v>
      </c>
      <c r="G11" s="45">
        <v>10</v>
      </c>
      <c r="H11" s="47">
        <v>0.18099999999999999</v>
      </c>
    </row>
    <row r="12" spans="1:8" ht="19.5" customHeight="1">
      <c r="A12" s="60" t="s">
        <v>261</v>
      </c>
      <c r="B12" s="31">
        <v>316</v>
      </c>
      <c r="D12" t="str">
        <f t="shared" si="0"/>
        <v>花蓮</v>
      </c>
      <c r="E12" s="45">
        <v>1</v>
      </c>
      <c r="F12" s="46">
        <v>174</v>
      </c>
      <c r="G12" s="45">
        <v>11</v>
      </c>
      <c r="H12" s="47">
        <v>0.09</v>
      </c>
    </row>
    <row r="13" spans="1:8" ht="19.5" customHeight="1" thickBot="1">
      <c r="A13" s="60" t="s">
        <v>263</v>
      </c>
      <c r="B13" s="31">
        <v>302</v>
      </c>
      <c r="D13" t="str">
        <f t="shared" si="0"/>
        <v>宜蘭</v>
      </c>
      <c r="E13" s="48">
        <v>2</v>
      </c>
      <c r="F13" s="49">
        <v>169</v>
      </c>
      <c r="G13" s="48">
        <v>12</v>
      </c>
      <c r="H13" s="50">
        <v>0</v>
      </c>
    </row>
    <row r="14" spans="1:8" ht="19.5" customHeight="1">
      <c r="A14" s="60" t="s">
        <v>264</v>
      </c>
      <c r="B14" s="31">
        <v>324</v>
      </c>
    </row>
  </sheetData>
  <phoneticPr fontId="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J9" sqref="J9"/>
    </sheetView>
  </sheetViews>
  <sheetFormatPr defaultRowHeight="16.5"/>
  <cols>
    <col min="4" max="4" width="4.5" customWidth="1"/>
    <col min="9" max="9" width="4.5" customWidth="1"/>
    <col min="13" max="13" width="3.625" customWidth="1"/>
  </cols>
  <sheetData>
    <row r="1" spans="1:12">
      <c r="A1" s="69" t="s">
        <v>280</v>
      </c>
      <c r="B1" s="69" t="s">
        <v>281</v>
      </c>
      <c r="C1" t="s">
        <v>213</v>
      </c>
      <c r="E1" s="51" t="s">
        <v>278</v>
      </c>
      <c r="F1" s="51"/>
      <c r="G1" s="51" t="s">
        <v>279</v>
      </c>
      <c r="H1" s="51"/>
      <c r="J1" s="51" t="s">
        <v>212</v>
      </c>
      <c r="K1" s="51" t="s">
        <v>215</v>
      </c>
      <c r="L1" s="51" t="s">
        <v>216</v>
      </c>
    </row>
    <row r="2" spans="1:12">
      <c r="A2" s="43">
        <v>83</v>
      </c>
      <c r="B2" s="43">
        <v>83</v>
      </c>
      <c r="C2">
        <v>60</v>
      </c>
      <c r="E2" s="45"/>
      <c r="F2" s="45"/>
      <c r="G2" s="45"/>
      <c r="H2" s="45"/>
      <c r="J2" s="52">
        <v>60</v>
      </c>
      <c r="K2" s="45">
        <v>6</v>
      </c>
      <c r="L2" s="47">
        <v>0.13333333333333333</v>
      </c>
    </row>
    <row r="3" spans="1:12">
      <c r="A3" s="43">
        <v>91</v>
      </c>
      <c r="B3" s="43">
        <v>76</v>
      </c>
      <c r="C3">
        <v>70</v>
      </c>
      <c r="E3" s="45" t="s">
        <v>230</v>
      </c>
      <c r="F3" s="45">
        <v>78.75555555555556</v>
      </c>
      <c r="G3" s="45" t="s">
        <v>230</v>
      </c>
      <c r="H3" s="45">
        <v>78.044444444444451</v>
      </c>
      <c r="J3" s="52">
        <v>70</v>
      </c>
      <c r="K3" s="45">
        <v>5</v>
      </c>
      <c r="L3" s="47">
        <v>0.24444444444444444</v>
      </c>
    </row>
    <row r="4" spans="1:12">
      <c r="A4" s="43">
        <v>82</v>
      </c>
      <c r="B4" s="43">
        <v>77</v>
      </c>
      <c r="C4">
        <v>80</v>
      </c>
      <c r="E4" s="45" t="s">
        <v>231</v>
      </c>
      <c r="F4" s="45">
        <v>2.0925928905574738</v>
      </c>
      <c r="G4" s="45" t="s">
        <v>231</v>
      </c>
      <c r="H4" s="45">
        <v>2.2821121608506845</v>
      </c>
      <c r="J4" s="52">
        <v>80</v>
      </c>
      <c r="K4" s="45">
        <v>13</v>
      </c>
      <c r="L4" s="47">
        <v>0.53333333333333333</v>
      </c>
    </row>
    <row r="5" spans="1:12">
      <c r="A5" s="43">
        <v>85</v>
      </c>
      <c r="B5" s="43">
        <v>92</v>
      </c>
      <c r="C5">
        <v>90</v>
      </c>
      <c r="E5" s="45" t="s">
        <v>232</v>
      </c>
      <c r="F5" s="45">
        <v>78</v>
      </c>
      <c r="G5" s="45" t="s">
        <v>232</v>
      </c>
      <c r="H5" s="45">
        <v>81</v>
      </c>
      <c r="J5" s="52">
        <v>90</v>
      </c>
      <c r="K5" s="45">
        <v>10</v>
      </c>
      <c r="L5" s="47">
        <v>0.75555555555555554</v>
      </c>
    </row>
    <row r="6" spans="1:12" ht="17.25" thickBot="1">
      <c r="A6" s="43">
        <v>88</v>
      </c>
      <c r="B6" s="43">
        <v>50</v>
      </c>
      <c r="E6" s="45" t="s">
        <v>233</v>
      </c>
      <c r="F6" s="45">
        <v>78</v>
      </c>
      <c r="G6" s="45" t="s">
        <v>233</v>
      </c>
      <c r="H6" s="45">
        <v>99</v>
      </c>
      <c r="J6" s="48" t="s">
        <v>214</v>
      </c>
      <c r="K6" s="48">
        <v>11</v>
      </c>
      <c r="L6" s="50">
        <v>1</v>
      </c>
    </row>
    <row r="7" spans="1:12">
      <c r="A7" s="43">
        <v>62</v>
      </c>
      <c r="B7" s="43">
        <v>51</v>
      </c>
      <c r="E7" s="45" t="s">
        <v>234</v>
      </c>
      <c r="F7" s="45">
        <v>14.037539857557869</v>
      </c>
      <c r="G7" s="45" t="s">
        <v>234</v>
      </c>
      <c r="H7" s="45">
        <v>15.308873771823196</v>
      </c>
    </row>
    <row r="8" spans="1:12">
      <c r="A8" s="43">
        <v>97</v>
      </c>
      <c r="B8" s="43">
        <v>86</v>
      </c>
      <c r="E8" s="45" t="s">
        <v>235</v>
      </c>
      <c r="F8" s="45">
        <v>197.05252525252581</v>
      </c>
      <c r="G8" s="45" t="s">
        <v>235</v>
      </c>
      <c r="H8" s="45">
        <v>234.36161616161618</v>
      </c>
    </row>
    <row r="9" spans="1:12">
      <c r="A9" s="43">
        <v>98</v>
      </c>
      <c r="B9" s="43">
        <v>61</v>
      </c>
      <c r="E9" s="45" t="s">
        <v>236</v>
      </c>
      <c r="F9" s="45">
        <v>-0.92488992603509779</v>
      </c>
      <c r="G9" s="45" t="s">
        <v>236</v>
      </c>
      <c r="H9" s="45">
        <v>-1.1918243419613717</v>
      </c>
    </row>
    <row r="10" spans="1:12">
      <c r="A10" s="43">
        <v>71</v>
      </c>
      <c r="B10" s="43">
        <v>87</v>
      </c>
      <c r="E10" s="45" t="s">
        <v>237</v>
      </c>
      <c r="F10" s="45">
        <v>-0.21920896306196838</v>
      </c>
      <c r="G10" s="45" t="s">
        <v>237</v>
      </c>
      <c r="H10" s="45">
        <v>-0.32109846063357467</v>
      </c>
    </row>
    <row r="11" spans="1:12">
      <c r="A11" s="43">
        <v>95</v>
      </c>
      <c r="B11" s="43">
        <v>96</v>
      </c>
      <c r="E11" s="45" t="s">
        <v>238</v>
      </c>
      <c r="F11" s="45">
        <v>47</v>
      </c>
      <c r="G11" s="45" t="s">
        <v>238</v>
      </c>
      <c r="H11" s="45">
        <v>49</v>
      </c>
    </row>
    <row r="12" spans="1:12" ht="17.25" thickBot="1">
      <c r="A12" s="43">
        <v>78</v>
      </c>
      <c r="B12" s="43">
        <v>85</v>
      </c>
      <c r="E12" s="45" t="s">
        <v>239</v>
      </c>
      <c r="F12" s="45">
        <v>52</v>
      </c>
      <c r="G12" s="45" t="s">
        <v>239</v>
      </c>
      <c r="H12" s="45">
        <v>50</v>
      </c>
    </row>
    <row r="13" spans="1:12">
      <c r="A13" s="43">
        <v>71</v>
      </c>
      <c r="B13" s="43">
        <v>64</v>
      </c>
      <c r="E13" s="45" t="s">
        <v>219</v>
      </c>
      <c r="F13" s="45">
        <v>99</v>
      </c>
      <c r="G13" s="45" t="s">
        <v>219</v>
      </c>
      <c r="H13" s="45">
        <v>99</v>
      </c>
      <c r="J13" s="51" t="s">
        <v>212</v>
      </c>
      <c r="K13" s="51" t="s">
        <v>215</v>
      </c>
      <c r="L13" s="51" t="s">
        <v>216</v>
      </c>
    </row>
    <row r="14" spans="1:12">
      <c r="A14" s="43">
        <v>56</v>
      </c>
      <c r="B14" s="43">
        <v>59</v>
      </c>
      <c r="E14" s="45" t="s">
        <v>240</v>
      </c>
      <c r="F14" s="45">
        <v>3544</v>
      </c>
      <c r="G14" s="45" t="s">
        <v>240</v>
      </c>
      <c r="H14" s="45">
        <v>3512</v>
      </c>
      <c r="J14" s="52">
        <v>60</v>
      </c>
      <c r="K14" s="45">
        <v>8</v>
      </c>
      <c r="L14" s="47">
        <v>0.17777777777777778</v>
      </c>
    </row>
    <row r="15" spans="1:12">
      <c r="A15" s="43">
        <v>53</v>
      </c>
      <c r="B15" s="43">
        <v>89</v>
      </c>
      <c r="E15" s="45" t="s">
        <v>241</v>
      </c>
      <c r="F15" s="45">
        <v>45</v>
      </c>
      <c r="G15" s="45" t="s">
        <v>241</v>
      </c>
      <c r="H15" s="45">
        <v>45</v>
      </c>
      <c r="J15" s="52">
        <v>70</v>
      </c>
      <c r="K15" s="45">
        <v>8</v>
      </c>
      <c r="L15" s="47">
        <v>0.35555555555555557</v>
      </c>
    </row>
    <row r="16" spans="1:12">
      <c r="A16" s="43">
        <v>65</v>
      </c>
      <c r="B16" s="43">
        <v>70</v>
      </c>
      <c r="E16" s="45" t="s">
        <v>242</v>
      </c>
      <c r="F16" s="45">
        <v>99</v>
      </c>
      <c r="G16" s="45" t="s">
        <v>242</v>
      </c>
      <c r="H16" s="45">
        <v>99</v>
      </c>
      <c r="J16" s="52">
        <v>80</v>
      </c>
      <c r="K16" s="45">
        <v>6</v>
      </c>
      <c r="L16" s="47">
        <v>0.48888888888888887</v>
      </c>
    </row>
    <row r="17" spans="1:12" ht="17.25" thickBot="1">
      <c r="A17" s="43">
        <v>72</v>
      </c>
      <c r="B17" s="43">
        <v>88</v>
      </c>
      <c r="E17" s="48" t="s">
        <v>243</v>
      </c>
      <c r="F17" s="48">
        <v>52</v>
      </c>
      <c r="G17" s="48" t="s">
        <v>243</v>
      </c>
      <c r="H17" s="48">
        <v>50</v>
      </c>
      <c r="J17" s="52">
        <v>90</v>
      </c>
      <c r="K17" s="45">
        <v>11</v>
      </c>
      <c r="L17" s="47">
        <v>0.73333333333333328</v>
      </c>
    </row>
    <row r="18" spans="1:12" ht="17.25" thickBot="1">
      <c r="A18" s="43">
        <v>76</v>
      </c>
      <c r="B18" s="43">
        <v>66</v>
      </c>
      <c r="J18" s="48" t="s">
        <v>214</v>
      </c>
      <c r="K18" s="48">
        <v>12</v>
      </c>
      <c r="L18" s="50">
        <v>1</v>
      </c>
    </row>
    <row r="19" spans="1:12">
      <c r="A19" s="43">
        <v>58</v>
      </c>
      <c r="B19" s="43">
        <v>81</v>
      </c>
    </row>
    <row r="20" spans="1:12">
      <c r="A20" s="43">
        <v>99</v>
      </c>
      <c r="B20" s="43">
        <v>74</v>
      </c>
    </row>
    <row r="21" spans="1:12">
      <c r="A21" s="43">
        <v>58</v>
      </c>
      <c r="B21" s="43">
        <v>96</v>
      </c>
    </row>
    <row r="22" spans="1:12">
      <c r="A22" s="43">
        <v>98</v>
      </c>
      <c r="B22" s="43">
        <v>99</v>
      </c>
      <c r="E22" s="66" t="s">
        <v>282</v>
      </c>
      <c r="F22" s="66"/>
      <c r="G22" s="66"/>
      <c r="H22" s="66"/>
      <c r="I22" s="66"/>
      <c r="J22" s="66"/>
      <c r="K22" s="66"/>
    </row>
    <row r="23" spans="1:12">
      <c r="A23" s="43">
        <v>89</v>
      </c>
      <c r="B23" s="43">
        <v>53</v>
      </c>
    </row>
    <row r="24" spans="1:12">
      <c r="A24" s="43">
        <v>83</v>
      </c>
      <c r="B24" s="43">
        <v>58</v>
      </c>
    </row>
    <row r="25" spans="1:12">
      <c r="A25" s="43">
        <v>77</v>
      </c>
      <c r="B25" s="43">
        <v>91</v>
      </c>
    </row>
    <row r="26" spans="1:12">
      <c r="A26" s="43">
        <v>96</v>
      </c>
      <c r="B26" s="43">
        <v>99</v>
      </c>
    </row>
    <row r="27" spans="1:12">
      <c r="A27" s="43">
        <v>52</v>
      </c>
      <c r="B27" s="43">
        <v>64</v>
      </c>
    </row>
    <row r="28" spans="1:12">
      <c r="A28" s="43">
        <v>66</v>
      </c>
      <c r="B28" s="43">
        <v>56</v>
      </c>
    </row>
    <row r="29" spans="1:12">
      <c r="A29" s="43">
        <v>78</v>
      </c>
      <c r="B29" s="43">
        <v>68</v>
      </c>
    </row>
    <row r="30" spans="1:12">
      <c r="A30" s="43">
        <v>83</v>
      </c>
      <c r="B30" s="43">
        <v>71</v>
      </c>
    </row>
    <row r="31" spans="1:12">
      <c r="A31" s="43">
        <v>65</v>
      </c>
      <c r="B31" s="43">
        <v>99</v>
      </c>
    </row>
    <row r="32" spans="1:12">
      <c r="A32" s="43">
        <v>65</v>
      </c>
      <c r="B32" s="43">
        <v>79</v>
      </c>
    </row>
    <row r="33" spans="1:2">
      <c r="A33" s="43">
        <v>97</v>
      </c>
      <c r="B33" s="43">
        <v>95</v>
      </c>
    </row>
    <row r="34" spans="1:2">
      <c r="A34" s="43">
        <v>77</v>
      </c>
      <c r="B34" s="43">
        <v>95</v>
      </c>
    </row>
    <row r="35" spans="1:2">
      <c r="A35" s="43">
        <v>86</v>
      </c>
      <c r="B35" s="43">
        <v>68</v>
      </c>
    </row>
    <row r="36" spans="1:2">
      <c r="A36" s="43">
        <v>99</v>
      </c>
      <c r="B36" s="43">
        <v>70</v>
      </c>
    </row>
    <row r="37" spans="1:2">
      <c r="A37" s="43">
        <v>78</v>
      </c>
      <c r="B37" s="43">
        <v>95</v>
      </c>
    </row>
    <row r="38" spans="1:2">
      <c r="A38" s="43">
        <v>74</v>
      </c>
      <c r="B38" s="43">
        <v>90</v>
      </c>
    </row>
    <row r="39" spans="1:2">
      <c r="A39" s="43">
        <v>87</v>
      </c>
      <c r="B39" s="43">
        <v>90</v>
      </c>
    </row>
    <row r="40" spans="1:2">
      <c r="A40" s="43">
        <v>95</v>
      </c>
      <c r="B40" s="43">
        <v>75</v>
      </c>
    </row>
    <row r="41" spans="1:2">
      <c r="A41" s="43">
        <v>84</v>
      </c>
      <c r="B41" s="43">
        <v>55</v>
      </c>
    </row>
    <row r="42" spans="1:2">
      <c r="A42" s="43">
        <v>78</v>
      </c>
      <c r="B42" s="43">
        <v>97</v>
      </c>
    </row>
    <row r="43" spans="1:2">
      <c r="A43" s="43">
        <v>72</v>
      </c>
      <c r="B43" s="43">
        <v>82</v>
      </c>
    </row>
    <row r="44" spans="1:2">
      <c r="A44" s="43">
        <v>99</v>
      </c>
      <c r="B44" s="43">
        <v>93</v>
      </c>
    </row>
    <row r="45" spans="1:2">
      <c r="A45" s="43">
        <v>55</v>
      </c>
      <c r="B45" s="43">
        <v>85</v>
      </c>
    </row>
    <row r="46" spans="1:2">
      <c r="A46" s="43">
        <v>73</v>
      </c>
      <c r="B46" s="43">
        <v>54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A13" sqref="A13"/>
    </sheetView>
  </sheetViews>
  <sheetFormatPr defaultRowHeight="16.5"/>
  <cols>
    <col min="1" max="1" width="17.875" customWidth="1"/>
    <col min="2" max="2" width="12" customWidth="1"/>
    <col min="3" max="3" width="16.875" customWidth="1"/>
    <col min="4" max="4" width="9.625" customWidth="1"/>
  </cols>
  <sheetData>
    <row r="1" spans="1:4">
      <c r="A1" s="71" t="s">
        <v>292</v>
      </c>
    </row>
    <row r="2" spans="1:4">
      <c r="A2" s="71" t="s">
        <v>286</v>
      </c>
    </row>
    <row r="3" spans="1:4">
      <c r="A3" s="71" t="s">
        <v>283</v>
      </c>
    </row>
    <row r="4" spans="1:4">
      <c r="A4" s="70"/>
    </row>
    <row r="5" spans="1:4">
      <c r="A5" s="72" t="s">
        <v>284</v>
      </c>
      <c r="B5">
        <f>BINOMDIST(2,2,0.9,0)</f>
        <v>0.81</v>
      </c>
      <c r="C5" s="1" t="s">
        <v>287</v>
      </c>
      <c r="D5">
        <f>BINOMDIST(2,2,0.1,0)</f>
        <v>1.0000000000000004E-2</v>
      </c>
    </row>
    <row r="6" spans="1:4">
      <c r="A6" s="72" t="s">
        <v>285</v>
      </c>
      <c r="B6">
        <f>BINOMDIST(3,3,0.9,0)</f>
        <v>0.72900000000000009</v>
      </c>
      <c r="C6" s="1" t="s">
        <v>288</v>
      </c>
      <c r="D6">
        <f>BINOMDIST(3,3,0.1,0)</f>
        <v>1.0000000000000002E-3</v>
      </c>
    </row>
    <row r="7" spans="1:4">
      <c r="A7" s="70"/>
    </row>
    <row r="8" spans="1:4">
      <c r="A8" s="70"/>
    </row>
    <row r="9" spans="1:4">
      <c r="A9" s="71" t="s">
        <v>291</v>
      </c>
    </row>
    <row r="10" spans="1:4">
      <c r="A10" s="70" t="s">
        <v>289</v>
      </c>
      <c r="B10">
        <f>POISSON(9,6,1)</f>
        <v>0.91607598300512416</v>
      </c>
    </row>
    <row r="11" spans="1:4">
      <c r="A11" s="70" t="s">
        <v>290</v>
      </c>
      <c r="B11">
        <f>1-B10</f>
        <v>8.3924016994875839E-2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/>
  </sheetViews>
  <sheetFormatPr defaultRowHeight="16.5"/>
  <sheetData>
    <row r="1" spans="1:9">
      <c r="A1" s="32" t="s">
        <v>86</v>
      </c>
      <c r="B1" s="32" t="s">
        <v>87</v>
      </c>
      <c r="D1" t="s">
        <v>213</v>
      </c>
      <c r="F1" s="51" t="s">
        <v>212</v>
      </c>
      <c r="G1" s="51" t="s">
        <v>215</v>
      </c>
      <c r="H1" s="51" t="s">
        <v>216</v>
      </c>
      <c r="I1" s="55" t="s">
        <v>229</v>
      </c>
    </row>
    <row r="2" spans="1:9">
      <c r="A2" s="33" t="s">
        <v>88</v>
      </c>
      <c r="B2" s="34">
        <v>5.2</v>
      </c>
      <c r="D2">
        <v>5</v>
      </c>
      <c r="F2" s="52">
        <v>5</v>
      </c>
      <c r="G2" s="45">
        <v>9</v>
      </c>
      <c r="H2" s="47">
        <v>0.45</v>
      </c>
      <c r="I2" s="44">
        <f>H2</f>
        <v>0.45</v>
      </c>
    </row>
    <row r="3" spans="1:9">
      <c r="A3" s="33" t="s">
        <v>89</v>
      </c>
      <c r="B3" s="34">
        <v>5.6</v>
      </c>
      <c r="D3">
        <v>5.0999999999999996</v>
      </c>
      <c r="F3" s="52">
        <v>5.0999999999999996</v>
      </c>
      <c r="G3" s="45">
        <v>1</v>
      </c>
      <c r="H3" s="47">
        <v>0.5</v>
      </c>
      <c r="I3" s="54">
        <f t="shared" ref="I3:I8" si="0">H3-H2</f>
        <v>4.9999999999999989E-2</v>
      </c>
    </row>
    <row r="4" spans="1:9">
      <c r="A4" s="33" t="s">
        <v>90</v>
      </c>
      <c r="B4" s="34">
        <v>4.9000000000000004</v>
      </c>
      <c r="D4">
        <v>5.2</v>
      </c>
      <c r="F4" s="52">
        <v>5.2</v>
      </c>
      <c r="G4" s="45">
        <v>3</v>
      </c>
      <c r="H4" s="47">
        <v>0.65</v>
      </c>
      <c r="I4" s="54">
        <f t="shared" si="0"/>
        <v>0.15000000000000002</v>
      </c>
    </row>
    <row r="5" spans="1:9">
      <c r="A5" s="33" t="s">
        <v>91</v>
      </c>
      <c r="B5" s="34">
        <v>5.3</v>
      </c>
      <c r="D5">
        <v>5.3</v>
      </c>
      <c r="F5" s="52">
        <v>5.3</v>
      </c>
      <c r="G5" s="45">
        <v>2</v>
      </c>
      <c r="H5" s="47">
        <v>0.75</v>
      </c>
      <c r="I5" s="54">
        <f t="shared" si="0"/>
        <v>9.9999999999999978E-2</v>
      </c>
    </row>
    <row r="6" spans="1:9">
      <c r="A6" s="33" t="s">
        <v>92</v>
      </c>
      <c r="B6" s="34">
        <v>5.8</v>
      </c>
      <c r="D6">
        <v>5.4</v>
      </c>
      <c r="F6" s="52">
        <v>5.4</v>
      </c>
      <c r="G6" s="45">
        <v>1</v>
      </c>
      <c r="H6" s="47">
        <v>0.8</v>
      </c>
      <c r="I6" s="54">
        <f t="shared" si="0"/>
        <v>5.0000000000000044E-2</v>
      </c>
    </row>
    <row r="7" spans="1:9">
      <c r="A7" s="33" t="s">
        <v>93</v>
      </c>
      <c r="B7" s="34">
        <v>4.8</v>
      </c>
      <c r="D7">
        <v>5.5</v>
      </c>
      <c r="F7" s="52">
        <v>5.5</v>
      </c>
      <c r="G7" s="45">
        <v>1</v>
      </c>
      <c r="H7" s="47">
        <v>0.85</v>
      </c>
      <c r="I7" s="54">
        <f t="shared" si="0"/>
        <v>4.9999999999999933E-2</v>
      </c>
    </row>
    <row r="8" spans="1:9" ht="17.25" thickBot="1">
      <c r="A8" s="33" t="s">
        <v>94</v>
      </c>
      <c r="B8" s="34">
        <v>5</v>
      </c>
      <c r="F8" s="48" t="s">
        <v>214</v>
      </c>
      <c r="G8" s="48">
        <v>3</v>
      </c>
      <c r="H8" s="50">
        <v>1</v>
      </c>
      <c r="I8" s="54">
        <f t="shared" si="0"/>
        <v>0.15000000000000002</v>
      </c>
    </row>
    <row r="9" spans="1:9">
      <c r="A9" s="33" t="s">
        <v>95</v>
      </c>
      <c r="B9" s="34">
        <v>5.2</v>
      </c>
    </row>
    <row r="10" spans="1:9">
      <c r="A10" s="33" t="s">
        <v>96</v>
      </c>
      <c r="B10" s="34">
        <v>5.4</v>
      </c>
      <c r="F10" t="s">
        <v>217</v>
      </c>
      <c r="I10" s="54">
        <f>H8-H7</f>
        <v>0.15000000000000002</v>
      </c>
    </row>
    <row r="11" spans="1:9">
      <c r="A11" s="33" t="s">
        <v>97</v>
      </c>
      <c r="B11" s="34">
        <v>4.8</v>
      </c>
      <c r="F11" t="s">
        <v>218</v>
      </c>
      <c r="I11" s="44">
        <f>H2</f>
        <v>0.45</v>
      </c>
    </row>
    <row r="12" spans="1:9">
      <c r="A12" s="33" t="s">
        <v>98</v>
      </c>
      <c r="B12" s="34">
        <v>4.4000000000000004</v>
      </c>
    </row>
    <row r="13" spans="1:9">
      <c r="A13" s="33" t="s">
        <v>99</v>
      </c>
      <c r="B13" s="34">
        <v>5.0999999999999996</v>
      </c>
    </row>
    <row r="14" spans="1:9">
      <c r="A14" s="33" t="s">
        <v>100</v>
      </c>
      <c r="B14" s="34">
        <v>5.5</v>
      </c>
    </row>
    <row r="15" spans="1:9">
      <c r="A15" s="33" t="s">
        <v>101</v>
      </c>
      <c r="B15" s="34">
        <v>4.9000000000000004</v>
      </c>
    </row>
    <row r="16" spans="1:9">
      <c r="A16" s="33" t="s">
        <v>102</v>
      </c>
      <c r="B16" s="34">
        <v>5.2</v>
      </c>
    </row>
    <row r="17" spans="1:2">
      <c r="A17" s="33" t="s">
        <v>103</v>
      </c>
      <c r="B17" s="34">
        <v>5.7</v>
      </c>
    </row>
    <row r="18" spans="1:2">
      <c r="A18" s="33" t="s">
        <v>104</v>
      </c>
      <c r="B18" s="34">
        <v>5</v>
      </c>
    </row>
    <row r="19" spans="1:2">
      <c r="A19" s="33" t="s">
        <v>105</v>
      </c>
      <c r="B19" s="34">
        <v>5.3</v>
      </c>
    </row>
    <row r="20" spans="1:2">
      <c r="A20" s="33" t="s">
        <v>106</v>
      </c>
      <c r="B20" s="34">
        <v>4.9000000000000004</v>
      </c>
    </row>
    <row r="21" spans="1:2">
      <c r="A21" s="33" t="s">
        <v>107</v>
      </c>
      <c r="B21" s="34">
        <v>4.8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8"/>
  <sheetViews>
    <sheetView workbookViewId="0">
      <selection activeCell="B19" sqref="B19"/>
    </sheetView>
  </sheetViews>
  <sheetFormatPr defaultRowHeight="16.5"/>
  <cols>
    <col min="1" max="2" width="8" style="40" customWidth="1"/>
    <col min="3" max="3" width="12.5" customWidth="1"/>
  </cols>
  <sheetData>
    <row r="1" spans="1:9">
      <c r="A1" s="39">
        <v>53</v>
      </c>
      <c r="B1" s="39"/>
      <c r="C1" t="s">
        <v>221</v>
      </c>
      <c r="D1">
        <f>MAX(A1:A30)</f>
        <v>84</v>
      </c>
      <c r="F1" s="51" t="s">
        <v>225</v>
      </c>
      <c r="G1" s="51" t="s">
        <v>215</v>
      </c>
      <c r="H1" s="51" t="s">
        <v>216</v>
      </c>
      <c r="I1" s="55" t="s">
        <v>229</v>
      </c>
    </row>
    <row r="2" spans="1:9">
      <c r="A2" s="39">
        <v>47</v>
      </c>
      <c r="B2" s="39"/>
      <c r="C2" t="s">
        <v>220</v>
      </c>
      <c r="D2">
        <f>MIN(A1:A30)</f>
        <v>36</v>
      </c>
      <c r="F2" s="52">
        <v>40</v>
      </c>
      <c r="G2" s="45">
        <v>1</v>
      </c>
      <c r="H2" s="47">
        <v>3.4482758620689655E-2</v>
      </c>
      <c r="I2" s="44">
        <f>H2</f>
        <v>3.4482758620689655E-2</v>
      </c>
    </row>
    <row r="3" spans="1:9">
      <c r="A3" s="39">
        <v>59</v>
      </c>
      <c r="B3" s="39"/>
      <c r="C3" t="s">
        <v>222</v>
      </c>
      <c r="D3">
        <f>D1-D2</f>
        <v>48</v>
      </c>
      <c r="F3" s="52">
        <v>50</v>
      </c>
      <c r="G3" s="45">
        <v>7</v>
      </c>
      <c r="H3" s="47">
        <v>0.27586206896551724</v>
      </c>
      <c r="I3" s="54">
        <f>H3-H2</f>
        <v>0.24137931034482757</v>
      </c>
    </row>
    <row r="4" spans="1:9">
      <c r="A4" s="39">
        <v>66</v>
      </c>
      <c r="B4" s="39"/>
      <c r="C4" t="s">
        <v>224</v>
      </c>
      <c r="D4">
        <f>D3/6</f>
        <v>8</v>
      </c>
      <c r="F4" s="52">
        <v>60</v>
      </c>
      <c r="G4" s="45">
        <v>9</v>
      </c>
      <c r="H4" s="47">
        <v>0.58620689655172409</v>
      </c>
      <c r="I4" s="54">
        <f>H4-H3</f>
        <v>0.31034482758620685</v>
      </c>
    </row>
    <row r="5" spans="1:9">
      <c r="A5" s="39">
        <v>36</v>
      </c>
      <c r="B5" s="39"/>
      <c r="C5" t="s">
        <v>223</v>
      </c>
      <c r="D5">
        <f>D3/10</f>
        <v>4.8</v>
      </c>
      <c r="F5" s="52">
        <v>70</v>
      </c>
      <c r="G5" s="45">
        <v>6</v>
      </c>
      <c r="H5" s="47">
        <v>0.7931034482758621</v>
      </c>
      <c r="I5" s="54">
        <f>H5-H4</f>
        <v>0.20689655172413801</v>
      </c>
    </row>
    <row r="6" spans="1:9">
      <c r="A6" s="39">
        <v>69</v>
      </c>
      <c r="B6" s="39"/>
      <c r="F6" s="52">
        <v>80</v>
      </c>
      <c r="G6" s="45">
        <v>5</v>
      </c>
      <c r="H6" s="47">
        <v>0.96551724137931039</v>
      </c>
      <c r="I6" s="54">
        <f>H6-H5</f>
        <v>0.17241379310344829</v>
      </c>
    </row>
    <row r="7" spans="1:9" ht="17.25" thickBot="1">
      <c r="A7" s="39">
        <v>84</v>
      </c>
      <c r="B7" s="39"/>
      <c r="C7" t="s">
        <v>226</v>
      </c>
      <c r="D7" t="s">
        <v>228</v>
      </c>
      <c r="F7" s="48" t="s">
        <v>214</v>
      </c>
      <c r="G7" s="48">
        <v>1</v>
      </c>
      <c r="H7" s="50">
        <v>1</v>
      </c>
      <c r="I7" s="54">
        <f>H7-H6</f>
        <v>3.4482758620689613E-2</v>
      </c>
    </row>
    <row r="8" spans="1:9">
      <c r="A8" s="39">
        <v>77</v>
      </c>
      <c r="B8" s="39"/>
      <c r="C8">
        <v>40</v>
      </c>
      <c r="D8">
        <v>40</v>
      </c>
      <c r="I8" s="54"/>
    </row>
    <row r="9" spans="1:9" ht="17.25" thickBot="1">
      <c r="A9" s="39">
        <v>42</v>
      </c>
      <c r="B9" s="39"/>
      <c r="C9">
        <v>50</v>
      </c>
      <c r="D9">
        <v>45</v>
      </c>
    </row>
    <row r="10" spans="1:9">
      <c r="A10" s="39">
        <v>57</v>
      </c>
      <c r="B10" s="39"/>
      <c r="C10">
        <v>60</v>
      </c>
      <c r="D10">
        <v>50</v>
      </c>
      <c r="F10" s="51" t="s">
        <v>227</v>
      </c>
      <c r="G10" s="51" t="s">
        <v>215</v>
      </c>
      <c r="H10" s="51" t="s">
        <v>216</v>
      </c>
      <c r="I10" s="55" t="s">
        <v>229</v>
      </c>
    </row>
    <row r="11" spans="1:9">
      <c r="A11" s="39">
        <v>51</v>
      </c>
      <c r="B11" s="39"/>
      <c r="C11">
        <v>70</v>
      </c>
      <c r="D11">
        <v>55</v>
      </c>
      <c r="F11" s="52">
        <v>40</v>
      </c>
      <c r="G11" s="45">
        <v>1</v>
      </c>
      <c r="H11" s="47">
        <v>3.4482758620689655E-2</v>
      </c>
      <c r="I11" s="44">
        <f>H11</f>
        <v>3.4482758620689655E-2</v>
      </c>
    </row>
    <row r="12" spans="1:9">
      <c r="A12" s="39">
        <v>60</v>
      </c>
      <c r="B12" s="39"/>
      <c r="C12">
        <v>80</v>
      </c>
      <c r="D12">
        <v>60</v>
      </c>
      <c r="F12" s="52">
        <v>45</v>
      </c>
      <c r="G12" s="45">
        <v>3</v>
      </c>
      <c r="H12" s="47">
        <v>0.13793103448275862</v>
      </c>
      <c r="I12" s="54">
        <f>H12-H11</f>
        <v>0.10344827586206896</v>
      </c>
    </row>
    <row r="13" spans="1:9">
      <c r="A13" s="39">
        <v>78</v>
      </c>
      <c r="B13" s="39"/>
      <c r="D13">
        <v>65</v>
      </c>
      <c r="F13" s="52">
        <v>50</v>
      </c>
      <c r="G13" s="45">
        <v>4</v>
      </c>
      <c r="H13" s="47">
        <v>0.27586206896551724</v>
      </c>
      <c r="I13" s="54">
        <f t="shared" ref="I13:I20" si="0">H13-H12</f>
        <v>0.13793103448275862</v>
      </c>
    </row>
    <row r="14" spans="1:9">
      <c r="A14" s="39">
        <v>63</v>
      </c>
      <c r="B14" s="39"/>
      <c r="D14">
        <v>70</v>
      </c>
      <c r="F14" s="52">
        <v>55</v>
      </c>
      <c r="G14" s="45">
        <v>2</v>
      </c>
      <c r="H14" s="47">
        <v>0.34482758620689657</v>
      </c>
      <c r="I14" s="54">
        <f t="shared" si="0"/>
        <v>6.8965517241379337E-2</v>
      </c>
    </row>
    <row r="15" spans="1:9">
      <c r="A15" s="39">
        <v>46</v>
      </c>
      <c r="B15" s="39"/>
      <c r="D15">
        <v>75</v>
      </c>
      <c r="F15" s="52">
        <v>60</v>
      </c>
      <c r="G15" s="45">
        <v>7</v>
      </c>
      <c r="H15" s="47">
        <v>0.58620689655172409</v>
      </c>
      <c r="I15" s="54">
        <f t="shared" si="0"/>
        <v>0.24137931034482751</v>
      </c>
    </row>
    <row r="16" spans="1:9">
      <c r="A16" s="39">
        <v>63</v>
      </c>
      <c r="B16" s="39"/>
      <c r="D16">
        <v>80</v>
      </c>
      <c r="F16" s="52">
        <v>65</v>
      </c>
      <c r="G16" s="45">
        <v>4</v>
      </c>
      <c r="H16" s="47">
        <v>0.72413793103448276</v>
      </c>
      <c r="I16" s="54">
        <f t="shared" si="0"/>
        <v>0.13793103448275867</v>
      </c>
    </row>
    <row r="17" spans="1:9">
      <c r="A17" s="39">
        <v>42</v>
      </c>
      <c r="B17" s="39"/>
      <c r="F17" s="52">
        <v>70</v>
      </c>
      <c r="G17" s="45">
        <v>2</v>
      </c>
      <c r="H17" s="47">
        <v>0.7931034482758621</v>
      </c>
      <c r="I17" s="54">
        <f t="shared" si="0"/>
        <v>6.8965517241379337E-2</v>
      </c>
    </row>
    <row r="18" spans="1:9">
      <c r="A18" s="39">
        <v>55</v>
      </c>
      <c r="B18" s="39"/>
      <c r="F18" s="52">
        <v>75</v>
      </c>
      <c r="G18" s="45">
        <v>2</v>
      </c>
      <c r="H18" s="47">
        <v>0.86206896551724133</v>
      </c>
      <c r="I18" s="54">
        <f t="shared" si="0"/>
        <v>6.8965517241379226E-2</v>
      </c>
    </row>
    <row r="19" spans="1:9">
      <c r="A19" s="39">
        <v>63</v>
      </c>
      <c r="B19" s="39"/>
      <c r="F19" s="52">
        <v>80</v>
      </c>
      <c r="G19" s="45">
        <v>3</v>
      </c>
      <c r="H19" s="47">
        <v>0.96551724137931039</v>
      </c>
      <c r="I19" s="54">
        <f t="shared" si="0"/>
        <v>0.10344827586206906</v>
      </c>
    </row>
    <row r="20" spans="1:9" ht="17.25" thickBot="1">
      <c r="A20" s="39">
        <v>48</v>
      </c>
      <c r="B20" s="39"/>
      <c r="F20" s="48" t="s">
        <v>214</v>
      </c>
      <c r="G20" s="48">
        <v>1</v>
      </c>
      <c r="H20" s="50">
        <v>1</v>
      </c>
      <c r="I20" s="54">
        <f t="shared" si="0"/>
        <v>3.4482758620689613E-2</v>
      </c>
    </row>
    <row r="21" spans="1:9">
      <c r="A21" s="39">
        <v>75</v>
      </c>
      <c r="B21" s="39"/>
    </row>
    <row r="22" spans="1:9">
      <c r="A22" s="39">
        <v>60</v>
      </c>
      <c r="B22" s="39"/>
    </row>
    <row r="23" spans="1:9">
      <c r="A23" s="39">
        <v>58</v>
      </c>
      <c r="B23" s="39"/>
    </row>
    <row r="24" spans="1:9">
      <c r="A24" s="39">
        <v>80</v>
      </c>
      <c r="B24" s="39"/>
    </row>
    <row r="25" spans="1:9">
      <c r="A25" s="39">
        <v>44</v>
      </c>
      <c r="B25" s="39"/>
    </row>
    <row r="26" spans="1:9">
      <c r="A26" s="39">
        <v>59</v>
      </c>
      <c r="B26" s="39"/>
    </row>
    <row r="27" spans="1:9">
      <c r="A27" s="39">
        <v>60</v>
      </c>
      <c r="B27" s="39"/>
    </row>
    <row r="28" spans="1:9">
      <c r="A28" s="39">
        <v>75</v>
      </c>
      <c r="B28" s="39"/>
    </row>
    <row r="29" spans="1:9">
      <c r="A29" s="39">
        <v>49</v>
      </c>
      <c r="B29" s="39"/>
    </row>
    <row r="30" spans="1:9">
      <c r="A30" s="39">
        <v>63</v>
      </c>
      <c r="B30" s="39"/>
    </row>
    <row r="31" spans="1:9">
      <c r="A31" s="39"/>
      <c r="B31" s="39"/>
    </row>
    <row r="32" spans="1:9">
      <c r="A32" s="39"/>
      <c r="B32" s="39"/>
    </row>
    <row r="33" spans="1:2">
      <c r="A33" s="39"/>
      <c r="B33" s="39"/>
    </row>
    <row r="34" spans="1:2">
      <c r="A34" s="39"/>
      <c r="B34" s="39"/>
    </row>
    <row r="35" spans="1:2">
      <c r="A35" s="39"/>
      <c r="B35" s="39"/>
    </row>
    <row r="36" spans="1:2">
      <c r="A36" s="39"/>
      <c r="B36" s="39"/>
    </row>
    <row r="37" spans="1:2">
      <c r="A37" s="39"/>
      <c r="B37" s="39"/>
    </row>
    <row r="38" spans="1:2">
      <c r="A38" s="39"/>
      <c r="B38" s="39"/>
    </row>
    <row r="39" spans="1:2">
      <c r="A39" s="39"/>
      <c r="B39" s="39"/>
    </row>
    <row r="40" spans="1:2">
      <c r="A40" s="39"/>
      <c r="B40" s="39"/>
    </row>
    <row r="41" spans="1:2">
      <c r="A41" s="39"/>
      <c r="B41" s="39"/>
    </row>
    <row r="42" spans="1:2">
      <c r="A42" s="39"/>
      <c r="B42" s="39"/>
    </row>
    <row r="43" spans="1:2">
      <c r="A43" s="39"/>
      <c r="B43" s="39"/>
    </row>
    <row r="44" spans="1:2">
      <c r="A44" s="39"/>
      <c r="B44" s="39"/>
    </row>
    <row r="45" spans="1:2">
      <c r="A45" s="39"/>
      <c r="B45" s="39"/>
    </row>
    <row r="46" spans="1:2">
      <c r="A46" s="39"/>
      <c r="B46" s="39"/>
    </row>
    <row r="47" spans="1:2">
      <c r="A47" s="39"/>
      <c r="B47" s="39"/>
    </row>
    <row r="48" spans="1:2">
      <c r="A48" s="39"/>
      <c r="B48" s="39"/>
    </row>
    <row r="49" spans="1:2">
      <c r="A49" s="39"/>
      <c r="B49" s="39"/>
    </row>
    <row r="50" spans="1:2">
      <c r="A50" s="39"/>
      <c r="B50" s="39"/>
    </row>
    <row r="51" spans="1:2">
      <c r="A51" s="39"/>
      <c r="B51" s="39"/>
    </row>
    <row r="52" spans="1:2">
      <c r="A52" s="39"/>
      <c r="B52" s="39"/>
    </row>
    <row r="53" spans="1:2">
      <c r="A53" s="39"/>
      <c r="B53" s="39"/>
    </row>
    <row r="54" spans="1:2">
      <c r="A54" s="39"/>
      <c r="B54" s="39"/>
    </row>
    <row r="55" spans="1:2">
      <c r="A55" s="39"/>
      <c r="B55" s="39"/>
    </row>
    <row r="56" spans="1:2">
      <c r="A56" s="39"/>
      <c r="B56" s="39"/>
    </row>
    <row r="57" spans="1:2">
      <c r="A57" s="39"/>
      <c r="B57" s="39"/>
    </row>
    <row r="58" spans="1:2">
      <c r="A58" s="39"/>
      <c r="B58" s="39"/>
    </row>
    <row r="59" spans="1:2">
      <c r="A59" s="39"/>
      <c r="B59" s="39"/>
    </row>
    <row r="60" spans="1:2">
      <c r="A60" s="39"/>
      <c r="B60" s="39"/>
    </row>
    <row r="61" spans="1:2">
      <c r="A61" s="39"/>
      <c r="B61" s="39"/>
    </row>
    <row r="62" spans="1:2">
      <c r="A62" s="39"/>
      <c r="B62" s="39"/>
    </row>
    <row r="63" spans="1:2">
      <c r="A63" s="39"/>
      <c r="B63" s="39"/>
    </row>
    <row r="64" spans="1:2">
      <c r="A64" s="39"/>
      <c r="B64" s="39"/>
    </row>
    <row r="65" spans="1:2">
      <c r="A65" s="39"/>
      <c r="B65" s="39"/>
    </row>
    <row r="66" spans="1:2">
      <c r="A66" s="39"/>
      <c r="B66" s="39"/>
    </row>
    <row r="67" spans="1:2">
      <c r="A67" s="39"/>
      <c r="B67" s="39"/>
    </row>
    <row r="68" spans="1:2">
      <c r="A68" s="39"/>
      <c r="B68" s="39"/>
    </row>
    <row r="69" spans="1:2">
      <c r="A69" s="39"/>
      <c r="B69" s="39"/>
    </row>
    <row r="70" spans="1:2">
      <c r="A70" s="39"/>
      <c r="B70" s="39"/>
    </row>
    <row r="71" spans="1:2">
      <c r="A71" s="39"/>
      <c r="B71" s="39"/>
    </row>
    <row r="72" spans="1:2">
      <c r="A72" s="39"/>
      <c r="B72" s="39"/>
    </row>
    <row r="73" spans="1:2">
      <c r="A73" s="39"/>
      <c r="B73" s="39"/>
    </row>
    <row r="74" spans="1:2">
      <c r="A74" s="39"/>
      <c r="B74" s="39"/>
    </row>
    <row r="75" spans="1:2">
      <c r="A75" s="39"/>
      <c r="B75" s="39"/>
    </row>
    <row r="76" spans="1:2">
      <c r="A76" s="39"/>
      <c r="B76" s="39"/>
    </row>
    <row r="77" spans="1:2">
      <c r="A77" s="39"/>
      <c r="B77" s="39"/>
    </row>
    <row r="78" spans="1:2">
      <c r="A78" s="39"/>
      <c r="B78" s="39"/>
    </row>
    <row r="79" spans="1:2">
      <c r="A79" s="39"/>
      <c r="B79" s="39"/>
    </row>
    <row r="80" spans="1:2">
      <c r="A80" s="39"/>
      <c r="B80" s="39"/>
    </row>
    <row r="81" spans="1:2">
      <c r="A81" s="39"/>
      <c r="B81" s="39"/>
    </row>
    <row r="82" spans="1:2">
      <c r="A82" s="39"/>
      <c r="B82" s="39"/>
    </row>
    <row r="83" spans="1:2">
      <c r="A83" s="39"/>
      <c r="B83" s="39"/>
    </row>
    <row r="84" spans="1:2">
      <c r="A84" s="39"/>
      <c r="B84" s="39"/>
    </row>
    <row r="85" spans="1:2">
      <c r="A85" s="39"/>
      <c r="B85" s="39"/>
    </row>
    <row r="86" spans="1:2">
      <c r="A86" s="39"/>
      <c r="B86" s="39"/>
    </row>
    <row r="87" spans="1:2">
      <c r="A87" s="39"/>
      <c r="B87" s="39"/>
    </row>
    <row r="88" spans="1:2">
      <c r="A88" s="39"/>
      <c r="B88" s="39"/>
    </row>
    <row r="89" spans="1:2">
      <c r="A89" s="39"/>
      <c r="B89" s="39"/>
    </row>
    <row r="90" spans="1:2">
      <c r="A90" s="39"/>
      <c r="B90" s="39"/>
    </row>
    <row r="91" spans="1:2">
      <c r="A91" s="39"/>
      <c r="B91" s="39"/>
    </row>
    <row r="92" spans="1:2">
      <c r="A92" s="39"/>
      <c r="B92" s="39"/>
    </row>
    <row r="93" spans="1:2">
      <c r="A93" s="39"/>
      <c r="B93" s="39"/>
    </row>
    <row r="94" spans="1:2">
      <c r="A94" s="39"/>
      <c r="B94" s="39"/>
    </row>
    <row r="95" spans="1:2">
      <c r="A95" s="39"/>
      <c r="B95" s="39"/>
    </row>
    <row r="96" spans="1:2">
      <c r="A96" s="39"/>
      <c r="B96" s="39"/>
    </row>
    <row r="97" spans="1:2">
      <c r="A97" s="39"/>
      <c r="B97" s="39"/>
    </row>
    <row r="98" spans="1:2">
      <c r="A98" s="39"/>
      <c r="B98" s="39"/>
    </row>
    <row r="99" spans="1:2">
      <c r="A99" s="39"/>
      <c r="B99" s="39"/>
    </row>
    <row r="100" spans="1:2">
      <c r="A100" s="39"/>
      <c r="B100" s="39"/>
    </row>
    <row r="101" spans="1:2">
      <c r="A101" s="39"/>
      <c r="B101" s="39"/>
    </row>
    <row r="102" spans="1:2">
      <c r="A102" s="39"/>
      <c r="B102" s="39"/>
    </row>
    <row r="103" spans="1:2">
      <c r="A103" s="39"/>
      <c r="B103" s="39"/>
    </row>
    <row r="104" spans="1:2">
      <c r="A104" s="39"/>
      <c r="B104" s="39"/>
    </row>
    <row r="105" spans="1:2">
      <c r="A105" s="39"/>
      <c r="B105" s="39"/>
    </row>
    <row r="106" spans="1:2">
      <c r="A106" s="39"/>
      <c r="B106" s="39"/>
    </row>
    <row r="107" spans="1:2">
      <c r="A107" s="39"/>
      <c r="B107" s="39"/>
    </row>
    <row r="108" spans="1:2">
      <c r="A108" s="39"/>
      <c r="B108" s="39"/>
    </row>
    <row r="109" spans="1:2">
      <c r="A109" s="39"/>
      <c r="B109" s="39"/>
    </row>
    <row r="110" spans="1:2">
      <c r="A110" s="39"/>
      <c r="B110" s="39"/>
    </row>
    <row r="111" spans="1:2">
      <c r="A111" s="39"/>
      <c r="B111" s="39"/>
    </row>
    <row r="112" spans="1:2">
      <c r="A112" s="39"/>
      <c r="B112" s="39"/>
    </row>
    <row r="113" spans="1:2">
      <c r="A113" s="39"/>
      <c r="B113" s="39"/>
    </row>
    <row r="114" spans="1:2">
      <c r="A114" s="39"/>
      <c r="B114" s="39"/>
    </row>
    <row r="115" spans="1:2">
      <c r="A115" s="39"/>
      <c r="B115" s="39"/>
    </row>
    <row r="116" spans="1:2">
      <c r="A116" s="39"/>
      <c r="B116" s="39"/>
    </row>
    <row r="117" spans="1:2">
      <c r="A117" s="39"/>
      <c r="B117" s="39"/>
    </row>
    <row r="118" spans="1:2">
      <c r="A118" s="39"/>
      <c r="B118" s="39"/>
    </row>
    <row r="119" spans="1:2">
      <c r="A119" s="39"/>
      <c r="B119" s="39"/>
    </row>
    <row r="120" spans="1:2">
      <c r="A120" s="39"/>
      <c r="B120" s="39"/>
    </row>
    <row r="121" spans="1:2">
      <c r="A121" s="39"/>
      <c r="B121" s="39"/>
    </row>
    <row r="122" spans="1:2">
      <c r="A122" s="39"/>
      <c r="B122" s="39"/>
    </row>
    <row r="123" spans="1:2">
      <c r="A123" s="39"/>
      <c r="B123" s="39"/>
    </row>
    <row r="124" spans="1:2">
      <c r="A124" s="39"/>
      <c r="B124" s="39"/>
    </row>
    <row r="125" spans="1:2">
      <c r="A125" s="39"/>
      <c r="B125" s="39"/>
    </row>
    <row r="126" spans="1:2">
      <c r="A126" s="39"/>
      <c r="B126" s="39"/>
    </row>
    <row r="127" spans="1:2">
      <c r="A127" s="39"/>
      <c r="B127" s="39"/>
    </row>
    <row r="128" spans="1:2">
      <c r="A128" s="39"/>
      <c r="B128" s="39"/>
    </row>
    <row r="129" spans="1:2">
      <c r="A129" s="39"/>
      <c r="B129" s="39"/>
    </row>
    <row r="130" spans="1:2">
      <c r="A130" s="39"/>
      <c r="B130" s="39"/>
    </row>
    <row r="131" spans="1:2">
      <c r="A131" s="39"/>
      <c r="B131" s="39"/>
    </row>
    <row r="132" spans="1:2">
      <c r="A132" s="39"/>
      <c r="B132" s="39"/>
    </row>
    <row r="133" spans="1:2">
      <c r="A133" s="39"/>
      <c r="B133" s="39"/>
    </row>
    <row r="134" spans="1:2">
      <c r="A134" s="39"/>
      <c r="B134" s="39"/>
    </row>
    <row r="135" spans="1:2">
      <c r="A135" s="39"/>
      <c r="B135" s="39"/>
    </row>
    <row r="136" spans="1:2">
      <c r="A136" s="39"/>
      <c r="B136" s="39"/>
    </row>
    <row r="137" spans="1:2">
      <c r="A137" s="39"/>
      <c r="B137" s="39"/>
    </row>
    <row r="138" spans="1:2">
      <c r="A138" s="39"/>
      <c r="B138" s="39"/>
    </row>
    <row r="139" spans="1:2">
      <c r="A139" s="39"/>
      <c r="B139" s="39"/>
    </row>
    <row r="140" spans="1:2">
      <c r="A140" s="39"/>
      <c r="B140" s="39"/>
    </row>
    <row r="141" spans="1:2">
      <c r="A141" s="39"/>
      <c r="B141" s="39"/>
    </row>
    <row r="142" spans="1:2">
      <c r="A142" s="39"/>
      <c r="B142" s="39"/>
    </row>
    <row r="143" spans="1:2">
      <c r="A143" s="39"/>
      <c r="B143" s="39"/>
    </row>
    <row r="144" spans="1:2">
      <c r="A144" s="39"/>
      <c r="B144" s="39"/>
    </row>
    <row r="145" spans="1:2">
      <c r="A145" s="39"/>
      <c r="B145" s="39"/>
    </row>
    <row r="146" spans="1:2">
      <c r="A146" s="39"/>
      <c r="B146" s="39"/>
    </row>
    <row r="147" spans="1:2">
      <c r="A147" s="39"/>
      <c r="B147" s="39"/>
    </row>
    <row r="148" spans="1:2">
      <c r="A148" s="39"/>
      <c r="B148" s="39"/>
    </row>
    <row r="149" spans="1:2">
      <c r="A149" s="39"/>
      <c r="B149" s="39"/>
    </row>
    <row r="150" spans="1:2">
      <c r="A150" s="39"/>
      <c r="B150" s="39"/>
    </row>
    <row r="151" spans="1:2">
      <c r="A151" s="39"/>
      <c r="B151" s="39"/>
    </row>
    <row r="152" spans="1:2">
      <c r="A152" s="39"/>
      <c r="B152" s="39"/>
    </row>
    <row r="153" spans="1:2">
      <c r="A153" s="39"/>
      <c r="B153" s="39"/>
    </row>
    <row r="154" spans="1:2">
      <c r="A154" s="39"/>
      <c r="B154" s="39"/>
    </row>
    <row r="155" spans="1:2">
      <c r="A155" s="39"/>
      <c r="B155" s="39"/>
    </row>
    <row r="156" spans="1:2">
      <c r="A156" s="39"/>
      <c r="B156" s="39"/>
    </row>
    <row r="157" spans="1:2">
      <c r="A157" s="39"/>
      <c r="B157" s="39"/>
    </row>
    <row r="158" spans="1:2">
      <c r="A158" s="39"/>
      <c r="B158" s="39"/>
    </row>
    <row r="159" spans="1:2">
      <c r="A159" s="39"/>
      <c r="B159" s="39"/>
    </row>
    <row r="160" spans="1:2">
      <c r="A160" s="39"/>
      <c r="B160" s="39"/>
    </row>
    <row r="161" spans="1:2">
      <c r="A161" s="39"/>
      <c r="B161" s="39"/>
    </row>
    <row r="162" spans="1:2">
      <c r="A162" s="39"/>
      <c r="B162" s="39"/>
    </row>
    <row r="163" spans="1:2">
      <c r="A163" s="39"/>
      <c r="B163" s="39"/>
    </row>
    <row r="164" spans="1:2">
      <c r="A164" s="39"/>
      <c r="B164" s="39"/>
    </row>
    <row r="165" spans="1:2">
      <c r="A165" s="39"/>
      <c r="B165" s="39"/>
    </row>
    <row r="166" spans="1:2">
      <c r="A166" s="39"/>
      <c r="B166" s="39"/>
    </row>
    <row r="167" spans="1:2">
      <c r="A167" s="39"/>
      <c r="B167" s="39"/>
    </row>
    <row r="168" spans="1:2">
      <c r="A168" s="39"/>
      <c r="B168" s="39"/>
    </row>
    <row r="169" spans="1:2">
      <c r="A169" s="39"/>
      <c r="B169" s="39"/>
    </row>
    <row r="170" spans="1:2">
      <c r="A170" s="39"/>
      <c r="B170" s="39"/>
    </row>
    <row r="171" spans="1:2">
      <c r="A171" s="39"/>
      <c r="B171" s="39"/>
    </row>
    <row r="172" spans="1:2">
      <c r="A172" s="39"/>
      <c r="B172" s="39"/>
    </row>
    <row r="173" spans="1:2">
      <c r="A173" s="39"/>
      <c r="B173" s="39"/>
    </row>
    <row r="174" spans="1:2">
      <c r="A174" s="39"/>
      <c r="B174" s="39"/>
    </row>
    <row r="175" spans="1:2">
      <c r="A175" s="39"/>
      <c r="B175" s="39"/>
    </row>
    <row r="176" spans="1:2">
      <c r="A176" s="39"/>
      <c r="B176" s="39"/>
    </row>
    <row r="177" spans="1:2">
      <c r="A177" s="39"/>
      <c r="B177" s="39"/>
    </row>
    <row r="178" spans="1:2">
      <c r="A178" s="39"/>
      <c r="B178" s="39"/>
    </row>
    <row r="179" spans="1:2">
      <c r="A179" s="39"/>
      <c r="B179" s="39"/>
    </row>
    <row r="180" spans="1:2">
      <c r="A180" s="39"/>
      <c r="B180" s="39"/>
    </row>
    <row r="181" spans="1:2">
      <c r="A181" s="39"/>
      <c r="B181" s="39"/>
    </row>
    <row r="182" spans="1:2">
      <c r="A182" s="39"/>
      <c r="B182" s="39"/>
    </row>
    <row r="183" spans="1:2">
      <c r="A183" s="39"/>
      <c r="B183" s="39"/>
    </row>
    <row r="184" spans="1:2">
      <c r="A184" s="39"/>
      <c r="B184" s="39"/>
    </row>
    <row r="185" spans="1:2">
      <c r="A185" s="39"/>
      <c r="B185" s="39"/>
    </row>
    <row r="186" spans="1:2">
      <c r="A186" s="39"/>
      <c r="B186" s="39"/>
    </row>
    <row r="187" spans="1:2">
      <c r="A187" s="39"/>
      <c r="B187" s="39"/>
    </row>
    <row r="188" spans="1:2">
      <c r="A188" s="39"/>
      <c r="B188" s="39"/>
    </row>
    <row r="189" spans="1:2">
      <c r="A189" s="39"/>
      <c r="B189" s="39"/>
    </row>
    <row r="190" spans="1:2">
      <c r="A190" s="39"/>
      <c r="B190" s="39"/>
    </row>
    <row r="191" spans="1:2">
      <c r="A191" s="39"/>
      <c r="B191" s="39"/>
    </row>
    <row r="192" spans="1:2">
      <c r="A192" s="39"/>
      <c r="B192" s="39"/>
    </row>
    <row r="193" spans="1:2">
      <c r="A193" s="39"/>
      <c r="B193" s="39"/>
    </row>
    <row r="194" spans="1:2">
      <c r="A194" s="39"/>
      <c r="B194" s="39"/>
    </row>
    <row r="195" spans="1:2">
      <c r="A195" s="39"/>
      <c r="B195" s="39"/>
    </row>
    <row r="196" spans="1:2">
      <c r="A196" s="39"/>
      <c r="B196" s="39"/>
    </row>
    <row r="197" spans="1:2">
      <c r="A197" s="39"/>
      <c r="B197" s="39"/>
    </row>
    <row r="198" spans="1:2">
      <c r="A198" s="39"/>
      <c r="B198" s="39"/>
    </row>
    <row r="199" spans="1:2">
      <c r="A199" s="39"/>
      <c r="B199" s="39"/>
    </row>
    <row r="200" spans="1:2">
      <c r="A200" s="39"/>
      <c r="B200" s="39"/>
    </row>
    <row r="201" spans="1:2">
      <c r="A201" s="39"/>
      <c r="B201" s="39"/>
    </row>
    <row r="202" spans="1:2">
      <c r="A202" s="39"/>
      <c r="B202" s="39"/>
    </row>
    <row r="203" spans="1:2">
      <c r="A203" s="39"/>
      <c r="B203" s="39"/>
    </row>
    <row r="204" spans="1:2">
      <c r="A204" s="39"/>
      <c r="B204" s="39"/>
    </row>
    <row r="205" spans="1:2">
      <c r="A205" s="39"/>
      <c r="B205" s="39"/>
    </row>
    <row r="206" spans="1:2">
      <c r="A206" s="39"/>
      <c r="B206" s="39"/>
    </row>
    <row r="207" spans="1:2">
      <c r="A207" s="39"/>
      <c r="B207" s="39"/>
    </row>
    <row r="208" spans="1:2">
      <c r="A208" s="39"/>
      <c r="B208" s="39"/>
    </row>
    <row r="209" spans="1:2">
      <c r="A209" s="39"/>
      <c r="B209" s="39"/>
    </row>
    <row r="210" spans="1:2">
      <c r="A210" s="39"/>
      <c r="B210" s="39"/>
    </row>
    <row r="211" spans="1:2">
      <c r="A211" s="39"/>
      <c r="B211" s="39"/>
    </row>
    <row r="212" spans="1:2">
      <c r="A212" s="39"/>
      <c r="B212" s="39"/>
    </row>
    <row r="213" spans="1:2">
      <c r="A213" s="39"/>
      <c r="B213" s="39"/>
    </row>
    <row r="214" spans="1:2">
      <c r="A214" s="39"/>
      <c r="B214" s="39"/>
    </row>
    <row r="215" spans="1:2">
      <c r="A215" s="39"/>
      <c r="B215" s="39"/>
    </row>
    <row r="216" spans="1:2">
      <c r="A216" s="39"/>
      <c r="B216" s="39"/>
    </row>
    <row r="217" spans="1:2">
      <c r="A217" s="39"/>
      <c r="B217" s="39"/>
    </row>
    <row r="218" spans="1:2">
      <c r="A218" s="39"/>
      <c r="B218" s="39"/>
    </row>
    <row r="219" spans="1:2">
      <c r="A219" s="39"/>
      <c r="B219" s="39"/>
    </row>
    <row r="220" spans="1:2">
      <c r="A220" s="39"/>
      <c r="B220" s="39"/>
    </row>
    <row r="221" spans="1:2">
      <c r="A221" s="39"/>
      <c r="B221" s="39"/>
    </row>
    <row r="222" spans="1:2">
      <c r="A222" s="39"/>
      <c r="B222" s="39"/>
    </row>
    <row r="223" spans="1:2">
      <c r="A223" s="39"/>
      <c r="B223" s="39"/>
    </row>
    <row r="224" spans="1:2">
      <c r="A224" s="39"/>
      <c r="B224" s="39"/>
    </row>
    <row r="225" spans="1:2">
      <c r="A225" s="39"/>
      <c r="B225" s="39"/>
    </row>
    <row r="226" spans="1:2">
      <c r="A226" s="39"/>
      <c r="B226" s="39"/>
    </row>
    <row r="227" spans="1:2">
      <c r="A227" s="39"/>
      <c r="B227" s="39"/>
    </row>
    <row r="228" spans="1:2">
      <c r="A228" s="39"/>
      <c r="B228" s="39"/>
    </row>
    <row r="229" spans="1:2">
      <c r="A229" s="39"/>
      <c r="B229" s="39"/>
    </row>
    <row r="230" spans="1:2">
      <c r="A230" s="39"/>
      <c r="B230" s="39"/>
    </row>
    <row r="231" spans="1:2">
      <c r="A231" s="39"/>
      <c r="B231" s="39"/>
    </row>
    <row r="232" spans="1:2">
      <c r="A232" s="39"/>
      <c r="B232" s="39"/>
    </row>
    <row r="233" spans="1:2">
      <c r="A233" s="39"/>
      <c r="B233" s="39"/>
    </row>
    <row r="234" spans="1:2">
      <c r="A234" s="39"/>
      <c r="B234" s="39"/>
    </row>
    <row r="235" spans="1:2">
      <c r="A235" s="39"/>
      <c r="B235" s="39"/>
    </row>
    <row r="236" spans="1:2">
      <c r="A236" s="39"/>
      <c r="B236" s="39"/>
    </row>
    <row r="237" spans="1:2">
      <c r="A237" s="39"/>
      <c r="B237" s="39"/>
    </row>
    <row r="238" spans="1:2">
      <c r="A238" s="39"/>
      <c r="B238" s="39"/>
    </row>
    <row r="239" spans="1:2">
      <c r="A239" s="39"/>
      <c r="B239" s="39"/>
    </row>
    <row r="240" spans="1:2">
      <c r="A240" s="39"/>
      <c r="B240" s="39"/>
    </row>
    <row r="241" spans="1:2">
      <c r="A241" s="39"/>
      <c r="B241" s="39"/>
    </row>
    <row r="242" spans="1:2">
      <c r="A242" s="39"/>
      <c r="B242" s="39"/>
    </row>
    <row r="243" spans="1:2">
      <c r="A243" s="39"/>
      <c r="B243" s="39"/>
    </row>
    <row r="244" spans="1:2">
      <c r="A244" s="39"/>
      <c r="B244" s="39"/>
    </row>
    <row r="245" spans="1:2">
      <c r="A245" s="39"/>
      <c r="B245" s="39"/>
    </row>
    <row r="246" spans="1:2">
      <c r="A246" s="39"/>
      <c r="B246" s="39"/>
    </row>
    <row r="247" spans="1:2">
      <c r="A247" s="39"/>
      <c r="B247" s="39"/>
    </row>
    <row r="248" spans="1:2">
      <c r="A248" s="39"/>
      <c r="B248" s="39"/>
    </row>
    <row r="249" spans="1:2">
      <c r="A249" s="39"/>
      <c r="B249" s="39"/>
    </row>
    <row r="250" spans="1:2">
      <c r="A250" s="39"/>
      <c r="B250" s="39"/>
    </row>
    <row r="251" spans="1:2">
      <c r="A251" s="39"/>
      <c r="B251" s="39"/>
    </row>
    <row r="252" spans="1:2">
      <c r="A252" s="39"/>
      <c r="B252" s="39"/>
    </row>
    <row r="253" spans="1:2">
      <c r="A253" s="39"/>
      <c r="B253" s="39"/>
    </row>
    <row r="254" spans="1:2">
      <c r="A254" s="39"/>
      <c r="B254" s="39"/>
    </row>
    <row r="255" spans="1:2">
      <c r="A255" s="39"/>
      <c r="B255" s="39"/>
    </row>
    <row r="256" spans="1:2">
      <c r="A256" s="39"/>
      <c r="B256" s="39"/>
    </row>
    <row r="257" spans="1:2">
      <c r="A257" s="39"/>
      <c r="B257" s="39"/>
    </row>
    <row r="258" spans="1:2">
      <c r="A258" s="39"/>
      <c r="B258" s="39"/>
    </row>
    <row r="259" spans="1:2">
      <c r="A259" s="39"/>
      <c r="B259" s="39"/>
    </row>
    <row r="260" spans="1:2">
      <c r="A260" s="39"/>
      <c r="B260" s="39"/>
    </row>
    <row r="261" spans="1:2">
      <c r="A261" s="39"/>
      <c r="B261" s="39"/>
    </row>
    <row r="262" spans="1:2">
      <c r="A262" s="39"/>
      <c r="B262" s="39"/>
    </row>
    <row r="263" spans="1:2">
      <c r="A263" s="39"/>
      <c r="B263" s="39"/>
    </row>
    <row r="264" spans="1:2">
      <c r="A264" s="39"/>
      <c r="B264" s="39"/>
    </row>
    <row r="265" spans="1:2">
      <c r="A265" s="39"/>
      <c r="B265" s="39"/>
    </row>
    <row r="266" spans="1:2">
      <c r="A266" s="39"/>
      <c r="B266" s="39"/>
    </row>
    <row r="267" spans="1:2">
      <c r="A267" s="39"/>
      <c r="B267" s="39"/>
    </row>
    <row r="268" spans="1:2">
      <c r="A268" s="39"/>
      <c r="B268" s="39"/>
    </row>
    <row r="269" spans="1:2">
      <c r="A269" s="39"/>
      <c r="B269" s="39"/>
    </row>
    <row r="270" spans="1:2">
      <c r="A270" s="39"/>
      <c r="B270" s="39"/>
    </row>
    <row r="271" spans="1:2">
      <c r="A271" s="39"/>
      <c r="B271" s="39"/>
    </row>
    <row r="272" spans="1:2">
      <c r="A272" s="39"/>
      <c r="B272" s="39"/>
    </row>
    <row r="273" spans="1:2">
      <c r="A273" s="39"/>
      <c r="B273" s="39"/>
    </row>
    <row r="274" spans="1:2">
      <c r="A274" s="39"/>
      <c r="B274" s="39"/>
    </row>
    <row r="275" spans="1:2">
      <c r="A275" s="39"/>
      <c r="B275" s="39"/>
    </row>
    <row r="276" spans="1:2">
      <c r="A276" s="39"/>
      <c r="B276" s="39"/>
    </row>
    <row r="277" spans="1:2">
      <c r="A277" s="39"/>
      <c r="B277" s="39"/>
    </row>
    <row r="278" spans="1:2">
      <c r="A278" s="39"/>
      <c r="B278" s="39"/>
    </row>
    <row r="279" spans="1:2">
      <c r="A279" s="39"/>
      <c r="B279" s="39"/>
    </row>
    <row r="280" spans="1:2">
      <c r="A280" s="39"/>
      <c r="B280" s="39"/>
    </row>
    <row r="281" spans="1:2">
      <c r="A281" s="39"/>
      <c r="B281" s="39"/>
    </row>
    <row r="282" spans="1:2">
      <c r="A282" s="39"/>
      <c r="B282" s="39"/>
    </row>
    <row r="283" spans="1:2">
      <c r="A283" s="39"/>
      <c r="B283" s="39"/>
    </row>
    <row r="284" spans="1:2">
      <c r="A284" s="39"/>
      <c r="B284" s="39"/>
    </row>
    <row r="285" spans="1:2">
      <c r="A285" s="39"/>
      <c r="B285" s="39"/>
    </row>
    <row r="286" spans="1:2">
      <c r="A286" s="39"/>
      <c r="B286" s="39"/>
    </row>
    <row r="287" spans="1:2">
      <c r="A287" s="39"/>
      <c r="B287" s="39"/>
    </row>
    <row r="288" spans="1:2">
      <c r="A288" s="39"/>
      <c r="B288" s="39"/>
    </row>
    <row r="289" spans="1:2">
      <c r="A289" s="39"/>
      <c r="B289" s="39"/>
    </row>
    <row r="290" spans="1:2">
      <c r="A290" s="39"/>
      <c r="B290" s="39"/>
    </row>
    <row r="291" spans="1:2">
      <c r="A291" s="39"/>
      <c r="B291" s="39"/>
    </row>
    <row r="292" spans="1:2">
      <c r="A292" s="39"/>
      <c r="B292" s="39"/>
    </row>
    <row r="293" spans="1:2">
      <c r="A293" s="39"/>
      <c r="B293" s="39"/>
    </row>
    <row r="294" spans="1:2">
      <c r="A294" s="39"/>
      <c r="B294" s="39"/>
    </row>
    <row r="295" spans="1:2">
      <c r="A295" s="39"/>
      <c r="B295" s="39"/>
    </row>
    <row r="296" spans="1:2">
      <c r="A296" s="39"/>
      <c r="B296" s="39"/>
    </row>
    <row r="297" spans="1:2">
      <c r="A297" s="39"/>
      <c r="B297" s="39"/>
    </row>
    <row r="298" spans="1:2">
      <c r="A298" s="39"/>
      <c r="B298" s="39"/>
    </row>
    <row r="299" spans="1:2">
      <c r="A299" s="39"/>
      <c r="B299" s="39"/>
    </row>
    <row r="300" spans="1:2">
      <c r="A300" s="39"/>
      <c r="B300" s="39"/>
    </row>
    <row r="301" spans="1:2">
      <c r="A301" s="39"/>
      <c r="B301" s="39"/>
    </row>
    <row r="302" spans="1:2">
      <c r="A302" s="39"/>
      <c r="B302" s="39"/>
    </row>
    <row r="303" spans="1:2">
      <c r="A303" s="39"/>
      <c r="B303" s="39"/>
    </row>
    <row r="304" spans="1:2">
      <c r="A304" s="39"/>
      <c r="B304" s="39"/>
    </row>
    <row r="305" spans="1:2">
      <c r="A305" s="39"/>
      <c r="B305" s="39"/>
    </row>
    <row r="306" spans="1:2">
      <c r="A306" s="39"/>
      <c r="B306" s="39"/>
    </row>
    <row r="307" spans="1:2">
      <c r="A307" s="39"/>
      <c r="B307" s="39"/>
    </row>
    <row r="308" spans="1:2">
      <c r="A308" s="39"/>
      <c r="B308" s="39"/>
    </row>
    <row r="309" spans="1:2">
      <c r="A309" s="39"/>
      <c r="B309" s="39"/>
    </row>
    <row r="310" spans="1:2">
      <c r="A310" s="39"/>
      <c r="B310" s="39"/>
    </row>
    <row r="311" spans="1:2">
      <c r="A311" s="39"/>
      <c r="B311" s="39"/>
    </row>
    <row r="312" spans="1:2">
      <c r="A312" s="39"/>
      <c r="B312" s="39"/>
    </row>
    <row r="313" spans="1:2">
      <c r="A313" s="39"/>
      <c r="B313" s="39"/>
    </row>
    <row r="314" spans="1:2">
      <c r="A314" s="39"/>
      <c r="B314" s="39"/>
    </row>
    <row r="315" spans="1:2">
      <c r="A315" s="39"/>
      <c r="B315" s="39"/>
    </row>
    <row r="316" spans="1:2">
      <c r="A316" s="39"/>
      <c r="B316" s="39"/>
    </row>
    <row r="317" spans="1:2">
      <c r="A317" s="39"/>
      <c r="B317" s="39"/>
    </row>
    <row r="318" spans="1:2">
      <c r="A318" s="39"/>
      <c r="B318" s="39"/>
    </row>
    <row r="319" spans="1:2">
      <c r="A319" s="39"/>
      <c r="B319" s="39"/>
    </row>
    <row r="320" spans="1:2">
      <c r="A320" s="39"/>
      <c r="B320" s="39"/>
    </row>
    <row r="321" spans="1:2">
      <c r="A321" s="39"/>
      <c r="B321" s="39"/>
    </row>
    <row r="322" spans="1:2">
      <c r="A322" s="39"/>
      <c r="B322" s="39"/>
    </row>
    <row r="323" spans="1:2">
      <c r="A323" s="39"/>
      <c r="B323" s="39"/>
    </row>
    <row r="324" spans="1:2">
      <c r="A324" s="39"/>
      <c r="B324" s="39"/>
    </row>
    <row r="325" spans="1:2">
      <c r="A325" s="39"/>
      <c r="B325" s="39"/>
    </row>
    <row r="326" spans="1:2">
      <c r="A326" s="39"/>
      <c r="B326" s="39"/>
    </row>
    <row r="327" spans="1:2">
      <c r="A327" s="39"/>
      <c r="B327" s="39"/>
    </row>
    <row r="328" spans="1:2">
      <c r="A328" s="39"/>
      <c r="B328" s="39"/>
    </row>
    <row r="329" spans="1:2">
      <c r="A329" s="39"/>
      <c r="B329" s="39"/>
    </row>
    <row r="330" spans="1:2">
      <c r="A330" s="39"/>
      <c r="B330" s="39"/>
    </row>
    <row r="331" spans="1:2">
      <c r="A331" s="39"/>
      <c r="B331" s="39"/>
    </row>
    <row r="332" spans="1:2">
      <c r="A332" s="39"/>
      <c r="B332" s="39"/>
    </row>
    <row r="333" spans="1:2">
      <c r="A333" s="39"/>
      <c r="B333" s="39"/>
    </row>
    <row r="334" spans="1:2">
      <c r="A334" s="39"/>
      <c r="B334" s="39"/>
    </row>
    <row r="335" spans="1:2">
      <c r="A335" s="39"/>
      <c r="B335" s="39"/>
    </row>
    <row r="336" spans="1:2">
      <c r="A336" s="39"/>
      <c r="B336" s="39"/>
    </row>
    <row r="337" spans="1:2">
      <c r="A337" s="39"/>
      <c r="B337" s="39"/>
    </row>
    <row r="338" spans="1:2">
      <c r="A338" s="39"/>
      <c r="B338" s="39"/>
    </row>
    <row r="339" spans="1:2">
      <c r="A339" s="39"/>
      <c r="B339" s="39"/>
    </row>
    <row r="340" spans="1:2">
      <c r="A340" s="39"/>
      <c r="B340" s="39"/>
    </row>
    <row r="341" spans="1:2">
      <c r="A341" s="39"/>
      <c r="B341" s="39"/>
    </row>
    <row r="342" spans="1:2">
      <c r="A342" s="39"/>
      <c r="B342" s="39"/>
    </row>
    <row r="343" spans="1:2">
      <c r="A343" s="39"/>
      <c r="B343" s="39"/>
    </row>
    <row r="344" spans="1:2">
      <c r="A344" s="39"/>
      <c r="B344" s="39"/>
    </row>
    <row r="345" spans="1:2">
      <c r="A345" s="39"/>
      <c r="B345" s="39"/>
    </row>
    <row r="346" spans="1:2">
      <c r="A346" s="39"/>
      <c r="B346" s="39"/>
    </row>
    <row r="347" spans="1:2">
      <c r="A347" s="39"/>
      <c r="B347" s="39"/>
    </row>
    <row r="348" spans="1:2">
      <c r="A348" s="39"/>
      <c r="B348" s="39"/>
    </row>
    <row r="349" spans="1:2">
      <c r="A349" s="39"/>
      <c r="B349" s="39"/>
    </row>
    <row r="350" spans="1:2">
      <c r="A350" s="39"/>
      <c r="B350" s="39"/>
    </row>
    <row r="351" spans="1:2">
      <c r="A351" s="39"/>
      <c r="B351" s="39"/>
    </row>
    <row r="352" spans="1:2">
      <c r="A352" s="39"/>
      <c r="B352" s="39"/>
    </row>
    <row r="353" spans="1:2">
      <c r="A353" s="39"/>
      <c r="B353" s="39"/>
    </row>
    <row r="354" spans="1:2">
      <c r="A354" s="39"/>
      <c r="B354" s="39"/>
    </row>
    <row r="355" spans="1:2">
      <c r="A355" s="39"/>
      <c r="B355" s="39"/>
    </row>
    <row r="356" spans="1:2">
      <c r="A356" s="39"/>
      <c r="B356" s="39"/>
    </row>
    <row r="357" spans="1:2">
      <c r="A357" s="39"/>
      <c r="B357" s="39"/>
    </row>
    <row r="358" spans="1:2">
      <c r="A358" s="39"/>
      <c r="B358" s="39"/>
    </row>
    <row r="359" spans="1:2">
      <c r="A359" s="39"/>
      <c r="B359" s="39"/>
    </row>
    <row r="360" spans="1:2">
      <c r="A360" s="39"/>
      <c r="B360" s="39"/>
    </row>
    <row r="361" spans="1:2">
      <c r="A361" s="39"/>
      <c r="B361" s="39"/>
    </row>
    <row r="362" spans="1:2">
      <c r="A362" s="39"/>
      <c r="B362" s="39"/>
    </row>
    <row r="363" spans="1:2">
      <c r="A363" s="39"/>
      <c r="B363" s="39"/>
    </row>
    <row r="364" spans="1:2">
      <c r="A364" s="39"/>
      <c r="B364" s="39"/>
    </row>
    <row r="365" spans="1:2">
      <c r="A365" s="39"/>
      <c r="B365" s="39"/>
    </row>
    <row r="366" spans="1:2">
      <c r="A366" s="39"/>
      <c r="B366" s="39"/>
    </row>
    <row r="367" spans="1:2">
      <c r="A367" s="39"/>
      <c r="B367" s="39"/>
    </row>
    <row r="368" spans="1:2">
      <c r="A368" s="39"/>
      <c r="B368" s="39"/>
    </row>
    <row r="369" spans="1:2">
      <c r="A369" s="39"/>
      <c r="B369" s="39"/>
    </row>
    <row r="370" spans="1:2">
      <c r="A370" s="39"/>
      <c r="B370" s="39"/>
    </row>
    <row r="371" spans="1:2">
      <c r="A371" s="39"/>
      <c r="B371" s="39"/>
    </row>
    <row r="372" spans="1:2">
      <c r="A372" s="39"/>
      <c r="B372" s="39"/>
    </row>
    <row r="373" spans="1:2">
      <c r="A373" s="39"/>
      <c r="B373" s="39"/>
    </row>
    <row r="374" spans="1:2">
      <c r="A374" s="39"/>
      <c r="B374" s="39"/>
    </row>
    <row r="375" spans="1:2">
      <c r="A375" s="39"/>
      <c r="B375" s="39"/>
    </row>
    <row r="376" spans="1:2">
      <c r="A376" s="39"/>
      <c r="B376" s="39"/>
    </row>
    <row r="377" spans="1:2">
      <c r="A377" s="39"/>
      <c r="B377" s="39"/>
    </row>
    <row r="378" spans="1:2">
      <c r="A378" s="39"/>
      <c r="B378" s="39"/>
    </row>
    <row r="379" spans="1:2">
      <c r="A379" s="39"/>
      <c r="B379" s="39"/>
    </row>
    <row r="380" spans="1:2">
      <c r="A380" s="39"/>
      <c r="B380" s="39"/>
    </row>
    <row r="381" spans="1:2">
      <c r="A381" s="39"/>
      <c r="B381" s="39"/>
    </row>
    <row r="382" spans="1:2">
      <c r="A382" s="39"/>
      <c r="B382" s="39"/>
    </row>
    <row r="383" spans="1:2">
      <c r="A383" s="39"/>
      <c r="B383" s="39"/>
    </row>
    <row r="384" spans="1:2">
      <c r="A384" s="39"/>
      <c r="B384" s="39"/>
    </row>
    <row r="385" spans="1:2">
      <c r="A385" s="39"/>
      <c r="B385" s="39"/>
    </row>
    <row r="386" spans="1:2">
      <c r="A386" s="39"/>
      <c r="B386" s="39"/>
    </row>
    <row r="387" spans="1:2">
      <c r="A387" s="39"/>
      <c r="B387" s="39"/>
    </row>
    <row r="388" spans="1:2">
      <c r="A388" s="39"/>
      <c r="B388" s="39"/>
    </row>
    <row r="389" spans="1:2">
      <c r="A389" s="39"/>
      <c r="B389" s="39"/>
    </row>
    <row r="390" spans="1:2">
      <c r="A390" s="39"/>
      <c r="B390" s="39"/>
    </row>
    <row r="391" spans="1:2">
      <c r="A391" s="39"/>
      <c r="B391" s="39"/>
    </row>
    <row r="392" spans="1:2">
      <c r="A392" s="39"/>
      <c r="B392" s="39"/>
    </row>
    <row r="393" spans="1:2">
      <c r="A393" s="39"/>
      <c r="B393" s="39"/>
    </row>
    <row r="394" spans="1:2">
      <c r="A394" s="39"/>
      <c r="B394" s="39"/>
    </row>
    <row r="395" spans="1:2">
      <c r="A395" s="39"/>
      <c r="B395" s="39"/>
    </row>
    <row r="396" spans="1:2">
      <c r="A396" s="39"/>
      <c r="B396" s="39"/>
    </row>
    <row r="397" spans="1:2">
      <c r="A397" s="39"/>
      <c r="B397" s="39"/>
    </row>
    <row r="398" spans="1:2">
      <c r="A398" s="39"/>
      <c r="B398" s="39"/>
    </row>
    <row r="399" spans="1:2">
      <c r="A399" s="39"/>
      <c r="B399" s="39"/>
    </row>
    <row r="400" spans="1:2">
      <c r="A400" s="39"/>
      <c r="B400" s="39"/>
    </row>
    <row r="401" spans="1:2">
      <c r="A401" s="39"/>
      <c r="B401" s="39"/>
    </row>
    <row r="402" spans="1:2">
      <c r="A402" s="39"/>
      <c r="B402" s="39"/>
    </row>
    <row r="403" spans="1:2">
      <c r="A403" s="39"/>
      <c r="B403" s="39"/>
    </row>
    <row r="404" spans="1:2">
      <c r="A404" s="39"/>
      <c r="B404" s="39"/>
    </row>
    <row r="405" spans="1:2">
      <c r="A405" s="39"/>
      <c r="B405" s="39"/>
    </row>
    <row r="406" spans="1:2">
      <c r="A406" s="39"/>
      <c r="B406" s="39"/>
    </row>
    <row r="407" spans="1:2">
      <c r="A407" s="39"/>
      <c r="B407" s="39"/>
    </row>
    <row r="408" spans="1:2">
      <c r="A408" s="39"/>
      <c r="B408" s="39"/>
    </row>
    <row r="409" spans="1:2">
      <c r="A409" s="39"/>
      <c r="B409" s="39"/>
    </row>
    <row r="410" spans="1:2">
      <c r="A410" s="39"/>
      <c r="B410" s="39"/>
    </row>
    <row r="411" spans="1:2">
      <c r="A411" s="39"/>
      <c r="B411" s="39"/>
    </row>
    <row r="412" spans="1:2">
      <c r="A412" s="39"/>
      <c r="B412" s="39"/>
    </row>
    <row r="413" spans="1:2">
      <c r="A413" s="39"/>
      <c r="B413" s="39"/>
    </row>
    <row r="414" spans="1:2">
      <c r="A414" s="39"/>
      <c r="B414" s="39"/>
    </row>
    <row r="415" spans="1:2">
      <c r="A415" s="39"/>
      <c r="B415" s="39"/>
    </row>
    <row r="416" spans="1:2">
      <c r="A416" s="39"/>
      <c r="B416" s="39"/>
    </row>
    <row r="417" spans="1:2">
      <c r="A417" s="39"/>
      <c r="B417" s="39"/>
    </row>
    <row r="418" spans="1:2">
      <c r="A418" s="39"/>
      <c r="B418" s="39"/>
    </row>
    <row r="419" spans="1:2">
      <c r="A419" s="39"/>
      <c r="B419" s="39"/>
    </row>
    <row r="420" spans="1:2">
      <c r="A420" s="39"/>
      <c r="B420" s="39"/>
    </row>
    <row r="421" spans="1:2">
      <c r="A421" s="39"/>
      <c r="B421" s="39"/>
    </row>
    <row r="422" spans="1:2">
      <c r="A422" s="39"/>
      <c r="B422" s="39"/>
    </row>
    <row r="423" spans="1:2">
      <c r="A423" s="39"/>
      <c r="B423" s="39"/>
    </row>
    <row r="424" spans="1:2">
      <c r="A424" s="39"/>
      <c r="B424" s="39"/>
    </row>
    <row r="425" spans="1:2">
      <c r="A425" s="39"/>
      <c r="B425" s="39"/>
    </row>
    <row r="426" spans="1:2">
      <c r="A426" s="39"/>
      <c r="B426" s="39"/>
    </row>
    <row r="427" spans="1:2">
      <c r="A427" s="39"/>
      <c r="B427" s="39"/>
    </row>
    <row r="428" spans="1:2">
      <c r="A428" s="39"/>
      <c r="B428" s="39"/>
    </row>
    <row r="429" spans="1:2">
      <c r="A429" s="39"/>
      <c r="B429" s="39"/>
    </row>
    <row r="430" spans="1:2">
      <c r="A430" s="39"/>
      <c r="B430" s="39"/>
    </row>
    <row r="431" spans="1:2">
      <c r="A431" s="39"/>
      <c r="B431" s="39"/>
    </row>
    <row r="432" spans="1:2">
      <c r="A432" s="39"/>
      <c r="B432" s="39"/>
    </row>
    <row r="433" spans="1:2">
      <c r="A433" s="39"/>
      <c r="B433" s="39"/>
    </row>
    <row r="434" spans="1:2">
      <c r="A434" s="39"/>
      <c r="B434" s="39"/>
    </row>
    <row r="435" spans="1:2">
      <c r="A435" s="39"/>
      <c r="B435" s="39"/>
    </row>
    <row r="436" spans="1:2">
      <c r="A436" s="39"/>
      <c r="B436" s="39"/>
    </row>
    <row r="437" spans="1:2">
      <c r="A437" s="39"/>
      <c r="B437" s="39"/>
    </row>
    <row r="438" spans="1:2">
      <c r="A438" s="39"/>
      <c r="B438" s="39"/>
    </row>
    <row r="439" spans="1:2">
      <c r="A439" s="39"/>
      <c r="B439" s="39"/>
    </row>
    <row r="440" spans="1:2">
      <c r="A440" s="39"/>
      <c r="B440" s="39"/>
    </row>
    <row r="441" spans="1:2">
      <c r="A441" s="39"/>
      <c r="B441" s="39"/>
    </row>
    <row r="442" spans="1:2">
      <c r="A442" s="39"/>
      <c r="B442" s="39"/>
    </row>
    <row r="443" spans="1:2">
      <c r="A443" s="39"/>
      <c r="B443" s="39"/>
    </row>
    <row r="444" spans="1:2">
      <c r="A444" s="39"/>
      <c r="B444" s="39"/>
    </row>
    <row r="445" spans="1:2">
      <c r="A445" s="39"/>
      <c r="B445" s="39"/>
    </row>
    <row r="446" spans="1:2">
      <c r="A446" s="39"/>
      <c r="B446" s="39"/>
    </row>
    <row r="447" spans="1:2">
      <c r="A447" s="39"/>
      <c r="B447" s="39"/>
    </row>
    <row r="448" spans="1:2">
      <c r="A448" s="39"/>
      <c r="B448" s="39"/>
    </row>
    <row r="449" spans="1:2">
      <c r="A449" s="39"/>
      <c r="B449" s="39"/>
    </row>
    <row r="450" spans="1:2">
      <c r="A450" s="39"/>
      <c r="B450" s="39"/>
    </row>
    <row r="451" spans="1:2">
      <c r="A451" s="39"/>
      <c r="B451" s="39"/>
    </row>
    <row r="452" spans="1:2">
      <c r="A452" s="39"/>
      <c r="B452" s="39"/>
    </row>
    <row r="453" spans="1:2">
      <c r="A453" s="39"/>
      <c r="B453" s="39"/>
    </row>
    <row r="454" spans="1:2">
      <c r="A454" s="39"/>
      <c r="B454" s="39"/>
    </row>
    <row r="455" spans="1:2">
      <c r="A455" s="39"/>
      <c r="B455" s="39"/>
    </row>
    <row r="456" spans="1:2">
      <c r="A456" s="39"/>
      <c r="B456" s="39"/>
    </row>
    <row r="457" spans="1:2">
      <c r="A457" s="39"/>
      <c r="B457" s="39"/>
    </row>
    <row r="458" spans="1:2">
      <c r="A458" s="39"/>
      <c r="B458" s="39"/>
    </row>
    <row r="459" spans="1:2">
      <c r="A459" s="39"/>
      <c r="B459" s="39"/>
    </row>
    <row r="460" spans="1:2">
      <c r="A460" s="39"/>
      <c r="B460" s="39"/>
    </row>
    <row r="461" spans="1:2">
      <c r="A461" s="39"/>
      <c r="B461" s="39"/>
    </row>
    <row r="462" spans="1:2">
      <c r="A462" s="39"/>
      <c r="B462" s="39"/>
    </row>
    <row r="463" spans="1:2">
      <c r="A463" s="39"/>
      <c r="B463" s="39"/>
    </row>
    <row r="464" spans="1:2">
      <c r="A464" s="39"/>
      <c r="B464" s="39"/>
    </row>
    <row r="465" spans="1:2">
      <c r="A465" s="39"/>
      <c r="B465" s="39"/>
    </row>
    <row r="466" spans="1:2">
      <c r="A466" s="39"/>
      <c r="B466" s="39"/>
    </row>
    <row r="467" spans="1:2">
      <c r="A467" s="39"/>
      <c r="B467" s="39"/>
    </row>
    <row r="468" spans="1:2">
      <c r="A468" s="39"/>
      <c r="B468" s="39"/>
    </row>
    <row r="469" spans="1:2">
      <c r="A469" s="39"/>
      <c r="B469" s="39"/>
    </row>
    <row r="470" spans="1:2">
      <c r="A470" s="39"/>
      <c r="B470" s="39"/>
    </row>
    <row r="471" spans="1:2">
      <c r="A471" s="39"/>
      <c r="B471" s="39"/>
    </row>
    <row r="472" spans="1:2">
      <c r="A472" s="39"/>
      <c r="B472" s="39"/>
    </row>
    <row r="473" spans="1:2">
      <c r="A473" s="39"/>
      <c r="B473" s="39"/>
    </row>
    <row r="474" spans="1:2">
      <c r="A474" s="39"/>
      <c r="B474" s="39"/>
    </row>
    <row r="475" spans="1:2">
      <c r="A475" s="39"/>
      <c r="B475" s="39"/>
    </row>
    <row r="476" spans="1:2">
      <c r="A476" s="39"/>
      <c r="B476" s="39"/>
    </row>
    <row r="477" spans="1:2">
      <c r="A477" s="39"/>
      <c r="B477" s="39"/>
    </row>
    <row r="478" spans="1:2">
      <c r="A478" s="39"/>
      <c r="B478" s="39"/>
    </row>
    <row r="479" spans="1:2">
      <c r="A479" s="39"/>
      <c r="B479" s="39"/>
    </row>
    <row r="480" spans="1:2">
      <c r="A480" s="39"/>
      <c r="B480" s="39"/>
    </row>
    <row r="481" spans="1:2">
      <c r="A481" s="39"/>
      <c r="B481" s="39"/>
    </row>
    <row r="482" spans="1:2">
      <c r="A482" s="39"/>
      <c r="B482" s="39"/>
    </row>
    <row r="483" spans="1:2">
      <c r="A483" s="39"/>
      <c r="B483" s="39"/>
    </row>
    <row r="484" spans="1:2">
      <c r="A484" s="39"/>
      <c r="B484" s="39"/>
    </row>
    <row r="485" spans="1:2">
      <c r="A485" s="39"/>
      <c r="B485" s="39"/>
    </row>
    <row r="486" spans="1:2">
      <c r="A486" s="39"/>
      <c r="B486" s="39"/>
    </row>
    <row r="487" spans="1:2">
      <c r="A487" s="39"/>
      <c r="B487" s="39"/>
    </row>
    <row r="488" spans="1:2">
      <c r="A488" s="39"/>
      <c r="B488" s="39"/>
    </row>
    <row r="489" spans="1:2">
      <c r="A489" s="39"/>
      <c r="B489" s="39"/>
    </row>
    <row r="490" spans="1:2">
      <c r="A490" s="39"/>
      <c r="B490" s="39"/>
    </row>
    <row r="491" spans="1:2">
      <c r="A491" s="39"/>
      <c r="B491" s="39"/>
    </row>
    <row r="492" spans="1:2">
      <c r="A492" s="39"/>
      <c r="B492" s="39"/>
    </row>
    <row r="493" spans="1:2">
      <c r="A493" s="39"/>
      <c r="B493" s="39"/>
    </row>
    <row r="494" spans="1:2">
      <c r="A494" s="39"/>
      <c r="B494" s="39"/>
    </row>
    <row r="495" spans="1:2">
      <c r="A495" s="39"/>
      <c r="B495" s="39"/>
    </row>
    <row r="496" spans="1:2">
      <c r="A496" s="39"/>
      <c r="B496" s="39"/>
    </row>
    <row r="497" spans="1:2">
      <c r="A497" s="39"/>
      <c r="B497" s="39"/>
    </row>
    <row r="498" spans="1:2">
      <c r="A498" s="39"/>
      <c r="B498" s="39"/>
    </row>
    <row r="499" spans="1:2">
      <c r="A499" s="39"/>
      <c r="B499" s="39"/>
    </row>
    <row r="500" spans="1:2">
      <c r="A500" s="39"/>
      <c r="B500" s="39"/>
    </row>
    <row r="501" spans="1:2">
      <c r="A501" s="39"/>
      <c r="B501" s="39"/>
    </row>
    <row r="502" spans="1:2">
      <c r="A502" s="39"/>
      <c r="B502" s="39"/>
    </row>
    <row r="503" spans="1:2">
      <c r="A503" s="39"/>
      <c r="B503" s="39"/>
    </row>
    <row r="504" spans="1:2">
      <c r="A504" s="39"/>
      <c r="B504" s="39"/>
    </row>
    <row r="505" spans="1:2">
      <c r="A505" s="39"/>
      <c r="B505" s="39"/>
    </row>
    <row r="506" spans="1:2">
      <c r="A506" s="39"/>
      <c r="B506" s="39"/>
    </row>
    <row r="507" spans="1:2">
      <c r="A507" s="39"/>
      <c r="B507" s="39"/>
    </row>
    <row r="508" spans="1:2">
      <c r="A508" s="39"/>
      <c r="B508" s="39"/>
    </row>
    <row r="509" spans="1:2">
      <c r="A509" s="39"/>
      <c r="B509" s="39"/>
    </row>
    <row r="510" spans="1:2">
      <c r="A510" s="39"/>
      <c r="B510" s="39"/>
    </row>
    <row r="511" spans="1:2">
      <c r="A511" s="39"/>
      <c r="B511" s="39"/>
    </row>
    <row r="512" spans="1:2">
      <c r="A512" s="39"/>
      <c r="B512" s="39"/>
    </row>
    <row r="513" spans="1:2">
      <c r="A513" s="39"/>
      <c r="B513" s="39"/>
    </row>
    <row r="514" spans="1:2">
      <c r="A514" s="39"/>
      <c r="B514" s="39"/>
    </row>
    <row r="515" spans="1:2">
      <c r="A515" s="39"/>
      <c r="B515" s="39"/>
    </row>
    <row r="516" spans="1:2">
      <c r="A516" s="39"/>
      <c r="B516" s="39"/>
    </row>
    <row r="517" spans="1:2">
      <c r="A517" s="39"/>
      <c r="B517" s="39"/>
    </row>
    <row r="518" spans="1:2">
      <c r="A518" s="39"/>
      <c r="B518" s="39"/>
    </row>
    <row r="519" spans="1:2">
      <c r="A519" s="39"/>
      <c r="B519" s="39"/>
    </row>
    <row r="520" spans="1:2">
      <c r="A520" s="39"/>
      <c r="B520" s="39"/>
    </row>
    <row r="521" spans="1:2">
      <c r="A521" s="39"/>
      <c r="B521" s="39"/>
    </row>
    <row r="522" spans="1:2">
      <c r="A522" s="39"/>
      <c r="B522" s="39"/>
    </row>
    <row r="523" spans="1:2">
      <c r="A523" s="39"/>
      <c r="B523" s="39"/>
    </row>
    <row r="524" spans="1:2">
      <c r="A524" s="39"/>
      <c r="B524" s="39"/>
    </row>
    <row r="525" spans="1:2">
      <c r="A525" s="39"/>
      <c r="B525" s="39"/>
    </row>
    <row r="526" spans="1:2">
      <c r="A526" s="39"/>
      <c r="B526" s="39"/>
    </row>
    <row r="527" spans="1:2">
      <c r="A527" s="39"/>
      <c r="B527" s="39"/>
    </row>
    <row r="528" spans="1:2">
      <c r="A528" s="39"/>
      <c r="B528" s="39"/>
    </row>
    <row r="529" spans="1:2">
      <c r="A529" s="39"/>
      <c r="B529" s="39"/>
    </row>
    <row r="530" spans="1:2">
      <c r="A530" s="39"/>
      <c r="B530" s="39"/>
    </row>
    <row r="531" spans="1:2">
      <c r="A531" s="39"/>
      <c r="B531" s="39"/>
    </row>
    <row r="532" spans="1:2">
      <c r="A532" s="39"/>
      <c r="B532" s="39"/>
    </row>
    <row r="533" spans="1:2">
      <c r="A533" s="39"/>
      <c r="B533" s="39"/>
    </row>
    <row r="534" spans="1:2">
      <c r="A534" s="39"/>
      <c r="B534" s="39"/>
    </row>
    <row r="535" spans="1:2">
      <c r="A535" s="39"/>
      <c r="B535" s="39"/>
    </row>
    <row r="536" spans="1:2">
      <c r="A536" s="39"/>
      <c r="B536" s="39"/>
    </row>
    <row r="537" spans="1:2">
      <c r="A537" s="39"/>
      <c r="B537" s="39"/>
    </row>
    <row r="538" spans="1:2">
      <c r="A538" s="39"/>
      <c r="B538" s="39"/>
    </row>
    <row r="539" spans="1:2">
      <c r="A539" s="39"/>
      <c r="B539" s="39"/>
    </row>
    <row r="540" spans="1:2">
      <c r="A540" s="39"/>
      <c r="B540" s="39"/>
    </row>
    <row r="541" spans="1:2">
      <c r="A541" s="39"/>
      <c r="B541" s="39"/>
    </row>
    <row r="542" spans="1:2">
      <c r="A542" s="39"/>
      <c r="B542" s="39"/>
    </row>
    <row r="543" spans="1:2">
      <c r="A543" s="39"/>
      <c r="B543" s="39"/>
    </row>
    <row r="544" spans="1:2">
      <c r="A544" s="39"/>
      <c r="B544" s="39"/>
    </row>
    <row r="545" spans="1:2">
      <c r="A545" s="39"/>
      <c r="B545" s="39"/>
    </row>
    <row r="546" spans="1:2">
      <c r="A546" s="39"/>
      <c r="B546" s="39"/>
    </row>
    <row r="547" spans="1:2">
      <c r="A547" s="39"/>
      <c r="B547" s="39"/>
    </row>
    <row r="548" spans="1:2">
      <c r="A548" s="39"/>
      <c r="B548" s="39"/>
    </row>
    <row r="549" spans="1:2">
      <c r="A549" s="39"/>
      <c r="B549" s="39"/>
    </row>
    <row r="550" spans="1:2">
      <c r="A550" s="39"/>
      <c r="B550" s="39"/>
    </row>
    <row r="551" spans="1:2">
      <c r="A551" s="39"/>
      <c r="B551" s="39"/>
    </row>
    <row r="552" spans="1:2">
      <c r="A552" s="39"/>
      <c r="B552" s="39"/>
    </row>
    <row r="553" spans="1:2">
      <c r="A553" s="39"/>
      <c r="B553" s="39"/>
    </row>
    <row r="554" spans="1:2">
      <c r="A554" s="39"/>
      <c r="B554" s="39"/>
    </row>
    <row r="555" spans="1:2">
      <c r="A555" s="39"/>
      <c r="B555" s="39"/>
    </row>
    <row r="556" spans="1:2">
      <c r="A556" s="39"/>
      <c r="B556" s="39"/>
    </row>
    <row r="557" spans="1:2">
      <c r="A557" s="39"/>
      <c r="B557" s="39"/>
    </row>
    <row r="558" spans="1:2">
      <c r="A558" s="39"/>
      <c r="B558" s="39"/>
    </row>
    <row r="559" spans="1:2">
      <c r="A559" s="39"/>
      <c r="B559" s="39"/>
    </row>
    <row r="560" spans="1:2">
      <c r="A560" s="39"/>
      <c r="B560" s="39"/>
    </row>
    <row r="561" spans="1:2">
      <c r="A561" s="39"/>
      <c r="B561" s="39"/>
    </row>
    <row r="562" spans="1:2">
      <c r="A562" s="39"/>
      <c r="B562" s="39"/>
    </row>
    <row r="563" spans="1:2">
      <c r="A563" s="39"/>
      <c r="B563" s="39"/>
    </row>
    <row r="564" spans="1:2">
      <c r="A564" s="39"/>
      <c r="B564" s="39"/>
    </row>
    <row r="565" spans="1:2">
      <c r="A565" s="39"/>
      <c r="B565" s="39"/>
    </row>
    <row r="566" spans="1:2">
      <c r="A566" s="39"/>
      <c r="B566" s="39"/>
    </row>
    <row r="567" spans="1:2">
      <c r="A567" s="39"/>
      <c r="B567" s="39"/>
    </row>
    <row r="568" spans="1:2">
      <c r="A568" s="39"/>
      <c r="B568" s="39"/>
    </row>
    <row r="569" spans="1:2">
      <c r="A569" s="39"/>
      <c r="B569" s="39"/>
    </row>
    <row r="570" spans="1:2">
      <c r="A570" s="39"/>
      <c r="B570" s="39"/>
    </row>
    <row r="571" spans="1:2">
      <c r="A571" s="39"/>
      <c r="B571" s="39"/>
    </row>
    <row r="572" spans="1:2">
      <c r="A572" s="39"/>
      <c r="B572" s="39"/>
    </row>
    <row r="573" spans="1:2">
      <c r="A573" s="39"/>
      <c r="B573" s="39"/>
    </row>
    <row r="574" spans="1:2">
      <c r="A574" s="39"/>
      <c r="B574" s="39"/>
    </row>
    <row r="575" spans="1:2">
      <c r="A575" s="39"/>
      <c r="B575" s="39"/>
    </row>
    <row r="576" spans="1:2">
      <c r="A576" s="39"/>
      <c r="B576" s="39"/>
    </row>
    <row r="577" spans="1:2">
      <c r="A577" s="39"/>
      <c r="B577" s="39"/>
    </row>
    <row r="578" spans="1:2">
      <c r="A578" s="39"/>
      <c r="B578" s="39"/>
    </row>
    <row r="579" spans="1:2">
      <c r="A579" s="39"/>
      <c r="B579" s="39"/>
    </row>
    <row r="580" spans="1:2">
      <c r="A580" s="39"/>
      <c r="B580" s="39"/>
    </row>
    <row r="581" spans="1:2">
      <c r="A581" s="39"/>
      <c r="B581" s="39"/>
    </row>
    <row r="582" spans="1:2">
      <c r="A582" s="39"/>
      <c r="B582" s="39"/>
    </row>
    <row r="583" spans="1:2">
      <c r="A583" s="39"/>
      <c r="B583" s="39"/>
    </row>
    <row r="584" spans="1:2">
      <c r="A584" s="39"/>
      <c r="B584" s="39"/>
    </row>
    <row r="585" spans="1:2">
      <c r="A585" s="39"/>
      <c r="B585" s="39"/>
    </row>
    <row r="586" spans="1:2">
      <c r="A586" s="39"/>
      <c r="B586" s="39"/>
    </row>
    <row r="587" spans="1:2">
      <c r="A587" s="39"/>
      <c r="B587" s="39"/>
    </row>
    <row r="588" spans="1:2">
      <c r="A588" s="39"/>
      <c r="B588" s="39"/>
    </row>
    <row r="589" spans="1:2">
      <c r="A589" s="39"/>
      <c r="B589" s="39"/>
    </row>
    <row r="590" spans="1:2">
      <c r="A590" s="39"/>
      <c r="B590" s="39"/>
    </row>
    <row r="591" spans="1:2">
      <c r="A591" s="39"/>
      <c r="B591" s="39"/>
    </row>
    <row r="592" spans="1:2">
      <c r="A592" s="39"/>
      <c r="B592" s="39"/>
    </row>
    <row r="593" spans="1:2">
      <c r="A593" s="39"/>
      <c r="B593" s="39"/>
    </row>
    <row r="594" spans="1:2">
      <c r="A594" s="39"/>
      <c r="B594" s="39"/>
    </row>
    <row r="595" spans="1:2">
      <c r="A595" s="39"/>
      <c r="B595" s="39"/>
    </row>
    <row r="596" spans="1:2">
      <c r="A596" s="39"/>
      <c r="B596" s="39"/>
    </row>
    <row r="597" spans="1:2">
      <c r="A597" s="39"/>
      <c r="B597" s="39"/>
    </row>
    <row r="598" spans="1:2">
      <c r="A598" s="39"/>
      <c r="B598" s="39"/>
    </row>
    <row r="599" spans="1:2">
      <c r="A599" s="39"/>
      <c r="B599" s="39"/>
    </row>
    <row r="600" spans="1:2">
      <c r="A600" s="39"/>
      <c r="B600" s="39"/>
    </row>
    <row r="601" spans="1:2">
      <c r="A601" s="39"/>
      <c r="B601" s="39"/>
    </row>
    <row r="602" spans="1:2">
      <c r="A602" s="39"/>
      <c r="B602" s="39"/>
    </row>
    <row r="603" spans="1:2">
      <c r="A603" s="39"/>
      <c r="B603" s="39"/>
    </row>
    <row r="604" spans="1:2">
      <c r="A604" s="39"/>
      <c r="B604" s="39"/>
    </row>
    <row r="605" spans="1:2">
      <c r="A605" s="39"/>
      <c r="B605" s="39"/>
    </row>
    <row r="606" spans="1:2">
      <c r="A606" s="39"/>
      <c r="B606" s="39"/>
    </row>
    <row r="607" spans="1:2">
      <c r="A607" s="39"/>
      <c r="B607" s="39"/>
    </row>
    <row r="608" spans="1:2">
      <c r="A608" s="39"/>
      <c r="B608" s="39"/>
    </row>
    <row r="609" spans="1:2">
      <c r="A609" s="39"/>
      <c r="B609" s="39"/>
    </row>
    <row r="610" spans="1:2">
      <c r="A610" s="39"/>
      <c r="B610" s="39"/>
    </row>
    <row r="611" spans="1:2">
      <c r="A611" s="39"/>
      <c r="B611" s="39"/>
    </row>
    <row r="612" spans="1:2">
      <c r="A612" s="39"/>
      <c r="B612" s="39"/>
    </row>
    <row r="613" spans="1:2">
      <c r="A613" s="39"/>
      <c r="B613" s="39"/>
    </row>
    <row r="614" spans="1:2">
      <c r="A614" s="39"/>
      <c r="B614" s="39"/>
    </row>
    <row r="615" spans="1:2">
      <c r="A615" s="39"/>
      <c r="B615" s="39"/>
    </row>
    <row r="616" spans="1:2">
      <c r="A616" s="39"/>
      <c r="B616" s="39"/>
    </row>
    <row r="617" spans="1:2">
      <c r="A617" s="39"/>
      <c r="B617" s="39"/>
    </row>
    <row r="618" spans="1:2">
      <c r="A618" s="39"/>
      <c r="B618" s="39"/>
    </row>
    <row r="619" spans="1:2">
      <c r="A619" s="39"/>
      <c r="B619" s="39"/>
    </row>
    <row r="620" spans="1:2">
      <c r="A620" s="39"/>
      <c r="B620" s="39"/>
    </row>
    <row r="621" spans="1:2">
      <c r="A621" s="39"/>
      <c r="B621" s="39"/>
    </row>
    <row r="622" spans="1:2">
      <c r="A622" s="39"/>
      <c r="B622" s="39"/>
    </row>
    <row r="623" spans="1:2">
      <c r="A623" s="39"/>
      <c r="B623" s="39"/>
    </row>
    <row r="624" spans="1:2">
      <c r="A624" s="39"/>
      <c r="B624" s="39"/>
    </row>
    <row r="625" spans="1:2">
      <c r="A625" s="39"/>
      <c r="B625" s="39"/>
    </row>
    <row r="626" spans="1:2">
      <c r="A626" s="39"/>
      <c r="B626" s="39"/>
    </row>
    <row r="627" spans="1:2">
      <c r="A627" s="39"/>
      <c r="B627" s="39"/>
    </row>
    <row r="628" spans="1:2">
      <c r="A628" s="39"/>
      <c r="B628" s="39"/>
    </row>
    <row r="629" spans="1:2">
      <c r="A629" s="39"/>
      <c r="B629" s="39"/>
    </row>
    <row r="630" spans="1:2">
      <c r="A630" s="39"/>
      <c r="B630" s="39"/>
    </row>
    <row r="631" spans="1:2">
      <c r="A631" s="39"/>
      <c r="B631" s="39"/>
    </row>
    <row r="632" spans="1:2">
      <c r="A632" s="39"/>
      <c r="B632" s="39"/>
    </row>
    <row r="633" spans="1:2">
      <c r="A633" s="39"/>
      <c r="B633" s="39"/>
    </row>
    <row r="634" spans="1:2">
      <c r="A634" s="39"/>
      <c r="B634" s="39"/>
    </row>
    <row r="635" spans="1:2">
      <c r="A635" s="39"/>
      <c r="B635" s="39"/>
    </row>
    <row r="636" spans="1:2">
      <c r="A636" s="39"/>
      <c r="B636" s="39"/>
    </row>
    <row r="637" spans="1:2">
      <c r="A637" s="39"/>
      <c r="B637" s="39"/>
    </row>
    <row r="638" spans="1:2">
      <c r="A638" s="39"/>
      <c r="B638" s="39"/>
    </row>
    <row r="639" spans="1:2">
      <c r="A639" s="39"/>
      <c r="B639" s="39"/>
    </row>
    <row r="640" spans="1:2">
      <c r="A640" s="39"/>
      <c r="B640" s="39"/>
    </row>
    <row r="641" spans="1:2">
      <c r="A641" s="39"/>
      <c r="B641" s="39"/>
    </row>
    <row r="642" spans="1:2">
      <c r="A642" s="39"/>
      <c r="B642" s="39"/>
    </row>
    <row r="643" spans="1:2">
      <c r="A643" s="39"/>
      <c r="B643" s="39"/>
    </row>
    <row r="644" spans="1:2">
      <c r="A644" s="39"/>
      <c r="B644" s="39"/>
    </row>
    <row r="645" spans="1:2">
      <c r="A645" s="39"/>
      <c r="B645" s="39"/>
    </row>
    <row r="646" spans="1:2">
      <c r="A646" s="39"/>
      <c r="B646" s="39"/>
    </row>
    <row r="647" spans="1:2">
      <c r="A647" s="39"/>
      <c r="B647" s="39"/>
    </row>
    <row r="648" spans="1:2">
      <c r="A648" s="39"/>
      <c r="B648" s="39"/>
    </row>
    <row r="649" spans="1:2">
      <c r="A649" s="39"/>
      <c r="B649" s="39"/>
    </row>
    <row r="650" spans="1:2">
      <c r="A650" s="39"/>
      <c r="B650" s="39"/>
    </row>
    <row r="651" spans="1:2">
      <c r="A651" s="39"/>
      <c r="B651" s="39"/>
    </row>
    <row r="652" spans="1:2">
      <c r="A652" s="39"/>
      <c r="B652" s="39"/>
    </row>
    <row r="653" spans="1:2">
      <c r="A653" s="39"/>
      <c r="B653" s="39"/>
    </row>
    <row r="654" spans="1:2">
      <c r="A654" s="39"/>
      <c r="B654" s="39"/>
    </row>
    <row r="655" spans="1:2">
      <c r="A655" s="39"/>
      <c r="B655" s="39"/>
    </row>
    <row r="656" spans="1:2">
      <c r="A656" s="39"/>
      <c r="B656" s="39"/>
    </row>
    <row r="657" spans="1:2">
      <c r="A657" s="39"/>
      <c r="B657" s="39"/>
    </row>
    <row r="658" spans="1:2">
      <c r="A658" s="39"/>
      <c r="B658" s="39"/>
    </row>
    <row r="659" spans="1:2">
      <c r="A659" s="39"/>
      <c r="B659" s="39"/>
    </row>
    <row r="660" spans="1:2">
      <c r="A660" s="39"/>
      <c r="B660" s="39"/>
    </row>
    <row r="661" spans="1:2">
      <c r="A661" s="39"/>
      <c r="B661" s="39"/>
    </row>
    <row r="662" spans="1:2">
      <c r="A662" s="39"/>
      <c r="B662" s="39"/>
    </row>
    <row r="663" spans="1:2">
      <c r="A663" s="39"/>
      <c r="B663" s="39"/>
    </row>
    <row r="664" spans="1:2">
      <c r="A664" s="39"/>
      <c r="B664" s="39"/>
    </row>
    <row r="665" spans="1:2">
      <c r="A665" s="39"/>
      <c r="B665" s="39"/>
    </row>
    <row r="666" spans="1:2">
      <c r="A666" s="39"/>
      <c r="B666" s="39"/>
    </row>
    <row r="667" spans="1:2">
      <c r="A667" s="39"/>
      <c r="B667" s="39"/>
    </row>
    <row r="668" spans="1:2">
      <c r="A668" s="39"/>
      <c r="B668" s="39"/>
    </row>
    <row r="669" spans="1:2">
      <c r="A669" s="39"/>
      <c r="B669" s="39"/>
    </row>
    <row r="670" spans="1:2">
      <c r="A670" s="39"/>
      <c r="B670" s="39"/>
    </row>
    <row r="671" spans="1:2">
      <c r="A671" s="39"/>
      <c r="B671" s="39"/>
    </row>
    <row r="672" spans="1:2">
      <c r="A672" s="39"/>
      <c r="B672" s="39"/>
    </row>
    <row r="673" spans="1:2">
      <c r="A673" s="39"/>
      <c r="B673" s="39"/>
    </row>
    <row r="674" spans="1:2">
      <c r="A674" s="39"/>
      <c r="B674" s="39"/>
    </row>
    <row r="675" spans="1:2">
      <c r="A675" s="39"/>
      <c r="B675" s="39"/>
    </row>
    <row r="676" spans="1:2">
      <c r="A676" s="39"/>
      <c r="B676" s="39"/>
    </row>
    <row r="677" spans="1:2">
      <c r="A677" s="39"/>
      <c r="B677" s="39"/>
    </row>
    <row r="678" spans="1:2">
      <c r="A678" s="39"/>
      <c r="B678" s="39"/>
    </row>
    <row r="679" spans="1:2">
      <c r="A679" s="39"/>
      <c r="B679" s="39"/>
    </row>
    <row r="680" spans="1:2">
      <c r="A680" s="39"/>
      <c r="B680" s="39"/>
    </row>
    <row r="681" spans="1:2">
      <c r="A681" s="39"/>
      <c r="B681" s="39"/>
    </row>
    <row r="682" spans="1:2">
      <c r="A682" s="39"/>
      <c r="B682" s="39"/>
    </row>
    <row r="683" spans="1:2">
      <c r="A683" s="39"/>
      <c r="B683" s="39"/>
    </row>
    <row r="684" spans="1:2">
      <c r="A684" s="39"/>
      <c r="B684" s="39"/>
    </row>
    <row r="685" spans="1:2">
      <c r="A685" s="39"/>
      <c r="B685" s="39"/>
    </row>
    <row r="686" spans="1:2">
      <c r="A686" s="39"/>
      <c r="B686" s="39"/>
    </row>
    <row r="687" spans="1:2">
      <c r="A687" s="39"/>
      <c r="B687" s="39"/>
    </row>
    <row r="688" spans="1:2">
      <c r="A688" s="39"/>
      <c r="B688" s="39"/>
    </row>
    <row r="689" spans="1:2">
      <c r="A689" s="39"/>
      <c r="B689" s="39"/>
    </row>
    <row r="690" spans="1:2">
      <c r="A690" s="39"/>
      <c r="B690" s="39"/>
    </row>
    <row r="691" spans="1:2">
      <c r="A691" s="39"/>
      <c r="B691" s="39"/>
    </row>
    <row r="692" spans="1:2">
      <c r="A692" s="39"/>
      <c r="B692" s="39"/>
    </row>
    <row r="693" spans="1:2">
      <c r="A693" s="39"/>
      <c r="B693" s="39"/>
    </row>
    <row r="694" spans="1:2">
      <c r="A694" s="39"/>
      <c r="B694" s="39"/>
    </row>
    <row r="695" spans="1:2">
      <c r="A695" s="39"/>
      <c r="B695" s="39"/>
    </row>
    <row r="696" spans="1:2">
      <c r="A696" s="39"/>
      <c r="B696" s="39"/>
    </row>
    <row r="697" spans="1:2">
      <c r="A697" s="39"/>
      <c r="B697" s="39"/>
    </row>
    <row r="698" spans="1:2">
      <c r="A698" s="39"/>
      <c r="B698" s="39"/>
    </row>
    <row r="699" spans="1:2">
      <c r="A699" s="39"/>
      <c r="B699" s="39"/>
    </row>
    <row r="700" spans="1:2">
      <c r="A700" s="39"/>
      <c r="B700" s="39"/>
    </row>
    <row r="701" spans="1:2">
      <c r="A701" s="39"/>
      <c r="B701" s="39"/>
    </row>
    <row r="702" spans="1:2">
      <c r="A702" s="39"/>
      <c r="B702" s="39"/>
    </row>
    <row r="703" spans="1:2">
      <c r="A703" s="39"/>
      <c r="B703" s="39"/>
    </row>
    <row r="704" spans="1:2">
      <c r="A704" s="39"/>
      <c r="B704" s="39"/>
    </row>
    <row r="705" spans="1:2">
      <c r="A705" s="39"/>
      <c r="B705" s="39"/>
    </row>
    <row r="706" spans="1:2">
      <c r="A706" s="39"/>
      <c r="B706" s="39"/>
    </row>
    <row r="707" spans="1:2">
      <c r="A707" s="39"/>
      <c r="B707" s="39"/>
    </row>
    <row r="708" spans="1:2">
      <c r="A708" s="39"/>
      <c r="B708" s="39"/>
    </row>
    <row r="709" spans="1:2">
      <c r="A709" s="39"/>
      <c r="B709" s="39"/>
    </row>
    <row r="710" spans="1:2">
      <c r="A710" s="39"/>
      <c r="B710" s="39"/>
    </row>
    <row r="711" spans="1:2">
      <c r="A711" s="39"/>
      <c r="B711" s="39"/>
    </row>
    <row r="712" spans="1:2">
      <c r="A712" s="39"/>
      <c r="B712" s="39"/>
    </row>
    <row r="713" spans="1:2">
      <c r="A713" s="39"/>
      <c r="B713" s="39"/>
    </row>
    <row r="714" spans="1:2">
      <c r="A714" s="39"/>
      <c r="B714" s="39"/>
    </row>
    <row r="715" spans="1:2">
      <c r="A715" s="39"/>
      <c r="B715" s="39"/>
    </row>
    <row r="716" spans="1:2">
      <c r="A716" s="39"/>
      <c r="B716" s="39"/>
    </row>
    <row r="717" spans="1:2">
      <c r="A717" s="39"/>
      <c r="B717" s="39"/>
    </row>
    <row r="718" spans="1:2">
      <c r="A718" s="39"/>
      <c r="B718" s="39"/>
    </row>
    <row r="719" spans="1:2">
      <c r="A719" s="39"/>
      <c r="B719" s="39"/>
    </row>
    <row r="720" spans="1:2">
      <c r="A720" s="39"/>
      <c r="B720" s="39"/>
    </row>
    <row r="721" spans="1:2">
      <c r="A721" s="39"/>
      <c r="B721" s="39"/>
    </row>
    <row r="722" spans="1:2">
      <c r="A722" s="39"/>
      <c r="B722" s="39"/>
    </row>
    <row r="723" spans="1:2">
      <c r="A723" s="39"/>
      <c r="B723" s="39"/>
    </row>
    <row r="724" spans="1:2">
      <c r="A724" s="39"/>
      <c r="B724" s="39"/>
    </row>
    <row r="725" spans="1:2">
      <c r="A725" s="39"/>
      <c r="B725" s="39"/>
    </row>
    <row r="726" spans="1:2">
      <c r="A726" s="39"/>
      <c r="B726" s="39"/>
    </row>
    <row r="727" spans="1:2">
      <c r="A727" s="39"/>
      <c r="B727" s="39"/>
    </row>
    <row r="728" spans="1:2">
      <c r="A728" s="39"/>
      <c r="B728" s="39"/>
    </row>
    <row r="729" spans="1:2">
      <c r="A729" s="39"/>
      <c r="B729" s="39"/>
    </row>
    <row r="730" spans="1:2">
      <c r="A730" s="39"/>
      <c r="B730" s="39"/>
    </row>
    <row r="731" spans="1:2">
      <c r="A731" s="39"/>
      <c r="B731" s="39"/>
    </row>
    <row r="732" spans="1:2">
      <c r="A732" s="39"/>
      <c r="B732" s="39"/>
    </row>
    <row r="733" spans="1:2">
      <c r="A733" s="39"/>
      <c r="B733" s="39"/>
    </row>
    <row r="734" spans="1:2">
      <c r="A734" s="39"/>
      <c r="B734" s="39"/>
    </row>
    <row r="735" spans="1:2">
      <c r="A735" s="39"/>
      <c r="B735" s="39"/>
    </row>
    <row r="736" spans="1:2">
      <c r="A736" s="39"/>
      <c r="B736" s="39"/>
    </row>
    <row r="737" spans="1:2">
      <c r="A737" s="39"/>
      <c r="B737" s="39"/>
    </row>
    <row r="738" spans="1:2">
      <c r="A738" s="39"/>
      <c r="B738" s="39"/>
    </row>
    <row r="739" spans="1:2">
      <c r="A739" s="39"/>
      <c r="B739" s="39"/>
    </row>
    <row r="740" spans="1:2">
      <c r="A740" s="39"/>
      <c r="B740" s="39"/>
    </row>
    <row r="741" spans="1:2">
      <c r="A741" s="39"/>
      <c r="B741" s="39"/>
    </row>
    <row r="742" spans="1:2">
      <c r="A742" s="39"/>
      <c r="B742" s="39"/>
    </row>
    <row r="743" spans="1:2">
      <c r="A743" s="39"/>
      <c r="B743" s="39"/>
    </row>
    <row r="744" spans="1:2">
      <c r="A744" s="39"/>
      <c r="B744" s="39"/>
    </row>
    <row r="745" spans="1:2">
      <c r="A745" s="39"/>
      <c r="B745" s="39"/>
    </row>
    <row r="746" spans="1:2">
      <c r="A746" s="39"/>
      <c r="B746" s="39"/>
    </row>
    <row r="747" spans="1:2">
      <c r="A747" s="39"/>
      <c r="B747" s="39"/>
    </row>
    <row r="748" spans="1:2">
      <c r="A748" s="39"/>
      <c r="B748" s="39"/>
    </row>
    <row r="749" spans="1:2">
      <c r="A749" s="39"/>
      <c r="B749" s="39"/>
    </row>
    <row r="750" spans="1:2">
      <c r="A750" s="39"/>
      <c r="B750" s="39"/>
    </row>
    <row r="751" spans="1:2">
      <c r="A751" s="39"/>
      <c r="B751" s="39"/>
    </row>
    <row r="752" spans="1:2">
      <c r="A752" s="39"/>
      <c r="B752" s="39"/>
    </row>
    <row r="753" spans="1:2">
      <c r="A753" s="39"/>
      <c r="B753" s="39"/>
    </row>
    <row r="754" spans="1:2">
      <c r="A754" s="39"/>
      <c r="B754" s="39"/>
    </row>
    <row r="755" spans="1:2">
      <c r="A755" s="39"/>
      <c r="B755" s="39"/>
    </row>
    <row r="756" spans="1:2">
      <c r="A756" s="39"/>
      <c r="B756" s="39"/>
    </row>
    <row r="757" spans="1:2">
      <c r="A757" s="39"/>
      <c r="B757" s="39"/>
    </row>
    <row r="758" spans="1:2">
      <c r="A758" s="39"/>
      <c r="B758" s="39"/>
    </row>
    <row r="759" spans="1:2">
      <c r="A759" s="39"/>
      <c r="B759" s="39"/>
    </row>
    <row r="760" spans="1:2">
      <c r="A760" s="39"/>
      <c r="B760" s="39"/>
    </row>
    <row r="761" spans="1:2">
      <c r="A761" s="39"/>
      <c r="B761" s="39"/>
    </row>
    <row r="762" spans="1:2">
      <c r="A762" s="39"/>
      <c r="B762" s="39"/>
    </row>
    <row r="763" spans="1:2">
      <c r="A763" s="39"/>
      <c r="B763" s="39"/>
    </row>
    <row r="764" spans="1:2">
      <c r="A764" s="39"/>
      <c r="B764" s="39"/>
    </row>
    <row r="765" spans="1:2">
      <c r="A765" s="39"/>
      <c r="B765" s="39"/>
    </row>
    <row r="766" spans="1:2">
      <c r="A766" s="39"/>
      <c r="B766" s="39"/>
    </row>
    <row r="767" spans="1:2">
      <c r="A767" s="39"/>
      <c r="B767" s="39"/>
    </row>
    <row r="768" spans="1:2">
      <c r="A768" s="39"/>
      <c r="B768" s="39"/>
    </row>
    <row r="769" spans="1:2">
      <c r="A769" s="39"/>
      <c r="B769" s="39"/>
    </row>
    <row r="770" spans="1:2">
      <c r="A770" s="39"/>
      <c r="B770" s="39"/>
    </row>
    <row r="771" spans="1:2">
      <c r="A771" s="39"/>
      <c r="B771" s="39"/>
    </row>
    <row r="772" spans="1:2">
      <c r="A772" s="39"/>
      <c r="B772" s="39"/>
    </row>
    <row r="773" spans="1:2">
      <c r="A773" s="39"/>
      <c r="B773" s="39"/>
    </row>
    <row r="774" spans="1:2">
      <c r="A774" s="39"/>
      <c r="B774" s="39"/>
    </row>
    <row r="775" spans="1:2">
      <c r="A775" s="39"/>
      <c r="B775" s="39"/>
    </row>
    <row r="776" spans="1:2">
      <c r="A776" s="39"/>
      <c r="B776" s="39"/>
    </row>
    <row r="777" spans="1:2">
      <c r="A777" s="39"/>
      <c r="B777" s="39"/>
    </row>
    <row r="778" spans="1:2">
      <c r="A778" s="39"/>
      <c r="B778" s="39"/>
    </row>
    <row r="779" spans="1:2">
      <c r="A779" s="39"/>
      <c r="B779" s="39"/>
    </row>
    <row r="780" spans="1:2">
      <c r="A780" s="39"/>
      <c r="B780" s="39"/>
    </row>
    <row r="781" spans="1:2">
      <c r="A781" s="39"/>
      <c r="B781" s="39"/>
    </row>
    <row r="782" spans="1:2">
      <c r="A782" s="39"/>
      <c r="B782" s="39"/>
    </row>
    <row r="783" spans="1:2">
      <c r="A783" s="39"/>
      <c r="B783" s="39"/>
    </row>
    <row r="784" spans="1:2">
      <c r="A784" s="39"/>
      <c r="B784" s="39"/>
    </row>
    <row r="785" spans="1:2">
      <c r="A785" s="39"/>
      <c r="B785" s="39"/>
    </row>
    <row r="786" spans="1:2">
      <c r="A786" s="39"/>
      <c r="B786" s="39"/>
    </row>
    <row r="787" spans="1:2">
      <c r="A787" s="39"/>
      <c r="B787" s="39"/>
    </row>
    <row r="788" spans="1:2">
      <c r="A788" s="39"/>
      <c r="B788" s="39"/>
    </row>
    <row r="789" spans="1:2">
      <c r="A789" s="39"/>
      <c r="B789" s="39"/>
    </row>
    <row r="790" spans="1:2">
      <c r="A790" s="39"/>
      <c r="B790" s="39"/>
    </row>
    <row r="791" spans="1:2">
      <c r="A791" s="39"/>
      <c r="B791" s="39"/>
    </row>
    <row r="792" spans="1:2">
      <c r="A792" s="39"/>
      <c r="B792" s="39"/>
    </row>
    <row r="793" spans="1:2">
      <c r="A793" s="39"/>
      <c r="B793" s="39"/>
    </row>
    <row r="794" spans="1:2">
      <c r="A794" s="39"/>
      <c r="B794" s="39"/>
    </row>
    <row r="795" spans="1:2">
      <c r="A795" s="39"/>
      <c r="B795" s="39"/>
    </row>
    <row r="796" spans="1:2">
      <c r="A796" s="39"/>
      <c r="B796" s="39"/>
    </row>
    <row r="797" spans="1:2">
      <c r="A797" s="39"/>
      <c r="B797" s="39"/>
    </row>
    <row r="798" spans="1:2">
      <c r="A798" s="39"/>
      <c r="B798" s="39"/>
    </row>
    <row r="799" spans="1:2">
      <c r="A799" s="39"/>
      <c r="B799" s="39"/>
    </row>
    <row r="800" spans="1:2">
      <c r="A800" s="39"/>
      <c r="B800" s="39"/>
    </row>
    <row r="801" spans="1:2">
      <c r="A801" s="39"/>
      <c r="B801" s="39"/>
    </row>
    <row r="802" spans="1:2">
      <c r="A802" s="39"/>
      <c r="B802" s="39"/>
    </row>
    <row r="803" spans="1:2">
      <c r="A803" s="39"/>
      <c r="B803" s="39"/>
    </row>
    <row r="804" spans="1:2">
      <c r="A804" s="39"/>
      <c r="B804" s="39"/>
    </row>
    <row r="805" spans="1:2">
      <c r="A805" s="39"/>
      <c r="B805" s="39"/>
    </row>
    <row r="806" spans="1:2">
      <c r="A806" s="39"/>
      <c r="B806" s="39"/>
    </row>
    <row r="807" spans="1:2">
      <c r="A807" s="39"/>
      <c r="B807" s="39"/>
    </row>
    <row r="808" spans="1:2">
      <c r="A808" s="39"/>
      <c r="B808" s="39"/>
    </row>
    <row r="809" spans="1:2">
      <c r="A809" s="39"/>
      <c r="B809" s="39"/>
    </row>
    <row r="810" spans="1:2">
      <c r="A810" s="39"/>
      <c r="B810" s="39"/>
    </row>
    <row r="811" spans="1:2">
      <c r="A811" s="39"/>
      <c r="B811" s="39"/>
    </row>
    <row r="812" spans="1:2">
      <c r="A812" s="39"/>
      <c r="B812" s="39"/>
    </row>
    <row r="813" spans="1:2">
      <c r="A813" s="39"/>
      <c r="B813" s="39"/>
    </row>
    <row r="814" spans="1:2">
      <c r="A814" s="39"/>
      <c r="B814" s="39"/>
    </row>
    <row r="815" spans="1:2">
      <c r="A815" s="39"/>
      <c r="B815" s="39"/>
    </row>
    <row r="816" spans="1:2">
      <c r="A816" s="39"/>
      <c r="B816" s="39"/>
    </row>
    <row r="817" spans="1:2">
      <c r="A817" s="39"/>
      <c r="B817" s="39"/>
    </row>
    <row r="818" spans="1:2">
      <c r="A818" s="39"/>
      <c r="B818" s="39"/>
    </row>
    <row r="819" spans="1:2">
      <c r="A819" s="39"/>
      <c r="B819" s="39"/>
    </row>
    <row r="820" spans="1:2">
      <c r="A820" s="39"/>
      <c r="B820" s="39"/>
    </row>
    <row r="821" spans="1:2">
      <c r="A821" s="39"/>
      <c r="B821" s="39"/>
    </row>
    <row r="822" spans="1:2">
      <c r="A822" s="39"/>
      <c r="B822" s="39"/>
    </row>
    <row r="823" spans="1:2">
      <c r="A823" s="39"/>
      <c r="B823" s="39"/>
    </row>
    <row r="824" spans="1:2">
      <c r="A824" s="39"/>
      <c r="B824" s="39"/>
    </row>
    <row r="825" spans="1:2">
      <c r="A825" s="39"/>
      <c r="B825" s="39"/>
    </row>
    <row r="826" spans="1:2">
      <c r="A826" s="39"/>
      <c r="B826" s="39"/>
    </row>
    <row r="827" spans="1:2">
      <c r="A827" s="39"/>
      <c r="B827" s="39"/>
    </row>
    <row r="828" spans="1:2">
      <c r="A828" s="39"/>
      <c r="B828" s="39"/>
    </row>
    <row r="829" spans="1:2">
      <c r="A829" s="39"/>
      <c r="B829" s="39"/>
    </row>
    <row r="830" spans="1:2">
      <c r="A830" s="39"/>
      <c r="B830" s="39"/>
    </row>
    <row r="831" spans="1:2">
      <c r="A831" s="39"/>
      <c r="B831" s="39"/>
    </row>
    <row r="832" spans="1:2">
      <c r="A832" s="39"/>
      <c r="B832" s="39"/>
    </row>
    <row r="833" spans="1:2">
      <c r="A833" s="39"/>
      <c r="B833" s="39"/>
    </row>
    <row r="834" spans="1:2">
      <c r="A834" s="39"/>
      <c r="B834" s="39"/>
    </row>
    <row r="835" spans="1:2">
      <c r="A835" s="39"/>
      <c r="B835" s="39"/>
    </row>
    <row r="836" spans="1:2">
      <c r="A836" s="39"/>
      <c r="B836" s="39"/>
    </row>
    <row r="837" spans="1:2">
      <c r="A837" s="39"/>
      <c r="B837" s="39"/>
    </row>
    <row r="838" spans="1:2">
      <c r="A838" s="39"/>
      <c r="B838" s="39"/>
    </row>
    <row r="839" spans="1:2">
      <c r="A839" s="39"/>
      <c r="B839" s="39"/>
    </row>
    <row r="840" spans="1:2">
      <c r="A840" s="39"/>
      <c r="B840" s="39"/>
    </row>
    <row r="841" spans="1:2">
      <c r="A841" s="39"/>
      <c r="B841" s="39"/>
    </row>
    <row r="842" spans="1:2">
      <c r="A842" s="39"/>
      <c r="B842" s="39"/>
    </row>
    <row r="843" spans="1:2">
      <c r="A843" s="39"/>
      <c r="B843" s="39"/>
    </row>
    <row r="844" spans="1:2">
      <c r="A844" s="39"/>
      <c r="B844" s="39"/>
    </row>
    <row r="845" spans="1:2">
      <c r="A845" s="39"/>
      <c r="B845" s="39"/>
    </row>
    <row r="846" spans="1:2">
      <c r="A846" s="39"/>
      <c r="B846" s="39"/>
    </row>
    <row r="847" spans="1:2">
      <c r="A847" s="39"/>
      <c r="B847" s="39"/>
    </row>
    <row r="848" spans="1:2">
      <c r="A848" s="39"/>
      <c r="B848" s="39"/>
    </row>
    <row r="849" spans="1:2">
      <c r="A849" s="39"/>
      <c r="B849" s="39"/>
    </row>
    <row r="850" spans="1:2">
      <c r="A850" s="39"/>
      <c r="B850" s="39"/>
    </row>
    <row r="851" spans="1:2">
      <c r="A851" s="39"/>
      <c r="B851" s="39"/>
    </row>
    <row r="852" spans="1:2">
      <c r="A852" s="39"/>
      <c r="B852" s="39"/>
    </row>
    <row r="853" spans="1:2">
      <c r="A853" s="39"/>
      <c r="B853" s="39"/>
    </row>
    <row r="854" spans="1:2">
      <c r="A854" s="39"/>
      <c r="B854" s="39"/>
    </row>
    <row r="855" spans="1:2">
      <c r="A855" s="39"/>
      <c r="B855" s="39"/>
    </row>
    <row r="856" spans="1:2">
      <c r="A856" s="39"/>
      <c r="B856" s="39"/>
    </row>
    <row r="857" spans="1:2">
      <c r="A857" s="39"/>
      <c r="B857" s="39"/>
    </row>
    <row r="858" spans="1:2">
      <c r="A858" s="39"/>
      <c r="B858" s="39"/>
    </row>
    <row r="859" spans="1:2">
      <c r="A859" s="39"/>
      <c r="B859" s="39"/>
    </row>
    <row r="860" spans="1:2">
      <c r="A860" s="39"/>
      <c r="B860" s="39"/>
    </row>
    <row r="861" spans="1:2">
      <c r="A861" s="39"/>
      <c r="B861" s="39"/>
    </row>
    <row r="862" spans="1:2">
      <c r="A862" s="39"/>
      <c r="B862" s="39"/>
    </row>
    <row r="863" spans="1:2">
      <c r="A863" s="39"/>
      <c r="B863" s="39"/>
    </row>
    <row r="864" spans="1:2">
      <c r="A864" s="39"/>
      <c r="B864" s="39"/>
    </row>
    <row r="865" spans="1:2">
      <c r="A865" s="39"/>
      <c r="B865" s="39"/>
    </row>
    <row r="866" spans="1:2">
      <c r="A866" s="39"/>
      <c r="B866" s="39"/>
    </row>
    <row r="867" spans="1:2">
      <c r="A867" s="39"/>
      <c r="B867" s="39"/>
    </row>
    <row r="868" spans="1:2">
      <c r="A868" s="39"/>
      <c r="B868" s="39"/>
    </row>
    <row r="869" spans="1:2">
      <c r="A869" s="39"/>
      <c r="B869" s="39"/>
    </row>
    <row r="870" spans="1:2">
      <c r="A870" s="39"/>
      <c r="B870" s="39"/>
    </row>
    <row r="871" spans="1:2">
      <c r="A871" s="39"/>
      <c r="B871" s="39"/>
    </row>
    <row r="872" spans="1:2">
      <c r="A872" s="39"/>
      <c r="B872" s="39"/>
    </row>
    <row r="873" spans="1:2">
      <c r="A873" s="39"/>
      <c r="B873" s="39"/>
    </row>
    <row r="874" spans="1:2">
      <c r="A874" s="39"/>
      <c r="B874" s="39"/>
    </row>
    <row r="875" spans="1:2">
      <c r="A875" s="39"/>
      <c r="B875" s="39"/>
    </row>
    <row r="876" spans="1:2">
      <c r="A876" s="39"/>
      <c r="B876" s="39"/>
    </row>
    <row r="877" spans="1:2">
      <c r="A877" s="39"/>
      <c r="B877" s="39"/>
    </row>
    <row r="878" spans="1:2">
      <c r="A878" s="39"/>
      <c r="B878" s="39"/>
    </row>
    <row r="879" spans="1:2">
      <c r="A879" s="39"/>
      <c r="B879" s="39"/>
    </row>
    <row r="880" spans="1:2">
      <c r="A880" s="39"/>
      <c r="B880" s="39"/>
    </row>
    <row r="881" spans="1:2">
      <c r="A881" s="39"/>
      <c r="B881" s="39"/>
    </row>
    <row r="882" spans="1:2">
      <c r="A882" s="39"/>
      <c r="B882" s="39"/>
    </row>
    <row r="883" spans="1:2">
      <c r="A883" s="39"/>
      <c r="B883" s="39"/>
    </row>
    <row r="884" spans="1:2">
      <c r="A884" s="39"/>
      <c r="B884" s="39"/>
    </row>
    <row r="885" spans="1:2">
      <c r="A885" s="39"/>
      <c r="B885" s="39"/>
    </row>
    <row r="886" spans="1:2">
      <c r="A886" s="39"/>
      <c r="B886" s="39"/>
    </row>
    <row r="887" spans="1:2">
      <c r="A887" s="39"/>
      <c r="B887" s="39"/>
    </row>
    <row r="888" spans="1:2">
      <c r="A888" s="39"/>
      <c r="B888" s="39"/>
    </row>
    <row r="889" spans="1:2">
      <c r="A889" s="39"/>
      <c r="B889" s="39"/>
    </row>
    <row r="890" spans="1:2">
      <c r="A890" s="39"/>
      <c r="B890" s="39"/>
    </row>
    <row r="891" spans="1:2">
      <c r="A891" s="39"/>
      <c r="B891" s="39"/>
    </row>
    <row r="892" spans="1:2">
      <c r="A892" s="39"/>
      <c r="B892" s="39"/>
    </row>
    <row r="893" spans="1:2">
      <c r="A893" s="39"/>
      <c r="B893" s="39"/>
    </row>
    <row r="894" spans="1:2">
      <c r="A894" s="39"/>
      <c r="B894" s="39"/>
    </row>
    <row r="895" spans="1:2">
      <c r="A895" s="39"/>
      <c r="B895" s="39"/>
    </row>
    <row r="896" spans="1:2">
      <c r="A896" s="39"/>
      <c r="B896" s="39"/>
    </row>
    <row r="897" spans="1:2">
      <c r="A897" s="39"/>
      <c r="B897" s="39"/>
    </row>
    <row r="898" spans="1:2">
      <c r="A898" s="39"/>
      <c r="B898" s="39"/>
    </row>
    <row r="899" spans="1:2">
      <c r="A899" s="39"/>
      <c r="B899" s="39"/>
    </row>
    <row r="900" spans="1:2">
      <c r="A900" s="39"/>
      <c r="B900" s="39"/>
    </row>
    <row r="901" spans="1:2">
      <c r="A901" s="39"/>
      <c r="B901" s="39"/>
    </row>
    <row r="902" spans="1:2">
      <c r="A902" s="39"/>
      <c r="B902" s="39"/>
    </row>
    <row r="903" spans="1:2">
      <c r="A903" s="39"/>
      <c r="B903" s="39"/>
    </row>
    <row r="904" spans="1:2">
      <c r="A904" s="39"/>
      <c r="B904" s="39"/>
    </row>
    <row r="905" spans="1:2">
      <c r="A905" s="39"/>
      <c r="B905" s="39"/>
    </row>
    <row r="906" spans="1:2">
      <c r="A906" s="39"/>
      <c r="B906" s="39"/>
    </row>
    <row r="907" spans="1:2">
      <c r="A907" s="39"/>
      <c r="B907" s="39"/>
    </row>
    <row r="908" spans="1:2">
      <c r="A908" s="39"/>
      <c r="B908" s="39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workbookViewId="0">
      <selection activeCell="C22" sqref="C22"/>
    </sheetView>
  </sheetViews>
  <sheetFormatPr defaultRowHeight="16.5"/>
  <cols>
    <col min="1" max="1" width="16.375" style="37" customWidth="1"/>
    <col min="3" max="3" width="15.625" customWidth="1"/>
    <col min="7" max="7" width="14.625" customWidth="1"/>
  </cols>
  <sheetData>
    <row r="1" spans="1:11">
      <c r="A1" s="38" t="s">
        <v>108</v>
      </c>
      <c r="C1" s="56" t="s">
        <v>108</v>
      </c>
      <c r="D1" s="56"/>
      <c r="F1" s="51" t="s">
        <v>208</v>
      </c>
      <c r="G1" s="51" t="s">
        <v>108</v>
      </c>
      <c r="H1" s="51" t="s">
        <v>210</v>
      </c>
      <c r="I1" s="51" t="s">
        <v>211</v>
      </c>
      <c r="J1" s="55" t="s">
        <v>245</v>
      </c>
    </row>
    <row r="2" spans="1:11">
      <c r="A2" s="35">
        <v>17</v>
      </c>
      <c r="C2" s="45"/>
      <c r="D2" s="45"/>
      <c r="F2" s="45">
        <v>7</v>
      </c>
      <c r="G2" s="52">
        <v>22</v>
      </c>
      <c r="H2" s="45">
        <v>1</v>
      </c>
      <c r="I2" s="47">
        <v>0.97399999999999998</v>
      </c>
      <c r="J2" s="45">
        <v>40</v>
      </c>
    </row>
    <row r="3" spans="1:11">
      <c r="A3" s="35">
        <v>19</v>
      </c>
      <c r="C3" s="45" t="s">
        <v>230</v>
      </c>
      <c r="D3" s="45">
        <v>17.5</v>
      </c>
      <c r="F3" s="45">
        <v>16</v>
      </c>
      <c r="G3" s="52">
        <v>22</v>
      </c>
      <c r="H3" s="45">
        <v>1</v>
      </c>
      <c r="I3" s="47">
        <v>0.97399999999999998</v>
      </c>
      <c r="J3" s="45">
        <v>39</v>
      </c>
      <c r="K3">
        <f>40*0.75</f>
        <v>30</v>
      </c>
    </row>
    <row r="4" spans="1:11">
      <c r="A4" s="35">
        <v>16</v>
      </c>
      <c r="C4" s="45" t="s">
        <v>231</v>
      </c>
      <c r="D4" s="45">
        <v>0.28419928002940253</v>
      </c>
      <c r="F4" s="45">
        <v>4</v>
      </c>
      <c r="G4" s="52">
        <v>20</v>
      </c>
      <c r="H4" s="45">
        <v>3</v>
      </c>
      <c r="I4" s="47">
        <v>0.89700000000000002</v>
      </c>
      <c r="J4" s="45">
        <v>38</v>
      </c>
      <c r="K4">
        <f>40*0.25</f>
        <v>10</v>
      </c>
    </row>
    <row r="5" spans="1:11">
      <c r="A5" s="35">
        <v>20</v>
      </c>
      <c r="C5" s="45" t="s">
        <v>232</v>
      </c>
      <c r="D5" s="45">
        <v>17</v>
      </c>
      <c r="F5" s="45">
        <v>14</v>
      </c>
      <c r="G5" s="52">
        <v>20</v>
      </c>
      <c r="H5" s="45">
        <v>3</v>
      </c>
      <c r="I5" s="47">
        <v>0.89700000000000002</v>
      </c>
      <c r="J5" s="45">
        <v>37</v>
      </c>
    </row>
    <row r="6" spans="1:11">
      <c r="A6" s="35">
        <v>17</v>
      </c>
      <c r="C6" s="45" t="s">
        <v>233</v>
      </c>
      <c r="D6" s="45">
        <v>16</v>
      </c>
      <c r="F6" s="45">
        <v>29</v>
      </c>
      <c r="G6" s="52">
        <v>20</v>
      </c>
      <c r="H6" s="45">
        <v>3</v>
      </c>
      <c r="I6" s="47">
        <v>0.89700000000000002</v>
      </c>
      <c r="J6" s="45">
        <v>36</v>
      </c>
      <c r="K6" t="str">
        <f>"第一分位數為"&amp;G32</f>
        <v>第一分位數為16</v>
      </c>
    </row>
    <row r="7" spans="1:11">
      <c r="A7" s="35">
        <v>19</v>
      </c>
      <c r="C7" s="45" t="s">
        <v>234</v>
      </c>
      <c r="D7" s="45">
        <v>1.7974340685458343</v>
      </c>
      <c r="F7" s="45">
        <v>2</v>
      </c>
      <c r="G7" s="52">
        <v>19</v>
      </c>
      <c r="H7" s="45">
        <v>6</v>
      </c>
      <c r="I7" s="47">
        <v>0.74299999999999999</v>
      </c>
      <c r="J7" s="45">
        <v>35</v>
      </c>
      <c r="K7" t="str">
        <f>"第三分位數為"&amp;G12</f>
        <v>第三分位數為19</v>
      </c>
    </row>
    <row r="8" spans="1:11">
      <c r="A8" s="35">
        <v>22</v>
      </c>
      <c r="C8" s="45" t="s">
        <v>235</v>
      </c>
      <c r="D8" s="45">
        <v>3.2307692307692308</v>
      </c>
      <c r="F8" s="45">
        <v>6</v>
      </c>
      <c r="G8" s="52">
        <v>19</v>
      </c>
      <c r="H8" s="45">
        <v>6</v>
      </c>
      <c r="I8" s="47">
        <v>0.74299999999999999</v>
      </c>
      <c r="J8" s="45">
        <v>34</v>
      </c>
      <c r="K8" t="str">
        <f>"四分位距為"&amp;G12-G32</f>
        <v>四分位距為3</v>
      </c>
    </row>
    <row r="9" spans="1:11">
      <c r="A9" s="35">
        <v>16</v>
      </c>
      <c r="C9" s="45" t="s">
        <v>236</v>
      </c>
      <c r="D9" s="45">
        <v>0.13720272366889219</v>
      </c>
      <c r="F9" s="45">
        <v>11</v>
      </c>
      <c r="G9" s="52">
        <v>19</v>
      </c>
      <c r="H9" s="45">
        <v>6</v>
      </c>
      <c r="I9" s="47">
        <v>0.74299999999999999</v>
      </c>
      <c r="J9" s="45">
        <v>33</v>
      </c>
    </row>
    <row r="10" spans="1:11">
      <c r="A10" s="35">
        <v>17</v>
      </c>
      <c r="C10" s="45" t="s">
        <v>237</v>
      </c>
      <c r="D10" s="45">
        <v>0.69717874719822892</v>
      </c>
      <c r="F10" s="45">
        <v>22</v>
      </c>
      <c r="G10" s="52">
        <v>19</v>
      </c>
      <c r="H10" s="45">
        <v>6</v>
      </c>
      <c r="I10" s="47">
        <v>0.74299999999999999</v>
      </c>
      <c r="J10" s="45">
        <v>32</v>
      </c>
    </row>
    <row r="11" spans="1:11">
      <c r="A11" s="35">
        <v>17</v>
      </c>
      <c r="C11" s="45" t="s">
        <v>238</v>
      </c>
      <c r="D11" s="45">
        <v>7</v>
      </c>
      <c r="F11" s="45">
        <v>26</v>
      </c>
      <c r="G11" s="52">
        <v>19</v>
      </c>
      <c r="H11" s="45">
        <v>6</v>
      </c>
      <c r="I11" s="47">
        <v>0.74299999999999999</v>
      </c>
      <c r="J11" s="45">
        <v>31</v>
      </c>
    </row>
    <row r="12" spans="1:11">
      <c r="A12" s="35">
        <v>19</v>
      </c>
      <c r="C12" s="45" t="s">
        <v>239</v>
      </c>
      <c r="D12" s="45">
        <v>15</v>
      </c>
      <c r="F12" s="45">
        <v>34</v>
      </c>
      <c r="G12" s="62">
        <v>19</v>
      </c>
      <c r="H12" s="45">
        <v>6</v>
      </c>
      <c r="I12" s="47">
        <v>0.74299999999999999</v>
      </c>
      <c r="J12" s="61">
        <v>30</v>
      </c>
    </row>
    <row r="13" spans="1:11">
      <c r="A13" s="35">
        <v>16</v>
      </c>
      <c r="C13" s="45" t="s">
        <v>219</v>
      </c>
      <c r="D13" s="45">
        <v>22</v>
      </c>
      <c r="E13" s="57" t="str">
        <f>"全距為"&amp;D13-D12</f>
        <v>全距為7</v>
      </c>
      <c r="F13" s="45">
        <v>15</v>
      </c>
      <c r="G13" s="52">
        <v>18</v>
      </c>
      <c r="H13" s="45">
        <v>12</v>
      </c>
      <c r="I13" s="47">
        <v>0.53800000000000003</v>
      </c>
      <c r="J13" s="45">
        <v>29</v>
      </c>
    </row>
    <row r="14" spans="1:11">
      <c r="A14" s="35">
        <v>15</v>
      </c>
      <c r="C14" s="45" t="s">
        <v>240</v>
      </c>
      <c r="D14" s="45">
        <v>700</v>
      </c>
      <c r="F14" s="45">
        <v>19</v>
      </c>
      <c r="G14" s="52">
        <v>18</v>
      </c>
      <c r="H14" s="45">
        <v>12</v>
      </c>
      <c r="I14" s="47">
        <v>0.53800000000000003</v>
      </c>
      <c r="J14" s="45">
        <v>28</v>
      </c>
    </row>
    <row r="15" spans="1:11">
      <c r="A15" s="35">
        <v>20</v>
      </c>
      <c r="C15" s="45" t="s">
        <v>241</v>
      </c>
      <c r="D15" s="45">
        <v>40</v>
      </c>
      <c r="F15" s="45">
        <v>23</v>
      </c>
      <c r="G15" s="52">
        <v>18</v>
      </c>
      <c r="H15" s="45">
        <v>12</v>
      </c>
      <c r="I15" s="47">
        <v>0.53800000000000003</v>
      </c>
      <c r="J15" s="45">
        <v>27</v>
      </c>
    </row>
    <row r="16" spans="1:11">
      <c r="A16" s="35">
        <v>18</v>
      </c>
      <c r="C16" s="45" t="s">
        <v>242</v>
      </c>
      <c r="D16" s="45">
        <v>22</v>
      </c>
      <c r="F16" s="45">
        <v>27</v>
      </c>
      <c r="G16" s="52">
        <v>18</v>
      </c>
      <c r="H16" s="45">
        <v>12</v>
      </c>
      <c r="I16" s="47">
        <v>0.53800000000000003</v>
      </c>
      <c r="J16" s="45">
        <v>26</v>
      </c>
    </row>
    <row r="17" spans="1:10">
      <c r="A17" s="35">
        <v>22</v>
      </c>
      <c r="C17" s="45" t="s">
        <v>243</v>
      </c>
      <c r="D17" s="45">
        <v>15</v>
      </c>
      <c r="F17" s="45">
        <v>30</v>
      </c>
      <c r="G17" s="52">
        <v>18</v>
      </c>
      <c r="H17" s="45">
        <v>12</v>
      </c>
      <c r="I17" s="47">
        <v>0.53800000000000003</v>
      </c>
      <c r="J17" s="45">
        <v>25</v>
      </c>
    </row>
    <row r="18" spans="1:10" ht="17.25" thickBot="1">
      <c r="A18" s="35">
        <v>16</v>
      </c>
      <c r="C18" s="48" t="s">
        <v>244</v>
      </c>
      <c r="D18" s="48">
        <v>0.57484673816997234</v>
      </c>
      <c r="F18" s="45">
        <v>32</v>
      </c>
      <c r="G18" s="52">
        <v>18</v>
      </c>
      <c r="H18" s="45">
        <v>12</v>
      </c>
      <c r="I18" s="47">
        <v>0.53800000000000003</v>
      </c>
      <c r="J18" s="45">
        <v>24</v>
      </c>
    </row>
    <row r="19" spans="1:10">
      <c r="A19" s="35">
        <v>17</v>
      </c>
      <c r="F19" s="45">
        <v>37</v>
      </c>
      <c r="G19" s="52">
        <v>18</v>
      </c>
      <c r="H19" s="45">
        <v>12</v>
      </c>
      <c r="I19" s="47">
        <v>0.53800000000000003</v>
      </c>
      <c r="J19" s="45">
        <v>23</v>
      </c>
    </row>
    <row r="20" spans="1:10">
      <c r="A20" s="35">
        <v>18</v>
      </c>
      <c r="F20" s="45">
        <v>40</v>
      </c>
      <c r="G20" s="52">
        <v>18</v>
      </c>
      <c r="H20" s="45">
        <v>12</v>
      </c>
      <c r="I20" s="47">
        <v>0.53800000000000003</v>
      </c>
      <c r="J20" s="45">
        <v>22</v>
      </c>
    </row>
    <row r="21" spans="1:10">
      <c r="A21" s="35">
        <v>17</v>
      </c>
      <c r="F21" s="45">
        <v>1</v>
      </c>
      <c r="G21" s="52">
        <v>17</v>
      </c>
      <c r="H21" s="45">
        <v>20</v>
      </c>
      <c r="I21" s="47">
        <v>0.38400000000000001</v>
      </c>
      <c r="J21" s="45">
        <v>21</v>
      </c>
    </row>
    <row r="22" spans="1:10">
      <c r="A22" s="35">
        <v>16</v>
      </c>
      <c r="F22" s="45">
        <v>5</v>
      </c>
      <c r="G22" s="52">
        <v>17</v>
      </c>
      <c r="H22" s="45">
        <v>20</v>
      </c>
      <c r="I22" s="47">
        <v>0.38400000000000001</v>
      </c>
      <c r="J22" s="45">
        <v>20</v>
      </c>
    </row>
    <row r="23" spans="1:10">
      <c r="A23" s="35">
        <v>19</v>
      </c>
      <c r="F23" s="45">
        <v>9</v>
      </c>
      <c r="G23" s="52">
        <v>17</v>
      </c>
      <c r="H23" s="45">
        <v>20</v>
      </c>
      <c r="I23" s="47">
        <v>0.38400000000000001</v>
      </c>
      <c r="J23" s="45">
        <v>19</v>
      </c>
    </row>
    <row r="24" spans="1:10">
      <c r="A24" s="35">
        <v>18</v>
      </c>
      <c r="F24" s="45">
        <v>10</v>
      </c>
      <c r="G24" s="52">
        <v>17</v>
      </c>
      <c r="H24" s="45">
        <v>20</v>
      </c>
      <c r="I24" s="47">
        <v>0.38400000000000001</v>
      </c>
      <c r="J24" s="45">
        <v>18</v>
      </c>
    </row>
    <row r="25" spans="1:10">
      <c r="A25" s="35">
        <v>16</v>
      </c>
      <c r="F25" s="45">
        <v>18</v>
      </c>
      <c r="G25" s="52">
        <v>17</v>
      </c>
      <c r="H25" s="45">
        <v>20</v>
      </c>
      <c r="I25" s="47">
        <v>0.38400000000000001</v>
      </c>
      <c r="J25" s="45">
        <v>17</v>
      </c>
    </row>
    <row r="26" spans="1:10">
      <c r="A26" s="35">
        <v>16</v>
      </c>
      <c r="F26" s="45">
        <v>20</v>
      </c>
      <c r="G26" s="52">
        <v>17</v>
      </c>
      <c r="H26" s="45">
        <v>20</v>
      </c>
      <c r="I26" s="47">
        <v>0.38400000000000001</v>
      </c>
      <c r="J26" s="45">
        <v>16</v>
      </c>
    </row>
    <row r="27" spans="1:10">
      <c r="A27" s="35">
        <v>19</v>
      </c>
      <c r="F27" s="45">
        <v>3</v>
      </c>
      <c r="G27" s="52">
        <v>16</v>
      </c>
      <c r="H27" s="45">
        <v>26</v>
      </c>
      <c r="I27" s="47">
        <v>0.10199999999999999</v>
      </c>
      <c r="J27" s="45">
        <v>15</v>
      </c>
    </row>
    <row r="28" spans="1:10">
      <c r="A28" s="35">
        <v>18</v>
      </c>
      <c r="F28" s="45">
        <v>8</v>
      </c>
      <c r="G28" s="52">
        <v>16</v>
      </c>
      <c r="H28" s="45">
        <v>26</v>
      </c>
      <c r="I28" s="47">
        <v>0.10199999999999999</v>
      </c>
      <c r="J28" s="45">
        <v>14</v>
      </c>
    </row>
    <row r="29" spans="1:10">
      <c r="A29" s="35">
        <v>15</v>
      </c>
      <c r="F29" s="45">
        <v>12</v>
      </c>
      <c r="G29" s="52">
        <v>16</v>
      </c>
      <c r="H29" s="45">
        <v>26</v>
      </c>
      <c r="I29" s="47">
        <v>0.10199999999999999</v>
      </c>
      <c r="J29" s="45">
        <v>13</v>
      </c>
    </row>
    <row r="30" spans="1:10">
      <c r="A30" s="35">
        <v>20</v>
      </c>
      <c r="F30" s="45">
        <v>17</v>
      </c>
      <c r="G30" s="52">
        <v>16</v>
      </c>
      <c r="H30" s="45">
        <v>26</v>
      </c>
      <c r="I30" s="47">
        <v>0.10199999999999999</v>
      </c>
      <c r="J30" s="45">
        <v>12</v>
      </c>
    </row>
    <row r="31" spans="1:10">
      <c r="A31" s="35">
        <v>18</v>
      </c>
      <c r="F31" s="45">
        <v>21</v>
      </c>
      <c r="G31" s="52">
        <v>16</v>
      </c>
      <c r="H31" s="45">
        <v>26</v>
      </c>
      <c r="I31" s="47">
        <v>0.10199999999999999</v>
      </c>
      <c r="J31" s="45">
        <v>11</v>
      </c>
    </row>
    <row r="32" spans="1:10">
      <c r="A32" s="35">
        <v>16</v>
      </c>
      <c r="F32" s="45">
        <v>24</v>
      </c>
      <c r="G32" s="62">
        <v>16</v>
      </c>
      <c r="H32" s="45">
        <v>26</v>
      </c>
      <c r="I32" s="47">
        <v>0.10199999999999999</v>
      </c>
      <c r="J32" s="61">
        <v>10</v>
      </c>
    </row>
    <row r="33" spans="1:10">
      <c r="A33" s="35">
        <v>18</v>
      </c>
      <c r="F33" s="45">
        <v>25</v>
      </c>
      <c r="G33" s="52">
        <v>16</v>
      </c>
      <c r="H33" s="45">
        <v>26</v>
      </c>
      <c r="I33" s="47">
        <v>0.10199999999999999</v>
      </c>
      <c r="J33" s="45">
        <v>9</v>
      </c>
    </row>
    <row r="34" spans="1:10">
      <c r="A34" s="35">
        <v>16</v>
      </c>
      <c r="F34" s="45">
        <v>31</v>
      </c>
      <c r="G34" s="52">
        <v>16</v>
      </c>
      <c r="H34" s="45">
        <v>26</v>
      </c>
      <c r="I34" s="47">
        <v>0.10199999999999999</v>
      </c>
      <c r="J34" s="45">
        <v>8</v>
      </c>
    </row>
    <row r="35" spans="1:10">
      <c r="A35" s="35">
        <v>19</v>
      </c>
      <c r="F35" s="45">
        <v>33</v>
      </c>
      <c r="G35" s="52">
        <v>16</v>
      </c>
      <c r="H35" s="45">
        <v>26</v>
      </c>
      <c r="I35" s="47">
        <v>0.10199999999999999</v>
      </c>
      <c r="J35" s="45">
        <v>7</v>
      </c>
    </row>
    <row r="36" spans="1:10">
      <c r="A36" s="35">
        <v>15</v>
      </c>
      <c r="F36" s="45">
        <v>36</v>
      </c>
      <c r="G36" s="52">
        <v>16</v>
      </c>
      <c r="H36" s="45">
        <v>26</v>
      </c>
      <c r="I36" s="47">
        <v>0.10199999999999999</v>
      </c>
      <c r="J36" s="45">
        <v>6</v>
      </c>
    </row>
    <row r="37" spans="1:10">
      <c r="A37" s="35">
        <v>16</v>
      </c>
      <c r="F37" s="45">
        <v>38</v>
      </c>
      <c r="G37" s="52">
        <v>16</v>
      </c>
      <c r="H37" s="45">
        <v>26</v>
      </c>
      <c r="I37" s="47">
        <v>0.10199999999999999</v>
      </c>
      <c r="J37" s="45">
        <v>5</v>
      </c>
    </row>
    <row r="38" spans="1:10">
      <c r="A38" s="35">
        <v>18</v>
      </c>
      <c r="F38" s="45">
        <v>13</v>
      </c>
      <c r="G38" s="52">
        <v>15</v>
      </c>
      <c r="H38" s="45">
        <v>37</v>
      </c>
      <c r="I38" s="47">
        <v>0</v>
      </c>
      <c r="J38" s="45">
        <v>4</v>
      </c>
    </row>
    <row r="39" spans="1:10">
      <c r="A39" s="35">
        <v>16</v>
      </c>
      <c r="F39" s="45">
        <v>28</v>
      </c>
      <c r="G39" s="52">
        <v>15</v>
      </c>
      <c r="H39" s="45">
        <v>37</v>
      </c>
      <c r="I39" s="47">
        <v>0</v>
      </c>
      <c r="J39" s="45">
        <v>3</v>
      </c>
    </row>
    <row r="40" spans="1:10">
      <c r="A40" s="35">
        <v>15</v>
      </c>
      <c r="F40" s="45">
        <v>35</v>
      </c>
      <c r="G40" s="52">
        <v>15</v>
      </c>
      <c r="H40" s="45">
        <v>37</v>
      </c>
      <c r="I40" s="47">
        <v>0</v>
      </c>
      <c r="J40" s="45">
        <v>2</v>
      </c>
    </row>
    <row r="41" spans="1:10" ht="17.25" thickBot="1">
      <c r="A41" s="35">
        <v>18</v>
      </c>
      <c r="F41" s="48">
        <v>39</v>
      </c>
      <c r="G41" s="53">
        <v>15</v>
      </c>
      <c r="H41" s="48">
        <v>37</v>
      </c>
      <c r="I41" s="50">
        <v>0</v>
      </c>
      <c r="J41" s="45">
        <v>1</v>
      </c>
    </row>
    <row r="42" spans="1:10">
      <c r="A42" s="36"/>
    </row>
    <row r="43" spans="1:10">
      <c r="A43" s="36"/>
    </row>
    <row r="44" spans="1:10">
      <c r="A44" s="36"/>
    </row>
    <row r="45" spans="1:10">
      <c r="A45" s="36"/>
    </row>
    <row r="46" spans="1:10">
      <c r="A46" s="36"/>
    </row>
    <row r="47" spans="1:10">
      <c r="A47" s="36"/>
    </row>
    <row r="48" spans="1:10">
      <c r="A48" s="36"/>
    </row>
    <row r="49" spans="1:1">
      <c r="A49" s="36"/>
    </row>
    <row r="50" spans="1:1">
      <c r="A50" s="36"/>
    </row>
    <row r="51" spans="1:1">
      <c r="A51" s="36"/>
    </row>
    <row r="52" spans="1:1">
      <c r="A52" s="36"/>
    </row>
    <row r="53" spans="1:1">
      <c r="A53" s="36"/>
    </row>
    <row r="54" spans="1:1">
      <c r="A54" s="36"/>
    </row>
    <row r="55" spans="1:1">
      <c r="A55" s="36"/>
    </row>
    <row r="56" spans="1:1">
      <c r="A56" s="36"/>
    </row>
    <row r="57" spans="1:1">
      <c r="A57" s="36"/>
    </row>
    <row r="58" spans="1:1">
      <c r="A58" s="36"/>
    </row>
    <row r="59" spans="1:1">
      <c r="A59" s="36"/>
    </row>
    <row r="60" spans="1:1">
      <c r="A60" s="36"/>
    </row>
    <row r="61" spans="1:1">
      <c r="A61" s="36"/>
    </row>
    <row r="62" spans="1:1">
      <c r="A62" s="36"/>
    </row>
    <row r="63" spans="1:1">
      <c r="A63" s="36"/>
    </row>
    <row r="64" spans="1:1">
      <c r="A64" s="36"/>
    </row>
    <row r="65" spans="1:1">
      <c r="A65" s="36"/>
    </row>
    <row r="66" spans="1:1">
      <c r="A66" s="36"/>
    </row>
    <row r="67" spans="1:1">
      <c r="A67" s="36"/>
    </row>
    <row r="68" spans="1:1">
      <c r="A68" s="36"/>
    </row>
    <row r="69" spans="1:1">
      <c r="A69" s="36"/>
    </row>
    <row r="70" spans="1:1">
      <c r="A70" s="36"/>
    </row>
    <row r="71" spans="1:1">
      <c r="A71" s="36"/>
    </row>
    <row r="72" spans="1:1">
      <c r="A72" s="36"/>
    </row>
    <row r="73" spans="1:1">
      <c r="A73" s="36"/>
    </row>
    <row r="74" spans="1:1">
      <c r="A74" s="36"/>
    </row>
    <row r="75" spans="1:1">
      <c r="A75" s="36"/>
    </row>
    <row r="76" spans="1:1">
      <c r="A76" s="36"/>
    </row>
    <row r="77" spans="1:1">
      <c r="A77" s="36"/>
    </row>
    <row r="78" spans="1:1">
      <c r="A78" s="36"/>
    </row>
    <row r="79" spans="1:1">
      <c r="A79" s="36"/>
    </row>
    <row r="80" spans="1:1">
      <c r="A80" s="36"/>
    </row>
    <row r="81" spans="1:1">
      <c r="A81" s="36"/>
    </row>
    <row r="82" spans="1:1">
      <c r="A82" s="36"/>
    </row>
    <row r="83" spans="1:1">
      <c r="A83" s="36"/>
    </row>
    <row r="84" spans="1:1">
      <c r="A84" s="36"/>
    </row>
    <row r="85" spans="1:1">
      <c r="A85" s="36"/>
    </row>
    <row r="86" spans="1:1">
      <c r="A86" s="36"/>
    </row>
    <row r="87" spans="1:1">
      <c r="A87" s="36"/>
    </row>
    <row r="88" spans="1:1">
      <c r="A88" s="36"/>
    </row>
    <row r="89" spans="1:1">
      <c r="A89" s="36"/>
    </row>
    <row r="90" spans="1:1">
      <c r="A90" s="36"/>
    </row>
    <row r="91" spans="1:1">
      <c r="A91" s="36"/>
    </row>
    <row r="92" spans="1:1">
      <c r="A92" s="36"/>
    </row>
    <row r="93" spans="1:1">
      <c r="A93" s="36"/>
    </row>
    <row r="94" spans="1:1">
      <c r="A94" s="36"/>
    </row>
    <row r="95" spans="1:1">
      <c r="A95" s="36"/>
    </row>
    <row r="96" spans="1:1">
      <c r="A96" s="36"/>
    </row>
    <row r="97" spans="1:1">
      <c r="A97" s="36"/>
    </row>
    <row r="98" spans="1:1">
      <c r="A98" s="36"/>
    </row>
    <row r="99" spans="1:1">
      <c r="A99" s="36"/>
    </row>
    <row r="100" spans="1:1">
      <c r="A100" s="36"/>
    </row>
    <row r="101" spans="1:1">
      <c r="A101" s="36"/>
    </row>
    <row r="102" spans="1:1">
      <c r="A102" s="36"/>
    </row>
    <row r="103" spans="1:1">
      <c r="A103" s="36"/>
    </row>
    <row r="104" spans="1:1">
      <c r="A104" s="36"/>
    </row>
    <row r="105" spans="1:1">
      <c r="A105" s="36"/>
    </row>
    <row r="106" spans="1:1">
      <c r="A106" s="36"/>
    </row>
    <row r="107" spans="1:1">
      <c r="A107" s="36"/>
    </row>
    <row r="108" spans="1:1">
      <c r="A108" s="36"/>
    </row>
    <row r="109" spans="1:1">
      <c r="A109" s="36"/>
    </row>
    <row r="110" spans="1:1">
      <c r="A110" s="36"/>
    </row>
    <row r="111" spans="1:1">
      <c r="A111" s="36"/>
    </row>
    <row r="112" spans="1:1">
      <c r="A112" s="36"/>
    </row>
    <row r="113" spans="1:1">
      <c r="A113" s="36"/>
    </row>
    <row r="114" spans="1:1">
      <c r="A114" s="36"/>
    </row>
    <row r="115" spans="1:1">
      <c r="A115" s="36"/>
    </row>
    <row r="116" spans="1:1">
      <c r="A116" s="36"/>
    </row>
    <row r="117" spans="1:1">
      <c r="A117" s="36"/>
    </row>
    <row r="118" spans="1:1">
      <c r="A118" s="36"/>
    </row>
    <row r="119" spans="1:1">
      <c r="A119" s="36"/>
    </row>
    <row r="120" spans="1:1">
      <c r="A120" s="36"/>
    </row>
    <row r="121" spans="1:1">
      <c r="A121" s="36"/>
    </row>
    <row r="122" spans="1:1">
      <c r="A122" s="36"/>
    </row>
    <row r="123" spans="1:1">
      <c r="A123" s="36"/>
    </row>
    <row r="124" spans="1:1">
      <c r="A124" s="36"/>
    </row>
    <row r="125" spans="1:1">
      <c r="A125" s="36"/>
    </row>
    <row r="126" spans="1:1">
      <c r="A126" s="36"/>
    </row>
    <row r="127" spans="1:1">
      <c r="A127" s="36"/>
    </row>
    <row r="128" spans="1:1">
      <c r="A128" s="36"/>
    </row>
    <row r="129" spans="1:1">
      <c r="A129" s="36"/>
    </row>
    <row r="130" spans="1:1">
      <c r="A130" s="36"/>
    </row>
    <row r="131" spans="1:1">
      <c r="A131" s="36"/>
    </row>
    <row r="132" spans="1:1">
      <c r="A132" s="36"/>
    </row>
    <row r="133" spans="1:1">
      <c r="A133" s="36"/>
    </row>
    <row r="134" spans="1:1">
      <c r="A134" s="36"/>
    </row>
    <row r="135" spans="1:1">
      <c r="A135" s="36"/>
    </row>
    <row r="136" spans="1:1">
      <c r="A136" s="36"/>
    </row>
    <row r="137" spans="1:1">
      <c r="A137" s="36"/>
    </row>
    <row r="138" spans="1:1">
      <c r="A138" s="36"/>
    </row>
    <row r="139" spans="1:1">
      <c r="A139" s="36"/>
    </row>
    <row r="140" spans="1:1">
      <c r="A140" s="36"/>
    </row>
    <row r="141" spans="1:1">
      <c r="A141" s="36"/>
    </row>
    <row r="142" spans="1:1">
      <c r="A142" s="36"/>
    </row>
    <row r="143" spans="1:1">
      <c r="A143" s="36"/>
    </row>
    <row r="144" spans="1:1">
      <c r="A144" s="36"/>
    </row>
    <row r="145" spans="1:1">
      <c r="A145" s="36"/>
    </row>
    <row r="146" spans="1:1">
      <c r="A146" s="36"/>
    </row>
    <row r="147" spans="1:1">
      <c r="A147" s="36"/>
    </row>
    <row r="148" spans="1:1">
      <c r="A148" s="36"/>
    </row>
    <row r="149" spans="1:1">
      <c r="A149" s="36"/>
    </row>
    <row r="150" spans="1:1">
      <c r="A150" s="36"/>
    </row>
    <row r="151" spans="1:1">
      <c r="A151" s="36"/>
    </row>
    <row r="152" spans="1:1">
      <c r="A152" s="36"/>
    </row>
    <row r="153" spans="1:1">
      <c r="A153" s="36"/>
    </row>
    <row r="154" spans="1:1">
      <c r="A154" s="36"/>
    </row>
    <row r="155" spans="1:1">
      <c r="A155" s="36"/>
    </row>
    <row r="156" spans="1:1">
      <c r="A156" s="36"/>
    </row>
    <row r="157" spans="1:1">
      <c r="A157" s="36"/>
    </row>
    <row r="158" spans="1:1">
      <c r="A158" s="36"/>
    </row>
    <row r="159" spans="1:1">
      <c r="A159" s="36"/>
    </row>
    <row r="160" spans="1:1">
      <c r="A160" s="36"/>
    </row>
    <row r="161" spans="1:1">
      <c r="A161" s="36"/>
    </row>
    <row r="162" spans="1:1">
      <c r="A162" s="36"/>
    </row>
    <row r="163" spans="1:1">
      <c r="A163" s="36"/>
    </row>
    <row r="164" spans="1:1">
      <c r="A164" s="36"/>
    </row>
    <row r="165" spans="1:1">
      <c r="A165" s="36"/>
    </row>
    <row r="166" spans="1:1">
      <c r="A166" s="36"/>
    </row>
    <row r="167" spans="1:1">
      <c r="A167" s="36"/>
    </row>
    <row r="168" spans="1:1">
      <c r="A168" s="36"/>
    </row>
    <row r="169" spans="1:1">
      <c r="A169" s="36"/>
    </row>
    <row r="170" spans="1:1">
      <c r="A170" s="36"/>
    </row>
    <row r="171" spans="1:1">
      <c r="A171" s="36"/>
    </row>
    <row r="172" spans="1:1">
      <c r="A172" s="36"/>
    </row>
    <row r="173" spans="1:1">
      <c r="A173" s="36"/>
    </row>
    <row r="174" spans="1:1">
      <c r="A174" s="36"/>
    </row>
    <row r="175" spans="1:1">
      <c r="A175" s="36"/>
    </row>
    <row r="176" spans="1:1">
      <c r="A176" s="36"/>
    </row>
    <row r="177" spans="1:1">
      <c r="A177" s="36"/>
    </row>
    <row r="178" spans="1:1">
      <c r="A178" s="36"/>
    </row>
    <row r="179" spans="1:1">
      <c r="A179" s="36"/>
    </row>
    <row r="180" spans="1:1">
      <c r="A180" s="36"/>
    </row>
    <row r="181" spans="1:1">
      <c r="A181" s="36"/>
    </row>
    <row r="182" spans="1:1">
      <c r="A182" s="36"/>
    </row>
    <row r="183" spans="1:1">
      <c r="A183" s="36"/>
    </row>
    <row r="184" spans="1:1">
      <c r="A184" s="36"/>
    </row>
    <row r="185" spans="1:1">
      <c r="A185" s="36"/>
    </row>
    <row r="186" spans="1:1">
      <c r="A186" s="36"/>
    </row>
    <row r="187" spans="1:1">
      <c r="A187" s="36"/>
    </row>
    <row r="188" spans="1:1">
      <c r="A188" s="36"/>
    </row>
    <row r="189" spans="1:1">
      <c r="A189" s="36"/>
    </row>
    <row r="190" spans="1:1">
      <c r="A190" s="36"/>
    </row>
    <row r="191" spans="1:1">
      <c r="A191" s="36"/>
    </row>
    <row r="192" spans="1:1">
      <c r="A192" s="36"/>
    </row>
    <row r="193" spans="1:1">
      <c r="A193" s="36"/>
    </row>
    <row r="194" spans="1:1">
      <c r="A194" s="36"/>
    </row>
    <row r="195" spans="1:1">
      <c r="A195" s="36"/>
    </row>
    <row r="196" spans="1:1">
      <c r="A196" s="36"/>
    </row>
    <row r="197" spans="1:1">
      <c r="A197" s="36"/>
    </row>
    <row r="198" spans="1:1">
      <c r="A198" s="36"/>
    </row>
    <row r="199" spans="1:1">
      <c r="A199" s="36"/>
    </row>
    <row r="200" spans="1:1">
      <c r="A200" s="36"/>
    </row>
  </sheetData>
  <phoneticPr fontId="2" type="noConversion"/>
  <pageMargins left="0.75" right="0.75" top="1" bottom="1" header="0.5" footer="0.5"/>
  <pageSetup orientation="portrait" horizontalDpi="200" verticalDpi="20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9" sqref="F9"/>
    </sheetView>
  </sheetViews>
  <sheetFormatPr defaultRowHeight="16.5"/>
  <sheetData>
    <row r="1" spans="1:9" ht="20.25" thickBot="1">
      <c r="A1" s="73" t="s">
        <v>67</v>
      </c>
      <c r="B1" s="74"/>
      <c r="C1" s="75"/>
      <c r="E1" t="s">
        <v>246</v>
      </c>
      <c r="G1" s="76" t="s">
        <v>68</v>
      </c>
      <c r="H1" s="77"/>
      <c r="I1" s="77"/>
    </row>
    <row r="2" spans="1:9" ht="17.25" thickBot="1">
      <c r="A2" s="17"/>
      <c r="B2" s="20" t="s">
        <v>68</v>
      </c>
      <c r="C2" s="23" t="s">
        <v>69</v>
      </c>
      <c r="E2">
        <v>2000</v>
      </c>
      <c r="G2" s="20" t="s">
        <v>246</v>
      </c>
      <c r="H2" s="20" t="s">
        <v>247</v>
      </c>
      <c r="I2" s="20" t="s">
        <v>248</v>
      </c>
    </row>
    <row r="3" spans="1:9" ht="17.25" thickBot="1">
      <c r="A3" s="18" t="s">
        <v>70</v>
      </c>
      <c r="B3" s="21">
        <v>5539</v>
      </c>
      <c r="C3" s="24">
        <v>4123</v>
      </c>
      <c r="E3">
        <v>3000</v>
      </c>
      <c r="G3" s="20">
        <v>2000</v>
      </c>
      <c r="H3" s="20">
        <v>2</v>
      </c>
      <c r="I3" s="58">
        <v>0.16666666666666666</v>
      </c>
    </row>
    <row r="4" spans="1:9" ht="17.25" thickBot="1">
      <c r="A4" s="18" t="s">
        <v>71</v>
      </c>
      <c r="B4" s="21">
        <v>4773</v>
      </c>
      <c r="C4" s="24">
        <v>3219</v>
      </c>
      <c r="E4">
        <v>4000</v>
      </c>
      <c r="G4" s="20">
        <v>3000</v>
      </c>
      <c r="H4" s="20">
        <v>2</v>
      </c>
      <c r="I4" s="58">
        <v>0.33333333333333331</v>
      </c>
    </row>
    <row r="5" spans="1:9" ht="17.25" thickBot="1">
      <c r="A5" s="18" t="s">
        <v>72</v>
      </c>
      <c r="B5" s="21">
        <v>1690</v>
      </c>
      <c r="C5" s="24">
        <v>2047</v>
      </c>
      <c r="E5">
        <v>5000</v>
      </c>
      <c r="G5" s="20">
        <v>4000</v>
      </c>
      <c r="H5" s="20">
        <v>2</v>
      </c>
      <c r="I5" s="58">
        <v>0.5</v>
      </c>
    </row>
    <row r="6" spans="1:9" ht="17.25" thickBot="1">
      <c r="A6" s="18" t="s">
        <v>73</v>
      </c>
      <c r="B6" s="21">
        <v>5014</v>
      </c>
      <c r="C6" s="24">
        <v>3214</v>
      </c>
      <c r="E6">
        <v>6000</v>
      </c>
      <c r="G6" s="20">
        <v>5000</v>
      </c>
      <c r="H6" s="20">
        <v>3</v>
      </c>
      <c r="I6" s="58">
        <v>0.75</v>
      </c>
    </row>
    <row r="7" spans="1:9" ht="17.25" thickBot="1">
      <c r="A7" s="18" t="s">
        <v>74</v>
      </c>
      <c r="B7" s="21">
        <v>2710</v>
      </c>
      <c r="C7" s="24">
        <v>1977</v>
      </c>
      <c r="G7" s="20">
        <v>6000</v>
      </c>
      <c r="H7" s="20">
        <v>3</v>
      </c>
      <c r="I7" s="58">
        <v>1</v>
      </c>
    </row>
    <row r="8" spans="1:9">
      <c r="A8" s="18" t="s">
        <v>75</v>
      </c>
      <c r="B8" s="21">
        <v>1457</v>
      </c>
      <c r="C8" s="24">
        <v>1607</v>
      </c>
      <c r="G8" s="20" t="s">
        <v>249</v>
      </c>
      <c r="H8" s="20">
        <v>0</v>
      </c>
      <c r="I8" s="58">
        <v>1</v>
      </c>
    </row>
    <row r="9" spans="1:9">
      <c r="A9" s="18" t="s">
        <v>76</v>
      </c>
      <c r="B9" s="21">
        <v>4643</v>
      </c>
      <c r="C9" s="24">
        <v>5341</v>
      </c>
    </row>
    <row r="10" spans="1:9">
      <c r="A10" s="18" t="s">
        <v>77</v>
      </c>
      <c r="B10" s="21">
        <v>3244</v>
      </c>
      <c r="C10" s="24">
        <v>5713</v>
      </c>
    </row>
    <row r="11" spans="1:9">
      <c r="A11" s="18" t="s">
        <v>78</v>
      </c>
      <c r="B11" s="21">
        <v>2011</v>
      </c>
      <c r="C11" s="24">
        <v>2434</v>
      </c>
    </row>
    <row r="12" spans="1:9">
      <c r="A12" s="18" t="s">
        <v>79</v>
      </c>
      <c r="B12" s="21">
        <v>3421</v>
      </c>
      <c r="C12" s="24">
        <v>3971</v>
      </c>
    </row>
    <row r="13" spans="1:9" ht="17.25" thickBot="1">
      <c r="A13" s="18" t="s">
        <v>80</v>
      </c>
      <c r="B13" s="21">
        <v>5101</v>
      </c>
      <c r="C13" s="24">
        <v>4807</v>
      </c>
      <c r="G13" s="78" t="s">
        <v>69</v>
      </c>
      <c r="H13" s="79"/>
      <c r="I13" s="79"/>
    </row>
    <row r="14" spans="1:9" ht="17.25" thickBot="1">
      <c r="A14" s="19" t="s">
        <v>81</v>
      </c>
      <c r="B14" s="22">
        <v>4601</v>
      </c>
      <c r="C14" s="25">
        <v>3415</v>
      </c>
      <c r="G14" s="23" t="s">
        <v>246</v>
      </c>
      <c r="H14" s="23" t="s">
        <v>247</v>
      </c>
      <c r="I14" s="23" t="s">
        <v>248</v>
      </c>
    </row>
    <row r="15" spans="1:9" ht="17.25" thickBot="1">
      <c r="G15" s="23">
        <v>2000</v>
      </c>
      <c r="H15" s="23">
        <v>2</v>
      </c>
      <c r="I15" s="59">
        <v>0.16666666666666666</v>
      </c>
    </row>
    <row r="16" spans="1:9" ht="17.25" thickBot="1">
      <c r="G16" s="23">
        <v>3000</v>
      </c>
      <c r="H16" s="23">
        <v>2</v>
      </c>
      <c r="I16" s="59">
        <v>0.33333333333333331</v>
      </c>
    </row>
    <row r="17" spans="7:9" ht="17.25" thickBot="1">
      <c r="G17" s="23">
        <v>4000</v>
      </c>
      <c r="H17" s="23">
        <v>4</v>
      </c>
      <c r="I17" s="59">
        <v>0.66666666666666663</v>
      </c>
    </row>
    <row r="18" spans="7:9" ht="17.25" thickBot="1">
      <c r="G18" s="23">
        <v>5000</v>
      </c>
      <c r="H18" s="23">
        <v>2</v>
      </c>
      <c r="I18" s="59">
        <v>0.83333333333333337</v>
      </c>
    </row>
    <row r="19" spans="7:9" ht="17.25" thickBot="1">
      <c r="G19" s="23">
        <v>6000</v>
      </c>
      <c r="H19" s="23">
        <v>2</v>
      </c>
      <c r="I19" s="59">
        <v>1</v>
      </c>
    </row>
    <row r="20" spans="7:9">
      <c r="G20" s="23" t="s">
        <v>249</v>
      </c>
      <c r="H20" s="23">
        <v>0</v>
      </c>
      <c r="I20" s="59">
        <v>1</v>
      </c>
    </row>
  </sheetData>
  <mergeCells count="3">
    <mergeCell ref="A1:C1"/>
    <mergeCell ref="G1:I1"/>
    <mergeCell ref="G13:I13"/>
  </mergeCells>
  <phoneticPr fontId="2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2" sqref="G2"/>
    </sheetView>
  </sheetViews>
  <sheetFormatPr defaultRowHeight="16.5"/>
  <sheetData>
    <row r="1" spans="1:9" ht="17.25" thickBot="1">
      <c r="A1" s="1" t="s">
        <v>51</v>
      </c>
      <c r="B1" s="16" t="s">
        <v>52</v>
      </c>
      <c r="C1" s="15" t="s">
        <v>66</v>
      </c>
      <c r="D1" s="14" t="s">
        <v>65</v>
      </c>
      <c r="F1" s="51"/>
      <c r="G1" s="51" t="s">
        <v>250</v>
      </c>
      <c r="H1" s="51" t="s">
        <v>251</v>
      </c>
      <c r="I1" s="51" t="s">
        <v>252</v>
      </c>
    </row>
    <row r="2" spans="1:9">
      <c r="A2" s="1" t="s">
        <v>53</v>
      </c>
      <c r="B2" s="13">
        <v>6</v>
      </c>
      <c r="C2" s="12">
        <v>51</v>
      </c>
      <c r="D2" s="11">
        <v>3</v>
      </c>
      <c r="F2" s="45" t="s">
        <v>250</v>
      </c>
      <c r="G2" s="45">
        <f>VARP(相關係數!$B$2:$B$13)</f>
        <v>8.7430555555555554</v>
      </c>
      <c r="H2" s="45"/>
      <c r="I2" s="45"/>
    </row>
    <row r="3" spans="1:9">
      <c r="A3" s="1" t="s">
        <v>54</v>
      </c>
      <c r="B3" s="13">
        <v>8</v>
      </c>
      <c r="C3" s="12">
        <v>82</v>
      </c>
      <c r="D3" s="11">
        <v>8</v>
      </c>
      <c r="F3" s="45" t="s">
        <v>251</v>
      </c>
      <c r="G3" s="45">
        <v>18.708333333333332</v>
      </c>
      <c r="H3" s="45">
        <f>VARP(相關係數!$C$2:$C$13)</f>
        <v>221.91666666666666</v>
      </c>
      <c r="I3" s="45"/>
    </row>
    <row r="4" spans="1:9" ht="17.25" thickBot="1">
      <c r="A4" s="1" t="s">
        <v>55</v>
      </c>
      <c r="B4" s="13">
        <v>4</v>
      </c>
      <c r="C4" s="12">
        <v>59</v>
      </c>
      <c r="D4" s="11">
        <v>4</v>
      </c>
      <c r="F4" s="48" t="s">
        <v>252</v>
      </c>
      <c r="G4" s="48">
        <v>3.5069444444444442</v>
      </c>
      <c r="H4" s="48">
        <v>22.791666666666668</v>
      </c>
      <c r="I4" s="48">
        <f>VARP(相關係數!$D$2:$D$13)</f>
        <v>4.2430555555555554</v>
      </c>
    </row>
    <row r="5" spans="1:9">
      <c r="A5" s="1" t="s">
        <v>56</v>
      </c>
      <c r="B5" s="13">
        <v>3</v>
      </c>
      <c r="C5" s="12">
        <v>68</v>
      </c>
      <c r="D5" s="11">
        <v>7</v>
      </c>
    </row>
    <row r="6" spans="1:9" ht="17.25" thickBot="1">
      <c r="A6" s="1" t="s">
        <v>57</v>
      </c>
      <c r="B6" s="13">
        <v>3</v>
      </c>
      <c r="C6" s="12">
        <v>55</v>
      </c>
      <c r="D6" s="11">
        <v>6</v>
      </c>
    </row>
    <row r="7" spans="1:9">
      <c r="A7" s="1" t="s">
        <v>58</v>
      </c>
      <c r="B7" s="13">
        <v>12</v>
      </c>
      <c r="C7" s="12">
        <v>78</v>
      </c>
      <c r="D7" s="11">
        <v>8</v>
      </c>
      <c r="F7" s="51"/>
      <c r="G7" s="51" t="s">
        <v>250</v>
      </c>
      <c r="H7" s="51" t="s">
        <v>251</v>
      </c>
      <c r="I7" s="51" t="s">
        <v>252</v>
      </c>
    </row>
    <row r="8" spans="1:9">
      <c r="A8" s="1" t="s">
        <v>59</v>
      </c>
      <c r="B8" s="13">
        <v>9</v>
      </c>
      <c r="C8" s="12">
        <v>45</v>
      </c>
      <c r="D8" s="11">
        <v>5</v>
      </c>
      <c r="F8" s="45" t="s">
        <v>250</v>
      </c>
      <c r="G8" s="45">
        <v>1</v>
      </c>
      <c r="H8" s="45"/>
      <c r="I8" s="45"/>
    </row>
    <row r="9" spans="1:9">
      <c r="A9" s="1" t="s">
        <v>60</v>
      </c>
      <c r="B9" s="13">
        <v>7</v>
      </c>
      <c r="C9" s="12">
        <v>44</v>
      </c>
      <c r="D9" s="11">
        <v>4</v>
      </c>
      <c r="F9" s="45" t="s">
        <v>251</v>
      </c>
      <c r="G9" s="45">
        <v>0.42472567975648151</v>
      </c>
      <c r="H9" s="45">
        <v>1</v>
      </c>
      <c r="I9" s="45"/>
    </row>
    <row r="10" spans="1:9" ht="17.25" thickBot="1">
      <c r="A10" s="1" t="s">
        <v>61</v>
      </c>
      <c r="B10" s="13">
        <v>8</v>
      </c>
      <c r="C10" s="12">
        <v>52</v>
      </c>
      <c r="D10" s="11">
        <v>6</v>
      </c>
      <c r="F10" s="48" t="s">
        <v>252</v>
      </c>
      <c r="G10" s="48">
        <v>0.57578176670155512</v>
      </c>
      <c r="H10" s="48">
        <v>0.74274846912155246</v>
      </c>
      <c r="I10" s="48">
        <v>1</v>
      </c>
    </row>
    <row r="11" spans="1:9">
      <c r="A11" s="1" t="s">
        <v>62</v>
      </c>
      <c r="B11" s="13">
        <v>9</v>
      </c>
      <c r="C11" s="12">
        <v>89</v>
      </c>
      <c r="D11" s="11">
        <v>7</v>
      </c>
    </row>
    <row r="12" spans="1:9">
      <c r="A12" s="1" t="s">
        <v>63</v>
      </c>
      <c r="B12" s="13">
        <v>11</v>
      </c>
      <c r="C12" s="12">
        <v>70</v>
      </c>
      <c r="D12" s="11">
        <v>10</v>
      </c>
    </row>
    <row r="13" spans="1:9" ht="17.25" thickBot="1">
      <c r="A13" s="1" t="s">
        <v>64</v>
      </c>
      <c r="B13" s="10">
        <v>11</v>
      </c>
      <c r="C13" s="9">
        <v>81</v>
      </c>
      <c r="D13" s="8">
        <v>9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opLeftCell="C1" workbookViewId="0">
      <selection activeCell="G11" sqref="G11"/>
    </sheetView>
  </sheetViews>
  <sheetFormatPr defaultRowHeight="16.5"/>
  <cols>
    <col min="7" max="7" width="8.125" customWidth="1"/>
    <col min="8" max="8" width="10.875" customWidth="1"/>
    <col min="9" max="9" width="9.5" bestFit="1" customWidth="1"/>
  </cols>
  <sheetData>
    <row r="1" spans="1:15" ht="17.25" thickBot="1">
      <c r="A1" s="26" t="s">
        <v>84</v>
      </c>
      <c r="B1" s="27"/>
    </row>
    <row r="2" spans="1:15">
      <c r="A2" s="3" t="s">
        <v>0</v>
      </c>
      <c r="B2" s="4" t="s">
        <v>44</v>
      </c>
      <c r="C2" t="s">
        <v>246</v>
      </c>
      <c r="E2" s="51" t="s">
        <v>212</v>
      </c>
      <c r="F2" s="51" t="s">
        <v>215</v>
      </c>
    </row>
    <row r="3" spans="1:15">
      <c r="A3" s="5" t="s">
        <v>1</v>
      </c>
      <c r="B3" s="2">
        <v>79</v>
      </c>
      <c r="C3">
        <v>30</v>
      </c>
      <c r="E3" s="52">
        <v>30</v>
      </c>
      <c r="F3" s="45">
        <v>3</v>
      </c>
    </row>
    <row r="4" spans="1:15">
      <c r="A4" s="6" t="s">
        <v>82</v>
      </c>
      <c r="B4" s="2">
        <v>97</v>
      </c>
      <c r="C4">
        <v>40</v>
      </c>
      <c r="E4" s="52">
        <v>40</v>
      </c>
      <c r="F4" s="45">
        <v>0</v>
      </c>
    </row>
    <row r="5" spans="1:15">
      <c r="A5" s="5" t="s">
        <v>2</v>
      </c>
      <c r="B5" s="2">
        <v>70</v>
      </c>
      <c r="C5">
        <v>50</v>
      </c>
      <c r="E5" s="52">
        <v>50</v>
      </c>
      <c r="F5" s="45">
        <v>4</v>
      </c>
    </row>
    <row r="6" spans="1:15">
      <c r="A6" s="5" t="s">
        <v>3</v>
      </c>
      <c r="B6" s="2">
        <v>71</v>
      </c>
      <c r="C6">
        <v>60</v>
      </c>
      <c r="E6" s="52">
        <v>60</v>
      </c>
      <c r="F6" s="45">
        <v>12</v>
      </c>
    </row>
    <row r="7" spans="1:15">
      <c r="A7" s="6" t="s">
        <v>83</v>
      </c>
      <c r="B7" s="2">
        <v>90</v>
      </c>
      <c r="C7">
        <v>70</v>
      </c>
      <c r="E7" s="52">
        <v>70</v>
      </c>
      <c r="F7" s="45">
        <v>17</v>
      </c>
    </row>
    <row r="8" spans="1:15">
      <c r="A8" s="5" t="s">
        <v>4</v>
      </c>
      <c r="B8" s="2">
        <v>88</v>
      </c>
      <c r="C8">
        <v>80</v>
      </c>
      <c r="E8" s="52">
        <v>80</v>
      </c>
      <c r="F8" s="45">
        <v>6</v>
      </c>
    </row>
    <row r="9" spans="1:15">
      <c r="A9" s="5" t="s">
        <v>5</v>
      </c>
      <c r="B9" s="2">
        <v>62</v>
      </c>
      <c r="C9">
        <v>90</v>
      </c>
      <c r="E9" s="52">
        <v>90</v>
      </c>
      <c r="F9" s="45">
        <v>4</v>
      </c>
    </row>
    <row r="10" spans="1:15" ht="17.25" thickBot="1">
      <c r="A10" s="5" t="s">
        <v>45</v>
      </c>
      <c r="B10" s="2">
        <v>63</v>
      </c>
      <c r="E10" s="48" t="s">
        <v>214</v>
      </c>
      <c r="F10" s="48">
        <v>3</v>
      </c>
    </row>
    <row r="11" spans="1:15">
      <c r="A11" s="5" t="s">
        <v>43</v>
      </c>
      <c r="B11" s="2">
        <v>45</v>
      </c>
    </row>
    <row r="12" spans="1:15">
      <c r="A12" s="5" t="s">
        <v>9</v>
      </c>
      <c r="B12" s="2">
        <v>61</v>
      </c>
    </row>
    <row r="13" spans="1:15" ht="17.25" thickBot="1">
      <c r="A13" s="5" t="s">
        <v>10</v>
      </c>
      <c r="B13" s="2">
        <v>54</v>
      </c>
    </row>
    <row r="14" spans="1:15">
      <c r="A14" s="5" t="s">
        <v>11</v>
      </c>
      <c r="B14" s="2">
        <v>45</v>
      </c>
      <c r="E14" s="56" t="s">
        <v>265</v>
      </c>
      <c r="F14" s="56"/>
      <c r="L14" s="51" t="s">
        <v>208</v>
      </c>
      <c r="M14" s="51" t="s">
        <v>265</v>
      </c>
      <c r="N14" s="51" t="s">
        <v>210</v>
      </c>
      <c r="O14" s="51" t="s">
        <v>211</v>
      </c>
    </row>
    <row r="15" spans="1:15">
      <c r="A15" s="5" t="s">
        <v>12</v>
      </c>
      <c r="B15" s="2">
        <v>58</v>
      </c>
      <c r="E15" s="45"/>
      <c r="F15" s="45"/>
      <c r="L15" s="45">
        <v>48</v>
      </c>
      <c r="M15" s="63">
        <v>97</v>
      </c>
      <c r="N15" s="45">
        <v>1</v>
      </c>
      <c r="O15" s="47">
        <v>0.97899999999999998</v>
      </c>
    </row>
    <row r="16" spans="1:15">
      <c r="A16" s="5" t="s">
        <v>13</v>
      </c>
      <c r="B16" s="2">
        <v>69</v>
      </c>
      <c r="E16" s="45" t="s">
        <v>230</v>
      </c>
      <c r="F16" s="45">
        <v>64.142857142857139</v>
      </c>
      <c r="H16" s="12" t="s">
        <v>266</v>
      </c>
      <c r="I16" s="12">
        <f>F29-F30</f>
        <v>70</v>
      </c>
      <c r="J16" s="12">
        <f>I16/F20</f>
        <v>4.4607709151401629</v>
      </c>
      <c r="K16" s="12"/>
      <c r="L16" s="45">
        <v>49</v>
      </c>
      <c r="M16" s="63">
        <v>97</v>
      </c>
      <c r="N16" s="45">
        <v>1</v>
      </c>
      <c r="O16" s="47">
        <v>0.97899999999999998</v>
      </c>
    </row>
    <row r="17" spans="1:15">
      <c r="A17" s="5" t="s">
        <v>14</v>
      </c>
      <c r="B17" s="2">
        <v>54</v>
      </c>
      <c r="E17" s="45" t="s">
        <v>231</v>
      </c>
      <c r="F17" s="45">
        <v>2.2417649752107449</v>
      </c>
      <c r="H17" s="12" t="s">
        <v>270</v>
      </c>
      <c r="I17" s="12">
        <f>71-57</f>
        <v>14</v>
      </c>
      <c r="J17" s="12">
        <f>I17/F20</f>
        <v>0.89215418302803262</v>
      </c>
      <c r="K17" s="12"/>
      <c r="L17" s="45">
        <v>47</v>
      </c>
      <c r="M17" s="63">
        <v>92</v>
      </c>
      <c r="N17" s="45">
        <v>3</v>
      </c>
      <c r="O17" s="47">
        <v>0.95799999999999996</v>
      </c>
    </row>
    <row r="18" spans="1:15">
      <c r="A18" s="5" t="s">
        <v>15</v>
      </c>
      <c r="B18" s="2">
        <v>57</v>
      </c>
      <c r="E18" s="45" t="s">
        <v>232</v>
      </c>
      <c r="F18" s="45">
        <v>62</v>
      </c>
      <c r="H18" s="12" t="s">
        <v>267</v>
      </c>
      <c r="I18" s="12">
        <f>F16-F20</f>
        <v>48.450502316381922</v>
      </c>
      <c r="J18" s="12">
        <f>F16+F20</f>
        <v>79.835211969332349</v>
      </c>
      <c r="K18" s="65">
        <f>36/49</f>
        <v>0.73469387755102045</v>
      </c>
      <c r="L18" s="45">
        <v>46</v>
      </c>
      <c r="M18" s="63">
        <v>90</v>
      </c>
      <c r="N18" s="45">
        <v>4</v>
      </c>
      <c r="O18" s="47">
        <v>0.93700000000000006</v>
      </c>
    </row>
    <row r="19" spans="1:15">
      <c r="A19" s="5" t="s">
        <v>16</v>
      </c>
      <c r="B19" s="2">
        <v>55</v>
      </c>
      <c r="E19" s="45" t="s">
        <v>233</v>
      </c>
      <c r="F19" s="45">
        <v>69</v>
      </c>
      <c r="H19" s="12" t="s">
        <v>268</v>
      </c>
      <c r="I19" s="12">
        <f>F16-2*F20</f>
        <v>32.758147489906705</v>
      </c>
      <c r="J19" s="12">
        <f>F16+2*F20</f>
        <v>95.527566795807573</v>
      </c>
      <c r="K19" s="65">
        <f>44/49</f>
        <v>0.89795918367346939</v>
      </c>
      <c r="L19" s="45">
        <v>45</v>
      </c>
      <c r="M19" s="63">
        <v>88</v>
      </c>
      <c r="N19" s="45">
        <v>5</v>
      </c>
      <c r="O19" s="47">
        <v>0.91600000000000004</v>
      </c>
    </row>
    <row r="20" spans="1:15">
      <c r="A20" s="5" t="s">
        <v>17</v>
      </c>
      <c r="B20" s="2">
        <v>58</v>
      </c>
      <c r="E20" s="45" t="s">
        <v>234</v>
      </c>
      <c r="F20" s="45">
        <v>15.692354826475215</v>
      </c>
      <c r="H20" s="12" t="s">
        <v>269</v>
      </c>
      <c r="I20" s="12">
        <f>F16-3*F20</f>
        <v>17.065792663431495</v>
      </c>
      <c r="J20" s="12">
        <f>F16+3*F20</f>
        <v>111.21992162228278</v>
      </c>
      <c r="K20" s="65">
        <f>49/49</f>
        <v>1</v>
      </c>
      <c r="L20" s="45">
        <v>44</v>
      </c>
      <c r="M20" s="63">
        <v>83</v>
      </c>
      <c r="N20" s="45">
        <v>6</v>
      </c>
      <c r="O20" s="47">
        <v>0.89500000000000002</v>
      </c>
    </row>
    <row r="21" spans="1:15">
      <c r="A21" s="5" t="s">
        <v>18</v>
      </c>
      <c r="B21" s="2">
        <v>59</v>
      </c>
      <c r="E21" s="45" t="s">
        <v>235</v>
      </c>
      <c r="F21" s="45">
        <v>246.25</v>
      </c>
      <c r="H21" s="66" t="s">
        <v>271</v>
      </c>
      <c r="I21" s="66"/>
      <c r="J21" s="66"/>
      <c r="K21" s="66"/>
      <c r="L21" s="45">
        <v>43</v>
      </c>
      <c r="M21" s="63">
        <v>81</v>
      </c>
      <c r="N21" s="45">
        <v>7</v>
      </c>
      <c r="O21" s="47">
        <v>0.875</v>
      </c>
    </row>
    <row r="22" spans="1:15">
      <c r="A22" s="5" t="s">
        <v>19</v>
      </c>
      <c r="B22" s="2">
        <v>42</v>
      </c>
      <c r="E22" s="45" t="s">
        <v>236</v>
      </c>
      <c r="F22" s="45">
        <v>0.42121084047162061</v>
      </c>
      <c r="L22" s="45">
        <v>41</v>
      </c>
      <c r="M22" s="63">
        <v>79</v>
      </c>
      <c r="N22" s="45">
        <v>8</v>
      </c>
      <c r="O22" s="47">
        <v>0.83299999999999996</v>
      </c>
    </row>
    <row r="23" spans="1:15">
      <c r="A23" s="5" t="s">
        <v>20</v>
      </c>
      <c r="B23" s="2">
        <v>27</v>
      </c>
      <c r="E23" s="45" t="s">
        <v>237</v>
      </c>
      <c r="F23" s="45">
        <v>-0.10890081624994861</v>
      </c>
      <c r="L23" s="45">
        <v>42</v>
      </c>
      <c r="M23" s="63">
        <v>79</v>
      </c>
      <c r="N23" s="45">
        <v>8</v>
      </c>
      <c r="O23" s="47">
        <v>0.83299999999999996</v>
      </c>
    </row>
    <row r="24" spans="1:15">
      <c r="A24" s="5" t="s">
        <v>21</v>
      </c>
      <c r="B24" s="2">
        <v>79</v>
      </c>
      <c r="E24" s="45" t="s">
        <v>238</v>
      </c>
      <c r="F24" s="45">
        <v>70</v>
      </c>
      <c r="L24" s="45">
        <v>39</v>
      </c>
      <c r="M24" s="63">
        <v>75</v>
      </c>
      <c r="N24" s="45">
        <v>10</v>
      </c>
      <c r="O24" s="47">
        <v>0.79100000000000004</v>
      </c>
    </row>
    <row r="25" spans="1:15">
      <c r="A25" s="5" t="s">
        <v>22</v>
      </c>
      <c r="B25" s="2">
        <v>63</v>
      </c>
      <c r="E25" s="45" t="s">
        <v>239</v>
      </c>
      <c r="F25" s="45">
        <v>27</v>
      </c>
      <c r="L25" s="45">
        <v>40</v>
      </c>
      <c r="M25" s="63">
        <v>75</v>
      </c>
      <c r="N25" s="45">
        <v>10</v>
      </c>
      <c r="O25" s="47">
        <v>0.79100000000000004</v>
      </c>
    </row>
    <row r="26" spans="1:15">
      <c r="A26" s="5" t="s">
        <v>23</v>
      </c>
      <c r="B26" s="2">
        <v>74</v>
      </c>
      <c r="E26" s="45" t="s">
        <v>219</v>
      </c>
      <c r="F26" s="45">
        <v>97</v>
      </c>
      <c r="L26" s="45">
        <v>38</v>
      </c>
      <c r="M26" s="63">
        <v>74</v>
      </c>
      <c r="N26" s="45">
        <v>12</v>
      </c>
      <c r="O26" s="47">
        <v>0.77</v>
      </c>
    </row>
    <row r="27" spans="1:15">
      <c r="A27" s="5" t="s">
        <v>24</v>
      </c>
      <c r="B27" s="2">
        <v>67</v>
      </c>
      <c r="E27" s="45" t="s">
        <v>240</v>
      </c>
      <c r="F27" s="45">
        <v>3143</v>
      </c>
      <c r="L27" s="45">
        <v>37</v>
      </c>
      <c r="M27" s="63">
        <v>71</v>
      </c>
      <c r="N27" s="45">
        <v>13</v>
      </c>
      <c r="O27" s="47">
        <v>0.75</v>
      </c>
    </row>
    <row r="28" spans="1:15">
      <c r="A28" s="5" t="s">
        <v>25</v>
      </c>
      <c r="B28" s="2">
        <v>30</v>
      </c>
      <c r="E28" s="45" t="s">
        <v>241</v>
      </c>
      <c r="F28" s="45">
        <v>49</v>
      </c>
      <c r="L28" s="45">
        <v>34</v>
      </c>
      <c r="M28" s="63">
        <v>70</v>
      </c>
      <c r="N28" s="45">
        <v>14</v>
      </c>
      <c r="O28" s="47">
        <v>0.68700000000000006</v>
      </c>
    </row>
    <row r="29" spans="1:15">
      <c r="A29" s="5" t="s">
        <v>26</v>
      </c>
      <c r="B29" s="2">
        <v>30</v>
      </c>
      <c r="E29" s="45" t="s">
        <v>242</v>
      </c>
      <c r="F29" s="45">
        <v>97</v>
      </c>
      <c r="L29" s="45">
        <v>35</v>
      </c>
      <c r="M29" s="63">
        <v>70</v>
      </c>
      <c r="N29" s="45">
        <v>14</v>
      </c>
      <c r="O29" s="47">
        <v>0.68700000000000006</v>
      </c>
    </row>
    <row r="30" spans="1:15" ht="17.25" thickBot="1">
      <c r="A30" s="5" t="s">
        <v>27</v>
      </c>
      <c r="B30" s="2">
        <v>50</v>
      </c>
      <c r="E30" s="48" t="s">
        <v>243</v>
      </c>
      <c r="F30" s="48">
        <v>27</v>
      </c>
      <c r="L30" s="45">
        <v>36</v>
      </c>
      <c r="M30" s="63">
        <v>70</v>
      </c>
      <c r="N30" s="45">
        <v>14</v>
      </c>
      <c r="O30" s="47">
        <v>0.68700000000000006</v>
      </c>
    </row>
    <row r="31" spans="1:15">
      <c r="A31" s="5" t="s">
        <v>28</v>
      </c>
      <c r="B31" s="2">
        <v>81</v>
      </c>
      <c r="L31" s="45">
        <v>30</v>
      </c>
      <c r="M31" s="63">
        <v>69</v>
      </c>
      <c r="N31" s="45">
        <v>17</v>
      </c>
      <c r="O31" s="47">
        <v>0.60399999999999998</v>
      </c>
    </row>
    <row r="32" spans="1:15">
      <c r="A32" s="5" t="s">
        <v>29</v>
      </c>
      <c r="B32" s="2">
        <v>70</v>
      </c>
      <c r="L32" s="45">
        <v>31</v>
      </c>
      <c r="M32" s="63">
        <v>69</v>
      </c>
      <c r="N32" s="45">
        <v>17</v>
      </c>
      <c r="O32" s="47">
        <v>0.60399999999999998</v>
      </c>
    </row>
    <row r="33" spans="1:15">
      <c r="A33" s="5" t="s">
        <v>30</v>
      </c>
      <c r="B33" s="2">
        <v>75</v>
      </c>
      <c r="L33" s="45">
        <v>32</v>
      </c>
      <c r="M33" s="63">
        <v>69</v>
      </c>
      <c r="N33" s="45">
        <v>17</v>
      </c>
      <c r="O33" s="47">
        <v>0.60399999999999998</v>
      </c>
    </row>
    <row r="34" spans="1:15">
      <c r="A34" s="5" t="s">
        <v>31</v>
      </c>
      <c r="B34" s="2">
        <v>62</v>
      </c>
      <c r="L34" s="45">
        <v>33</v>
      </c>
      <c r="M34" s="63">
        <v>69</v>
      </c>
      <c r="N34" s="45">
        <v>17</v>
      </c>
      <c r="O34" s="47">
        <v>0.60399999999999998</v>
      </c>
    </row>
    <row r="35" spans="1:15">
      <c r="A35" s="5" t="s">
        <v>32</v>
      </c>
      <c r="B35" s="2">
        <v>83</v>
      </c>
      <c r="L35" s="45">
        <v>29</v>
      </c>
      <c r="M35" s="63">
        <v>68</v>
      </c>
      <c r="N35" s="45">
        <v>21</v>
      </c>
      <c r="O35" s="47">
        <v>0.58299999999999996</v>
      </c>
    </row>
    <row r="36" spans="1:15">
      <c r="A36" s="5" t="s">
        <v>33</v>
      </c>
      <c r="B36" s="2">
        <v>61</v>
      </c>
      <c r="L36" s="45">
        <v>28</v>
      </c>
      <c r="M36" s="63">
        <v>67</v>
      </c>
      <c r="N36" s="45">
        <v>22</v>
      </c>
      <c r="O36" s="47">
        <v>0.56200000000000006</v>
      </c>
    </row>
    <row r="37" spans="1:15">
      <c r="A37" s="5" t="s">
        <v>34</v>
      </c>
      <c r="B37" s="2">
        <v>53</v>
      </c>
      <c r="L37" s="45">
        <v>26</v>
      </c>
      <c r="M37" s="63">
        <v>63</v>
      </c>
      <c r="N37" s="45">
        <v>23</v>
      </c>
      <c r="O37" s="47">
        <v>0.52</v>
      </c>
    </row>
    <row r="38" spans="1:15">
      <c r="A38" s="5" t="s">
        <v>35</v>
      </c>
      <c r="B38" s="2">
        <v>69</v>
      </c>
      <c r="L38" s="45">
        <v>27</v>
      </c>
      <c r="M38" s="63">
        <v>63</v>
      </c>
      <c r="N38" s="45">
        <v>23</v>
      </c>
      <c r="O38" s="47">
        <v>0.52</v>
      </c>
    </row>
    <row r="39" spans="1:15">
      <c r="A39" s="5" t="s">
        <v>36</v>
      </c>
      <c r="B39" s="2">
        <v>57</v>
      </c>
      <c r="L39" s="45">
        <v>23</v>
      </c>
      <c r="M39" s="63">
        <v>62</v>
      </c>
      <c r="N39" s="45">
        <v>25</v>
      </c>
      <c r="O39" s="47">
        <v>0.45800000000000002</v>
      </c>
    </row>
    <row r="40" spans="1:15">
      <c r="A40" s="5" t="s">
        <v>37</v>
      </c>
      <c r="B40" s="2">
        <v>70</v>
      </c>
      <c r="L40" s="45">
        <v>24</v>
      </c>
      <c r="M40" s="63">
        <v>62</v>
      </c>
      <c r="N40" s="45">
        <v>25</v>
      </c>
      <c r="O40" s="47">
        <v>0.45800000000000002</v>
      </c>
    </row>
    <row r="41" spans="1:15">
      <c r="A41" s="5" t="s">
        <v>38</v>
      </c>
      <c r="B41" s="2">
        <v>75</v>
      </c>
      <c r="L41" s="45">
        <v>25</v>
      </c>
      <c r="M41" s="63">
        <v>62</v>
      </c>
      <c r="N41" s="45">
        <v>25</v>
      </c>
      <c r="O41" s="47">
        <v>0.45800000000000002</v>
      </c>
    </row>
    <row r="42" spans="1:15">
      <c r="A42" s="5" t="s">
        <v>39</v>
      </c>
      <c r="B42" s="2">
        <v>53</v>
      </c>
      <c r="L42" s="45">
        <v>20</v>
      </c>
      <c r="M42" s="63">
        <v>61</v>
      </c>
      <c r="N42" s="45">
        <v>28</v>
      </c>
      <c r="O42" s="47">
        <v>0.39500000000000002</v>
      </c>
    </row>
    <row r="43" spans="1:15">
      <c r="A43" s="5" t="s">
        <v>40</v>
      </c>
      <c r="B43" s="2">
        <v>69</v>
      </c>
      <c r="L43" s="45">
        <v>21</v>
      </c>
      <c r="M43" s="63">
        <v>61</v>
      </c>
      <c r="N43" s="45">
        <v>28</v>
      </c>
      <c r="O43" s="47">
        <v>0.39500000000000002</v>
      </c>
    </row>
    <row r="44" spans="1:15">
      <c r="A44" s="5" t="s">
        <v>41</v>
      </c>
      <c r="B44" s="2">
        <v>69</v>
      </c>
      <c r="L44" s="45">
        <v>22</v>
      </c>
      <c r="M44" s="63">
        <v>61</v>
      </c>
      <c r="N44" s="45">
        <v>28</v>
      </c>
      <c r="O44" s="47">
        <v>0.39500000000000002</v>
      </c>
    </row>
    <row r="45" spans="1:15">
      <c r="A45" s="5" t="s">
        <v>42</v>
      </c>
      <c r="B45" s="2">
        <v>61</v>
      </c>
      <c r="L45" s="45">
        <v>19</v>
      </c>
      <c r="M45" s="63">
        <v>60</v>
      </c>
      <c r="N45" s="45">
        <v>31</v>
      </c>
      <c r="O45" s="47">
        <v>0.375</v>
      </c>
    </row>
    <row r="46" spans="1:15">
      <c r="A46" s="5" t="s">
        <v>6</v>
      </c>
      <c r="B46" s="2">
        <v>60</v>
      </c>
      <c r="L46" s="45">
        <v>17</v>
      </c>
      <c r="M46" s="63">
        <v>59</v>
      </c>
      <c r="N46" s="45">
        <v>32</v>
      </c>
      <c r="O46" s="47">
        <v>0.33300000000000002</v>
      </c>
    </row>
    <row r="47" spans="1:15">
      <c r="A47" s="5" t="s">
        <v>7</v>
      </c>
      <c r="B47" s="2">
        <v>59</v>
      </c>
      <c r="L47" s="45">
        <v>18</v>
      </c>
      <c r="M47" s="63">
        <v>59</v>
      </c>
      <c r="N47" s="45">
        <v>32</v>
      </c>
      <c r="O47" s="47">
        <v>0.33300000000000002</v>
      </c>
    </row>
    <row r="48" spans="1:15">
      <c r="A48" s="5" t="s">
        <v>8</v>
      </c>
      <c r="B48" s="2">
        <v>92</v>
      </c>
      <c r="L48" s="45">
        <v>15</v>
      </c>
      <c r="M48" s="63">
        <v>58</v>
      </c>
      <c r="N48" s="45">
        <v>34</v>
      </c>
      <c r="O48" s="47">
        <v>0.29099999999999998</v>
      </c>
    </row>
    <row r="49" spans="1:15">
      <c r="A49" s="5" t="s">
        <v>46</v>
      </c>
      <c r="B49" s="2">
        <v>68</v>
      </c>
      <c r="L49" s="45">
        <v>16</v>
      </c>
      <c r="M49" s="63">
        <v>58</v>
      </c>
      <c r="N49" s="45">
        <v>34</v>
      </c>
      <c r="O49" s="47">
        <v>0.29099999999999998</v>
      </c>
    </row>
    <row r="50" spans="1:15">
      <c r="A50" s="5" t="s">
        <v>47</v>
      </c>
      <c r="B50" s="2">
        <v>97</v>
      </c>
      <c r="L50" s="45">
        <v>13</v>
      </c>
      <c r="M50" s="63">
        <v>57</v>
      </c>
      <c r="N50" s="45">
        <v>36</v>
      </c>
      <c r="O50" s="47">
        <v>0.25</v>
      </c>
    </row>
    <row r="51" spans="1:15">
      <c r="A51" s="5" t="s">
        <v>48</v>
      </c>
      <c r="B51" s="2">
        <v>62</v>
      </c>
      <c r="L51" s="45">
        <v>14</v>
      </c>
      <c r="M51" s="63">
        <v>57</v>
      </c>
      <c r="N51" s="45">
        <v>36</v>
      </c>
      <c r="O51" s="47">
        <v>0.25</v>
      </c>
    </row>
    <row r="52" spans="1:15">
      <c r="L52" s="45">
        <v>12</v>
      </c>
      <c r="M52" s="63">
        <v>55</v>
      </c>
      <c r="N52" s="45">
        <v>38</v>
      </c>
      <c r="O52" s="47">
        <v>0.22900000000000001</v>
      </c>
    </row>
    <row r="53" spans="1:15">
      <c r="L53" s="45">
        <v>10</v>
      </c>
      <c r="M53" s="63">
        <v>54</v>
      </c>
      <c r="N53" s="45">
        <v>39</v>
      </c>
      <c r="O53" s="47">
        <v>0.187</v>
      </c>
    </row>
    <row r="54" spans="1:15">
      <c r="L54" s="45">
        <v>11</v>
      </c>
      <c r="M54" s="63">
        <v>54</v>
      </c>
      <c r="N54" s="45">
        <v>39</v>
      </c>
      <c r="O54" s="47">
        <v>0.187</v>
      </c>
    </row>
    <row r="55" spans="1:15">
      <c r="L55" s="45">
        <v>8</v>
      </c>
      <c r="M55" s="63">
        <v>53</v>
      </c>
      <c r="N55" s="45">
        <v>41</v>
      </c>
      <c r="O55" s="47">
        <v>0.14499999999999999</v>
      </c>
    </row>
    <row r="56" spans="1:15">
      <c r="L56" s="45">
        <v>9</v>
      </c>
      <c r="M56" s="63">
        <v>53</v>
      </c>
      <c r="N56" s="45">
        <v>41</v>
      </c>
      <c r="O56" s="47">
        <v>0.14499999999999999</v>
      </c>
    </row>
    <row r="57" spans="1:15">
      <c r="L57" s="45">
        <v>7</v>
      </c>
      <c r="M57" s="63">
        <v>50</v>
      </c>
      <c r="N57" s="45">
        <v>43</v>
      </c>
      <c r="O57" s="47">
        <v>0.125</v>
      </c>
    </row>
    <row r="58" spans="1:15">
      <c r="L58" s="45">
        <v>5</v>
      </c>
      <c r="M58" s="63">
        <v>45</v>
      </c>
      <c r="N58" s="45">
        <v>44</v>
      </c>
      <c r="O58" s="47">
        <v>8.3000000000000004E-2</v>
      </c>
    </row>
    <row r="59" spans="1:15">
      <c r="L59" s="45">
        <v>6</v>
      </c>
      <c r="M59" s="63">
        <v>45</v>
      </c>
      <c r="N59" s="45">
        <v>44</v>
      </c>
      <c r="O59" s="47">
        <v>8.3000000000000004E-2</v>
      </c>
    </row>
    <row r="60" spans="1:15">
      <c r="L60" s="45">
        <v>4</v>
      </c>
      <c r="M60" s="63">
        <v>42</v>
      </c>
      <c r="N60" s="45">
        <v>46</v>
      </c>
      <c r="O60" s="47">
        <v>6.2E-2</v>
      </c>
    </row>
    <row r="61" spans="1:15">
      <c r="L61" s="45">
        <v>2</v>
      </c>
      <c r="M61" s="63">
        <v>30</v>
      </c>
      <c r="N61" s="45">
        <v>47</v>
      </c>
      <c r="O61" s="47">
        <v>0.02</v>
      </c>
    </row>
    <row r="62" spans="1:15">
      <c r="L62" s="45">
        <v>3</v>
      </c>
      <c r="M62" s="63">
        <v>30</v>
      </c>
      <c r="N62" s="45">
        <v>47</v>
      </c>
      <c r="O62" s="47">
        <v>0.02</v>
      </c>
    </row>
    <row r="63" spans="1:15" ht="17.25" thickBot="1">
      <c r="L63" s="48">
        <v>1</v>
      </c>
      <c r="M63" s="64">
        <v>27</v>
      </c>
      <c r="N63" s="48">
        <v>49</v>
      </c>
      <c r="O63" s="50">
        <v>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E5" sqref="E5"/>
    </sheetView>
  </sheetViews>
  <sheetFormatPr defaultRowHeight="16.5"/>
  <sheetData>
    <row r="1" spans="1:5">
      <c r="A1" s="67"/>
      <c r="B1" s="26" t="s">
        <v>272</v>
      </c>
      <c r="C1" s="27"/>
      <c r="D1" s="67"/>
      <c r="E1" s="67"/>
    </row>
    <row r="2" spans="1:5">
      <c r="A2" t="s">
        <v>275</v>
      </c>
      <c r="B2" s="3" t="s">
        <v>273</v>
      </c>
      <c r="C2" s="3" t="s">
        <v>274</v>
      </c>
      <c r="D2" s="4" t="s">
        <v>44</v>
      </c>
    </row>
    <row r="3" spans="1:5">
      <c r="A3">
        <v>1</v>
      </c>
      <c r="B3" s="68">
        <f>A3/50</f>
        <v>0.02</v>
      </c>
      <c r="C3" s="5">
        <f>NORMSINV(B3)</f>
        <v>-2.0537489106318225</v>
      </c>
      <c r="D3" s="2">
        <v>27</v>
      </c>
    </row>
    <row r="4" spans="1:5">
      <c r="A4">
        <v>2</v>
      </c>
      <c r="B4" s="68">
        <f>A4/50</f>
        <v>0.04</v>
      </c>
      <c r="C4" s="5">
        <f t="shared" ref="C4:C51" si="0">NORMSINV(B4)</f>
        <v>-1.7506860712521695</v>
      </c>
      <c r="D4" s="2">
        <v>30</v>
      </c>
    </row>
    <row r="5" spans="1:5">
      <c r="A5">
        <v>3</v>
      </c>
      <c r="B5" s="68">
        <f t="shared" ref="B5:B51" si="1">A5/50</f>
        <v>0.06</v>
      </c>
      <c r="C5" s="5">
        <f t="shared" si="0"/>
        <v>-1.554773594596853</v>
      </c>
      <c r="D5" s="2">
        <v>30</v>
      </c>
    </row>
    <row r="6" spans="1:5">
      <c r="A6">
        <v>4</v>
      </c>
      <c r="B6" s="68">
        <f t="shared" si="1"/>
        <v>0.08</v>
      </c>
      <c r="C6" s="5">
        <f t="shared" si="0"/>
        <v>-1.4050715603096353</v>
      </c>
      <c r="D6" s="2">
        <v>42</v>
      </c>
    </row>
    <row r="7" spans="1:5">
      <c r="A7">
        <v>5</v>
      </c>
      <c r="B7" s="68">
        <f t="shared" si="1"/>
        <v>0.1</v>
      </c>
      <c r="C7" s="5">
        <f t="shared" si="0"/>
        <v>-1.2815515655446006</v>
      </c>
      <c r="D7" s="2">
        <v>45</v>
      </c>
    </row>
    <row r="8" spans="1:5">
      <c r="A8">
        <v>6</v>
      </c>
      <c r="B8" s="68">
        <f t="shared" si="1"/>
        <v>0.12</v>
      </c>
      <c r="C8" s="5">
        <f t="shared" si="0"/>
        <v>-1.1749867920660904</v>
      </c>
      <c r="D8" s="2">
        <v>45</v>
      </c>
    </row>
    <row r="9" spans="1:5">
      <c r="A9">
        <v>7</v>
      </c>
      <c r="B9" s="68">
        <f t="shared" si="1"/>
        <v>0.14000000000000001</v>
      </c>
      <c r="C9" s="5">
        <f t="shared" si="0"/>
        <v>-1.0803193408149565</v>
      </c>
      <c r="D9" s="2">
        <v>50</v>
      </c>
    </row>
    <row r="10" spans="1:5">
      <c r="A10">
        <v>8</v>
      </c>
      <c r="B10" s="68">
        <f t="shared" si="1"/>
        <v>0.16</v>
      </c>
      <c r="C10" s="5">
        <f t="shared" si="0"/>
        <v>-0.9944578832097497</v>
      </c>
      <c r="D10" s="2">
        <v>53</v>
      </c>
    </row>
    <row r="11" spans="1:5">
      <c r="A11">
        <v>9</v>
      </c>
      <c r="B11" s="68">
        <f t="shared" si="1"/>
        <v>0.18</v>
      </c>
      <c r="C11" s="5">
        <f t="shared" si="0"/>
        <v>-0.91536508784281501</v>
      </c>
      <c r="D11" s="2">
        <v>53</v>
      </c>
    </row>
    <row r="12" spans="1:5">
      <c r="A12">
        <v>10</v>
      </c>
      <c r="B12" s="68">
        <f t="shared" si="1"/>
        <v>0.2</v>
      </c>
      <c r="C12" s="5">
        <f t="shared" si="0"/>
        <v>-0.84162123357291452</v>
      </c>
      <c r="D12" s="2">
        <v>54</v>
      </c>
    </row>
    <row r="13" spans="1:5">
      <c r="A13">
        <v>11</v>
      </c>
      <c r="B13" s="68">
        <f t="shared" si="1"/>
        <v>0.22</v>
      </c>
      <c r="C13" s="5">
        <f t="shared" si="0"/>
        <v>-0.77219321418868503</v>
      </c>
      <c r="D13" s="2">
        <v>54</v>
      </c>
    </row>
    <row r="14" spans="1:5">
      <c r="A14">
        <v>12</v>
      </c>
      <c r="B14" s="68">
        <f t="shared" si="1"/>
        <v>0.24</v>
      </c>
      <c r="C14" s="5">
        <f t="shared" si="0"/>
        <v>-0.7063025628400873</v>
      </c>
      <c r="D14" s="2">
        <v>55</v>
      </c>
    </row>
    <row r="15" spans="1:5">
      <c r="A15">
        <v>13</v>
      </c>
      <c r="B15" s="68">
        <f t="shared" si="1"/>
        <v>0.26</v>
      </c>
      <c r="C15" s="5">
        <f t="shared" si="0"/>
        <v>-0.64334540539291696</v>
      </c>
      <c r="D15" s="2">
        <v>57</v>
      </c>
    </row>
    <row r="16" spans="1:5">
      <c r="A16">
        <v>14</v>
      </c>
      <c r="B16" s="68">
        <f t="shared" si="1"/>
        <v>0.28000000000000003</v>
      </c>
      <c r="C16" s="5">
        <f t="shared" si="0"/>
        <v>-0.58284150727121631</v>
      </c>
      <c r="D16" s="2">
        <v>57</v>
      </c>
    </row>
    <row r="17" spans="1:11">
      <c r="A17">
        <v>15</v>
      </c>
      <c r="B17" s="68">
        <f t="shared" si="1"/>
        <v>0.3</v>
      </c>
      <c r="C17" s="5">
        <f t="shared" si="0"/>
        <v>-0.52440051270804089</v>
      </c>
      <c r="D17" s="2">
        <v>58</v>
      </c>
    </row>
    <row r="18" spans="1:11">
      <c r="A18">
        <v>16</v>
      </c>
      <c r="B18" s="68">
        <f t="shared" si="1"/>
        <v>0.32</v>
      </c>
      <c r="C18" s="5">
        <f t="shared" si="0"/>
        <v>-0.46769879911450829</v>
      </c>
      <c r="D18" s="2">
        <v>58</v>
      </c>
    </row>
    <row r="19" spans="1:11">
      <c r="A19">
        <v>17</v>
      </c>
      <c r="B19" s="68">
        <f t="shared" si="1"/>
        <v>0.34</v>
      </c>
      <c r="C19" s="5">
        <f t="shared" si="0"/>
        <v>-0.41246312944140484</v>
      </c>
      <c r="D19" s="2">
        <v>59</v>
      </c>
      <c r="F19" s="66" t="s">
        <v>276</v>
      </c>
      <c r="G19" s="66"/>
      <c r="H19" s="66"/>
      <c r="I19" s="66"/>
      <c r="J19" s="66"/>
      <c r="K19" s="66"/>
    </row>
    <row r="20" spans="1:11">
      <c r="A20">
        <v>18</v>
      </c>
      <c r="B20" s="68">
        <f t="shared" si="1"/>
        <v>0.36</v>
      </c>
      <c r="C20" s="5">
        <f t="shared" si="0"/>
        <v>-0.35845879325119384</v>
      </c>
      <c r="D20" s="2">
        <v>59</v>
      </c>
    </row>
    <row r="21" spans="1:11">
      <c r="A21">
        <v>19</v>
      </c>
      <c r="B21" s="68">
        <f t="shared" si="1"/>
        <v>0.38</v>
      </c>
      <c r="C21" s="5">
        <f t="shared" si="0"/>
        <v>-0.30548078809939727</v>
      </c>
      <c r="D21" s="2">
        <v>60</v>
      </c>
    </row>
    <row r="22" spans="1:11">
      <c r="A22">
        <v>20</v>
      </c>
      <c r="B22" s="68">
        <f t="shared" si="1"/>
        <v>0.4</v>
      </c>
      <c r="C22" s="5">
        <f t="shared" si="0"/>
        <v>-0.25334710313579978</v>
      </c>
      <c r="D22" s="2">
        <v>61</v>
      </c>
    </row>
    <row r="23" spans="1:11">
      <c r="A23">
        <v>21</v>
      </c>
      <c r="B23" s="68">
        <f t="shared" si="1"/>
        <v>0.42</v>
      </c>
      <c r="C23" s="5">
        <f t="shared" si="0"/>
        <v>-0.20189347914185088</v>
      </c>
      <c r="D23" s="2">
        <v>61</v>
      </c>
    </row>
    <row r="24" spans="1:11">
      <c r="A24">
        <v>22</v>
      </c>
      <c r="B24" s="68">
        <f t="shared" si="1"/>
        <v>0.44</v>
      </c>
      <c r="C24" s="5">
        <f t="shared" si="0"/>
        <v>-0.15096921549677725</v>
      </c>
      <c r="D24" s="2">
        <v>61</v>
      </c>
    </row>
    <row r="25" spans="1:11">
      <c r="A25">
        <v>23</v>
      </c>
      <c r="B25" s="68">
        <f t="shared" si="1"/>
        <v>0.46</v>
      </c>
      <c r="C25" s="5">
        <f t="shared" si="0"/>
        <v>-0.10043372051146976</v>
      </c>
      <c r="D25" s="2">
        <v>62</v>
      </c>
    </row>
    <row r="26" spans="1:11">
      <c r="A26">
        <v>24</v>
      </c>
      <c r="B26" s="68">
        <f t="shared" si="1"/>
        <v>0.48</v>
      </c>
      <c r="C26" s="5">
        <f t="shared" si="0"/>
        <v>-5.0153583464733656E-2</v>
      </c>
      <c r="D26" s="2">
        <v>62</v>
      </c>
    </row>
    <row r="27" spans="1:11">
      <c r="A27">
        <v>25</v>
      </c>
      <c r="B27" s="68">
        <f t="shared" si="1"/>
        <v>0.5</v>
      </c>
      <c r="C27" s="5">
        <f t="shared" si="0"/>
        <v>0</v>
      </c>
      <c r="D27" s="2">
        <v>62</v>
      </c>
    </row>
    <row r="28" spans="1:11">
      <c r="A28">
        <v>26</v>
      </c>
      <c r="B28" s="68">
        <f t="shared" si="1"/>
        <v>0.52</v>
      </c>
      <c r="C28" s="5">
        <f t="shared" si="0"/>
        <v>5.0153583464733656E-2</v>
      </c>
      <c r="D28" s="2">
        <v>63</v>
      </c>
    </row>
    <row r="29" spans="1:11">
      <c r="A29">
        <v>27</v>
      </c>
      <c r="B29" s="68">
        <f t="shared" si="1"/>
        <v>0.54</v>
      </c>
      <c r="C29" s="5">
        <f t="shared" si="0"/>
        <v>0.10043372051146988</v>
      </c>
      <c r="D29" s="2">
        <v>63</v>
      </c>
    </row>
    <row r="30" spans="1:11">
      <c r="A30">
        <v>28</v>
      </c>
      <c r="B30" s="68">
        <f t="shared" si="1"/>
        <v>0.56000000000000005</v>
      </c>
      <c r="C30" s="5">
        <f t="shared" si="0"/>
        <v>0.15096921549677741</v>
      </c>
      <c r="D30" s="2">
        <v>67</v>
      </c>
    </row>
    <row r="31" spans="1:11">
      <c r="A31">
        <v>29</v>
      </c>
      <c r="B31" s="68">
        <f t="shared" si="1"/>
        <v>0.57999999999999996</v>
      </c>
      <c r="C31" s="5">
        <f t="shared" si="0"/>
        <v>0.20189347914185077</v>
      </c>
      <c r="D31" s="2">
        <v>68</v>
      </c>
    </row>
    <row r="32" spans="1:11">
      <c r="A32">
        <v>30</v>
      </c>
      <c r="B32" s="68">
        <f t="shared" si="1"/>
        <v>0.6</v>
      </c>
      <c r="C32" s="5">
        <f t="shared" si="0"/>
        <v>0.25334710313579978</v>
      </c>
      <c r="D32" s="2">
        <v>69</v>
      </c>
    </row>
    <row r="33" spans="1:4">
      <c r="A33">
        <v>31</v>
      </c>
      <c r="B33" s="68">
        <f t="shared" si="1"/>
        <v>0.62</v>
      </c>
      <c r="C33" s="5">
        <f t="shared" si="0"/>
        <v>0.30548078809939727</v>
      </c>
      <c r="D33" s="2">
        <v>69</v>
      </c>
    </row>
    <row r="34" spans="1:4">
      <c r="A34">
        <v>32</v>
      </c>
      <c r="B34" s="68">
        <f t="shared" si="1"/>
        <v>0.64</v>
      </c>
      <c r="C34" s="5">
        <f t="shared" si="0"/>
        <v>0.35845879325119384</v>
      </c>
      <c r="D34" s="2">
        <v>69</v>
      </c>
    </row>
    <row r="35" spans="1:4">
      <c r="A35">
        <v>33</v>
      </c>
      <c r="B35" s="68">
        <f t="shared" si="1"/>
        <v>0.66</v>
      </c>
      <c r="C35" s="5">
        <f t="shared" si="0"/>
        <v>0.41246312944140473</v>
      </c>
      <c r="D35" s="2">
        <v>69</v>
      </c>
    </row>
    <row r="36" spans="1:4">
      <c r="A36">
        <v>34</v>
      </c>
      <c r="B36" s="68">
        <f t="shared" si="1"/>
        <v>0.68</v>
      </c>
      <c r="C36" s="5">
        <f t="shared" si="0"/>
        <v>0.46769879911450835</v>
      </c>
      <c r="D36" s="2">
        <v>70</v>
      </c>
    </row>
    <row r="37" spans="1:4">
      <c r="A37">
        <v>35</v>
      </c>
      <c r="B37" s="68">
        <f t="shared" si="1"/>
        <v>0.7</v>
      </c>
      <c r="C37" s="5">
        <f t="shared" si="0"/>
        <v>0.52440051270804078</v>
      </c>
      <c r="D37" s="2">
        <v>70</v>
      </c>
    </row>
    <row r="38" spans="1:4">
      <c r="A38">
        <v>36</v>
      </c>
      <c r="B38" s="68">
        <f t="shared" si="1"/>
        <v>0.72</v>
      </c>
      <c r="C38" s="5">
        <f t="shared" si="0"/>
        <v>0.58284150727121631</v>
      </c>
      <c r="D38" s="2">
        <v>70</v>
      </c>
    </row>
    <row r="39" spans="1:4">
      <c r="A39">
        <v>37</v>
      </c>
      <c r="B39" s="68">
        <f t="shared" si="1"/>
        <v>0.74</v>
      </c>
      <c r="C39" s="5">
        <f t="shared" si="0"/>
        <v>0.64334540539291696</v>
      </c>
      <c r="D39" s="2">
        <v>71</v>
      </c>
    </row>
    <row r="40" spans="1:4">
      <c r="A40">
        <v>38</v>
      </c>
      <c r="B40" s="68">
        <f t="shared" si="1"/>
        <v>0.76</v>
      </c>
      <c r="C40" s="5">
        <f t="shared" si="0"/>
        <v>0.7063025628400873</v>
      </c>
      <c r="D40" s="2">
        <v>74</v>
      </c>
    </row>
    <row r="41" spans="1:4">
      <c r="A41">
        <v>39</v>
      </c>
      <c r="B41" s="68">
        <f t="shared" si="1"/>
        <v>0.78</v>
      </c>
      <c r="C41" s="5">
        <f t="shared" si="0"/>
        <v>0.77219321418868503</v>
      </c>
      <c r="D41" s="2">
        <v>75</v>
      </c>
    </row>
    <row r="42" spans="1:4">
      <c r="A42">
        <v>40</v>
      </c>
      <c r="B42" s="68">
        <f t="shared" si="1"/>
        <v>0.8</v>
      </c>
      <c r="C42" s="5">
        <f t="shared" si="0"/>
        <v>0.84162123357291474</v>
      </c>
      <c r="D42" s="2">
        <v>75</v>
      </c>
    </row>
    <row r="43" spans="1:4">
      <c r="A43">
        <v>41</v>
      </c>
      <c r="B43" s="68">
        <f t="shared" si="1"/>
        <v>0.82</v>
      </c>
      <c r="C43" s="5">
        <f t="shared" si="0"/>
        <v>0.91536508784281256</v>
      </c>
      <c r="D43" s="2">
        <v>79</v>
      </c>
    </row>
    <row r="44" spans="1:4">
      <c r="A44">
        <v>42</v>
      </c>
      <c r="B44" s="68">
        <f t="shared" si="1"/>
        <v>0.84</v>
      </c>
      <c r="C44" s="5">
        <f t="shared" si="0"/>
        <v>0.9944578832097497</v>
      </c>
      <c r="D44" s="2">
        <v>79</v>
      </c>
    </row>
    <row r="45" spans="1:4">
      <c r="A45">
        <v>43</v>
      </c>
      <c r="B45" s="68">
        <f t="shared" si="1"/>
        <v>0.86</v>
      </c>
      <c r="C45" s="5">
        <f t="shared" si="0"/>
        <v>1.0803193408149565</v>
      </c>
      <c r="D45" s="2">
        <v>81</v>
      </c>
    </row>
    <row r="46" spans="1:4">
      <c r="A46">
        <v>44</v>
      </c>
      <c r="B46" s="68">
        <f t="shared" si="1"/>
        <v>0.88</v>
      </c>
      <c r="C46" s="5">
        <f t="shared" si="0"/>
        <v>1.1749867920660904</v>
      </c>
      <c r="D46" s="2">
        <v>83</v>
      </c>
    </row>
    <row r="47" spans="1:4">
      <c r="A47">
        <v>45</v>
      </c>
      <c r="B47" s="68">
        <f t="shared" si="1"/>
        <v>0.9</v>
      </c>
      <c r="C47" s="5">
        <f t="shared" si="0"/>
        <v>1.2815515655446006</v>
      </c>
      <c r="D47" s="2">
        <v>88</v>
      </c>
    </row>
    <row r="48" spans="1:4">
      <c r="A48">
        <v>46</v>
      </c>
      <c r="B48" s="68">
        <f t="shared" si="1"/>
        <v>0.92</v>
      </c>
      <c r="C48" s="5">
        <f t="shared" si="0"/>
        <v>1.4050715603096329</v>
      </c>
      <c r="D48" s="2">
        <v>90</v>
      </c>
    </row>
    <row r="49" spans="1:4">
      <c r="A49">
        <v>47</v>
      </c>
      <c r="B49" s="68">
        <f t="shared" si="1"/>
        <v>0.94</v>
      </c>
      <c r="C49" s="5">
        <f t="shared" si="0"/>
        <v>1.5547735945968528</v>
      </c>
      <c r="D49" s="2">
        <v>92</v>
      </c>
    </row>
    <row r="50" spans="1:4">
      <c r="A50">
        <v>48</v>
      </c>
      <c r="B50" s="68">
        <f t="shared" si="1"/>
        <v>0.96</v>
      </c>
      <c r="C50" s="5">
        <f t="shared" si="0"/>
        <v>1.7506860712521695</v>
      </c>
      <c r="D50" s="2">
        <v>97</v>
      </c>
    </row>
    <row r="51" spans="1:4">
      <c r="A51">
        <v>49</v>
      </c>
      <c r="B51" s="68">
        <f t="shared" si="1"/>
        <v>0.98</v>
      </c>
      <c r="C51" s="5">
        <f t="shared" si="0"/>
        <v>2.0537489106318221</v>
      </c>
      <c r="D51" s="2">
        <v>97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workbookViewId="0">
      <selection activeCell="J19" sqref="J19"/>
    </sheetView>
  </sheetViews>
  <sheetFormatPr defaultRowHeight="16.5"/>
  <sheetData>
    <row r="1" spans="1:12" ht="17.25" thickBot="1">
      <c r="A1" s="80" t="s">
        <v>109</v>
      </c>
      <c r="B1" s="81"/>
      <c r="C1" s="81"/>
      <c r="D1" s="81"/>
      <c r="E1" s="81"/>
      <c r="F1" s="81"/>
    </row>
    <row r="2" spans="1:12" ht="17.25" thickBot="1">
      <c r="A2" s="41" t="s">
        <v>110</v>
      </c>
      <c r="B2" s="41" t="s">
        <v>111</v>
      </c>
      <c r="C2" s="41" t="s">
        <v>112</v>
      </c>
      <c r="D2" s="41" t="s">
        <v>113</v>
      </c>
      <c r="E2" s="41" t="s">
        <v>114</v>
      </c>
      <c r="F2" s="41" t="s">
        <v>115</v>
      </c>
      <c r="H2" s="51"/>
      <c r="I2" s="51" t="s">
        <v>112</v>
      </c>
      <c r="J2" s="51" t="s">
        <v>113</v>
      </c>
      <c r="K2" s="51" t="s">
        <v>114</v>
      </c>
    </row>
    <row r="3" spans="1:12">
      <c r="A3" s="42" t="s">
        <v>116</v>
      </c>
      <c r="B3" s="43" t="s">
        <v>117</v>
      </c>
      <c r="C3" s="43">
        <v>69</v>
      </c>
      <c r="D3" s="43">
        <v>88</v>
      </c>
      <c r="E3" s="43">
        <v>83</v>
      </c>
      <c r="F3" s="43"/>
      <c r="H3" s="45" t="s">
        <v>112</v>
      </c>
      <c r="I3" s="45">
        <f>VARP(電腦競試!$C$3:$C$92)</f>
        <v>222.16</v>
      </c>
      <c r="J3" s="45"/>
      <c r="K3" s="45"/>
    </row>
    <row r="4" spans="1:12">
      <c r="A4" s="42" t="s">
        <v>118</v>
      </c>
      <c r="B4" s="43" t="s">
        <v>117</v>
      </c>
      <c r="C4" s="43">
        <v>96</v>
      </c>
      <c r="D4" s="43">
        <v>88</v>
      </c>
      <c r="E4" s="43">
        <v>91</v>
      </c>
      <c r="F4" s="43"/>
      <c r="H4" s="45" t="s">
        <v>113</v>
      </c>
      <c r="I4" s="45">
        <v>5.7177777777777781</v>
      </c>
      <c r="J4" s="45">
        <f>VARP(電腦競試!$D$3:$D$92)</f>
        <v>185.72358024691357</v>
      </c>
      <c r="K4" s="45"/>
    </row>
    <row r="5" spans="1:12" ht="17.25" thickBot="1">
      <c r="A5" s="42" t="s">
        <v>119</v>
      </c>
      <c r="B5" s="43" t="s">
        <v>117</v>
      </c>
      <c r="C5" s="43">
        <v>90</v>
      </c>
      <c r="D5" s="43">
        <v>97</v>
      </c>
      <c r="E5" s="43">
        <v>82</v>
      </c>
      <c r="F5" s="43"/>
      <c r="H5" s="48" t="s">
        <v>114</v>
      </c>
      <c r="I5" s="48">
        <v>-4.1644444444444568</v>
      </c>
      <c r="J5" s="48">
        <v>-5.0688888888888917</v>
      </c>
      <c r="K5" s="48">
        <f>VARP(電腦競試!$E$3:$E$92)</f>
        <v>211.04</v>
      </c>
    </row>
    <row r="6" spans="1:12" ht="17.25" thickBot="1">
      <c r="A6" s="42" t="s">
        <v>120</v>
      </c>
      <c r="B6" s="43" t="s">
        <v>117</v>
      </c>
      <c r="C6" s="43">
        <v>84</v>
      </c>
      <c r="D6" s="43">
        <v>75</v>
      </c>
      <c r="E6" s="43">
        <v>85</v>
      </c>
      <c r="F6" s="43"/>
    </row>
    <row r="7" spans="1:12">
      <c r="A7" s="42" t="s">
        <v>121</v>
      </c>
      <c r="B7" s="43" t="s">
        <v>117</v>
      </c>
      <c r="C7" s="43">
        <v>96</v>
      </c>
      <c r="D7" s="43">
        <v>71</v>
      </c>
      <c r="E7" s="43">
        <v>88</v>
      </c>
      <c r="F7" s="43"/>
      <c r="H7" s="51"/>
      <c r="I7" s="51" t="s">
        <v>112</v>
      </c>
      <c r="J7" s="51" t="s">
        <v>113</v>
      </c>
      <c r="K7" s="51" t="s">
        <v>114</v>
      </c>
    </row>
    <row r="8" spans="1:12">
      <c r="A8" s="42" t="s">
        <v>122</v>
      </c>
      <c r="B8" s="43" t="s">
        <v>117</v>
      </c>
      <c r="C8" s="43">
        <v>87</v>
      </c>
      <c r="D8" s="43">
        <v>68</v>
      </c>
      <c r="E8" s="43">
        <v>62</v>
      </c>
      <c r="F8" s="43"/>
      <c r="H8" s="45" t="s">
        <v>112</v>
      </c>
      <c r="I8" s="45">
        <v>1</v>
      </c>
      <c r="J8" s="45"/>
      <c r="K8" s="45"/>
    </row>
    <row r="9" spans="1:12">
      <c r="A9" s="42" t="s">
        <v>123</v>
      </c>
      <c r="B9" s="43" t="s">
        <v>117</v>
      </c>
      <c r="C9" s="43">
        <v>73</v>
      </c>
      <c r="D9" s="43">
        <v>64</v>
      </c>
      <c r="E9" s="43">
        <v>97</v>
      </c>
      <c r="F9" s="43"/>
      <c r="H9" s="45" t="s">
        <v>113</v>
      </c>
      <c r="I9" s="45">
        <v>2.814886028873986E-2</v>
      </c>
      <c r="J9" s="45">
        <v>1</v>
      </c>
      <c r="K9" s="45"/>
    </row>
    <row r="10" spans="1:12" ht="17.25" thickBot="1">
      <c r="A10" s="42" t="s">
        <v>124</v>
      </c>
      <c r="B10" s="43" t="s">
        <v>117</v>
      </c>
      <c r="C10" s="43">
        <v>82</v>
      </c>
      <c r="D10" s="43">
        <v>83</v>
      </c>
      <c r="E10" s="43">
        <v>98</v>
      </c>
      <c r="F10" s="43"/>
      <c r="H10" s="48" t="s">
        <v>114</v>
      </c>
      <c r="I10" s="48">
        <v>-1.9232766115816386E-2</v>
      </c>
      <c r="J10" s="48">
        <v>-2.560335387649601E-2</v>
      </c>
      <c r="K10" s="48">
        <v>1</v>
      </c>
    </row>
    <row r="11" spans="1:12">
      <c r="A11" s="42" t="s">
        <v>125</v>
      </c>
      <c r="B11" s="43" t="s">
        <v>117</v>
      </c>
      <c r="C11" s="43">
        <v>75</v>
      </c>
      <c r="D11" s="43">
        <v>70</v>
      </c>
      <c r="E11" s="43">
        <v>71</v>
      </c>
      <c r="F11" s="43"/>
    </row>
    <row r="12" spans="1:12">
      <c r="A12" s="42" t="s">
        <v>126</v>
      </c>
      <c r="B12" s="43" t="s">
        <v>117</v>
      </c>
      <c r="C12" s="43">
        <v>57</v>
      </c>
      <c r="D12" s="43">
        <v>75</v>
      </c>
      <c r="E12" s="43">
        <v>95</v>
      </c>
      <c r="F12" s="43"/>
      <c r="H12" s="66" t="s">
        <v>277</v>
      </c>
      <c r="I12" s="66"/>
      <c r="J12" s="66"/>
      <c r="K12" s="66"/>
      <c r="L12" s="66"/>
    </row>
    <row r="13" spans="1:12">
      <c r="A13" s="42" t="s">
        <v>127</v>
      </c>
      <c r="B13" s="43" t="s">
        <v>117</v>
      </c>
      <c r="C13" s="43">
        <v>56</v>
      </c>
      <c r="D13" s="43">
        <v>62</v>
      </c>
      <c r="E13" s="43">
        <v>78</v>
      </c>
      <c r="F13" s="43"/>
    </row>
    <row r="14" spans="1:12">
      <c r="A14" s="42" t="s">
        <v>128</v>
      </c>
      <c r="B14" s="43" t="s">
        <v>117</v>
      </c>
      <c r="C14" s="43">
        <v>72</v>
      </c>
      <c r="D14" s="43">
        <v>65</v>
      </c>
      <c r="E14" s="43">
        <v>71</v>
      </c>
      <c r="F14" s="43"/>
    </row>
    <row r="15" spans="1:12">
      <c r="A15" s="42" t="s">
        <v>129</v>
      </c>
      <c r="B15" s="43" t="s">
        <v>117</v>
      </c>
      <c r="C15" s="43">
        <v>61</v>
      </c>
      <c r="D15" s="43">
        <v>85</v>
      </c>
      <c r="E15" s="43">
        <v>56</v>
      </c>
      <c r="F15" s="43"/>
    </row>
    <row r="16" spans="1:12">
      <c r="A16" s="42" t="s">
        <v>130</v>
      </c>
      <c r="B16" s="43" t="s">
        <v>117</v>
      </c>
      <c r="C16" s="43">
        <v>58</v>
      </c>
      <c r="D16" s="43">
        <v>82</v>
      </c>
      <c r="E16" s="43">
        <v>53</v>
      </c>
      <c r="F16" s="43"/>
    </row>
    <row r="17" spans="1:6">
      <c r="A17" s="42" t="s">
        <v>131</v>
      </c>
      <c r="B17" s="43" t="s">
        <v>117</v>
      </c>
      <c r="C17" s="43">
        <v>86</v>
      </c>
      <c r="D17" s="43">
        <v>60</v>
      </c>
      <c r="E17" s="43">
        <v>65</v>
      </c>
      <c r="F17" s="43"/>
    </row>
    <row r="18" spans="1:6">
      <c r="A18" s="42" t="s">
        <v>132</v>
      </c>
      <c r="B18" s="43" t="s">
        <v>117</v>
      </c>
      <c r="C18" s="43">
        <v>84</v>
      </c>
      <c r="D18" s="43">
        <v>93</v>
      </c>
      <c r="E18" s="43">
        <v>72</v>
      </c>
      <c r="F18" s="43"/>
    </row>
    <row r="19" spans="1:6">
      <c r="A19" s="42" t="s">
        <v>133</v>
      </c>
      <c r="B19" s="43" t="s">
        <v>117</v>
      </c>
      <c r="C19" s="43">
        <v>70</v>
      </c>
      <c r="D19" s="43">
        <v>96</v>
      </c>
      <c r="E19" s="43">
        <v>76</v>
      </c>
      <c r="F19" s="43"/>
    </row>
    <row r="20" spans="1:6">
      <c r="A20" s="42" t="s">
        <v>134</v>
      </c>
      <c r="B20" s="43" t="s">
        <v>117</v>
      </c>
      <c r="C20" s="43">
        <v>53</v>
      </c>
      <c r="D20" s="43">
        <v>63</v>
      </c>
      <c r="E20" s="43">
        <v>58</v>
      </c>
      <c r="F20" s="43"/>
    </row>
    <row r="21" spans="1:6">
      <c r="A21" s="42" t="s">
        <v>135</v>
      </c>
      <c r="B21" s="43" t="s">
        <v>117</v>
      </c>
      <c r="C21" s="43">
        <v>79</v>
      </c>
      <c r="D21" s="43">
        <v>55</v>
      </c>
      <c r="E21" s="43">
        <v>99</v>
      </c>
      <c r="F21" s="43"/>
    </row>
    <row r="22" spans="1:6">
      <c r="A22" s="42" t="s">
        <v>136</v>
      </c>
      <c r="B22" s="43" t="s">
        <v>117</v>
      </c>
      <c r="C22" s="43">
        <v>57</v>
      </c>
      <c r="D22" s="43">
        <v>63</v>
      </c>
      <c r="E22" s="43">
        <v>58</v>
      </c>
      <c r="F22" s="43"/>
    </row>
    <row r="23" spans="1:6">
      <c r="A23" s="42" t="s">
        <v>137</v>
      </c>
      <c r="B23" s="43" t="s">
        <v>117</v>
      </c>
      <c r="C23" s="43">
        <v>90</v>
      </c>
      <c r="D23" s="43">
        <v>71</v>
      </c>
      <c r="E23" s="43">
        <v>98</v>
      </c>
      <c r="F23" s="43"/>
    </row>
    <row r="24" spans="1:6">
      <c r="A24" s="42" t="s">
        <v>138</v>
      </c>
      <c r="B24" s="43" t="s">
        <v>117</v>
      </c>
      <c r="C24" s="43">
        <v>53</v>
      </c>
      <c r="D24" s="43">
        <v>75</v>
      </c>
      <c r="E24" s="43">
        <v>89</v>
      </c>
      <c r="F24" s="43"/>
    </row>
    <row r="25" spans="1:6">
      <c r="A25" s="42" t="s">
        <v>139</v>
      </c>
      <c r="B25" s="43" t="s">
        <v>117</v>
      </c>
      <c r="C25" s="43">
        <v>88</v>
      </c>
      <c r="D25" s="43">
        <v>72</v>
      </c>
      <c r="E25" s="43">
        <v>83</v>
      </c>
      <c r="F25" s="43"/>
    </row>
    <row r="26" spans="1:6">
      <c r="A26" s="42" t="s">
        <v>140</v>
      </c>
      <c r="B26" s="43" t="s">
        <v>117</v>
      </c>
      <c r="C26" s="43">
        <v>68</v>
      </c>
      <c r="D26" s="43">
        <v>74</v>
      </c>
      <c r="E26" s="43">
        <v>77</v>
      </c>
      <c r="F26" s="43"/>
    </row>
    <row r="27" spans="1:6">
      <c r="A27" s="42" t="s">
        <v>141</v>
      </c>
      <c r="B27" s="43" t="s">
        <v>117</v>
      </c>
      <c r="C27" s="43">
        <v>69</v>
      </c>
      <c r="D27" s="43">
        <v>53</v>
      </c>
      <c r="E27" s="43">
        <v>96</v>
      </c>
      <c r="F27" s="43"/>
    </row>
    <row r="28" spans="1:6">
      <c r="A28" s="42" t="s">
        <v>142</v>
      </c>
      <c r="B28" s="43" t="s">
        <v>117</v>
      </c>
      <c r="C28" s="43">
        <v>98</v>
      </c>
      <c r="D28" s="43">
        <v>65</v>
      </c>
      <c r="E28" s="43">
        <v>52</v>
      </c>
      <c r="F28" s="43"/>
    </row>
    <row r="29" spans="1:6">
      <c r="A29" s="42" t="s">
        <v>143</v>
      </c>
      <c r="B29" s="43" t="s">
        <v>117</v>
      </c>
      <c r="C29" s="43">
        <v>58</v>
      </c>
      <c r="D29" s="43">
        <v>95</v>
      </c>
      <c r="E29" s="43">
        <v>66</v>
      </c>
      <c r="F29" s="43"/>
    </row>
    <row r="30" spans="1:6">
      <c r="A30" s="42" t="s">
        <v>144</v>
      </c>
      <c r="B30" s="43" t="s">
        <v>117</v>
      </c>
      <c r="C30" s="43">
        <v>85</v>
      </c>
      <c r="D30" s="43">
        <v>67</v>
      </c>
      <c r="E30" s="43">
        <v>78</v>
      </c>
      <c r="F30" s="43"/>
    </row>
    <row r="31" spans="1:6">
      <c r="A31" s="42" t="s">
        <v>145</v>
      </c>
      <c r="B31" s="43" t="s">
        <v>117</v>
      </c>
      <c r="C31" s="43">
        <v>55</v>
      </c>
      <c r="D31" s="43">
        <v>96</v>
      </c>
      <c r="E31" s="43">
        <v>83</v>
      </c>
      <c r="F31" s="43"/>
    </row>
    <row r="32" spans="1:6">
      <c r="A32" s="42" t="s">
        <v>146</v>
      </c>
      <c r="B32" s="43" t="s">
        <v>117</v>
      </c>
      <c r="C32" s="43">
        <v>50</v>
      </c>
      <c r="D32" s="43">
        <v>56</v>
      </c>
      <c r="E32" s="43">
        <v>65</v>
      </c>
      <c r="F32" s="43"/>
    </row>
    <row r="33" spans="1:6">
      <c r="A33" s="42" t="s">
        <v>147</v>
      </c>
      <c r="B33" s="43" t="s">
        <v>117</v>
      </c>
      <c r="C33" s="43">
        <v>69</v>
      </c>
      <c r="D33" s="43">
        <v>52</v>
      </c>
      <c r="E33" s="43">
        <v>65</v>
      </c>
      <c r="F33" s="43"/>
    </row>
    <row r="34" spans="1:6">
      <c r="A34" s="42" t="s">
        <v>148</v>
      </c>
      <c r="B34" s="43" t="s">
        <v>117</v>
      </c>
      <c r="C34" s="43">
        <v>66</v>
      </c>
      <c r="D34" s="43">
        <v>58</v>
      </c>
      <c r="E34" s="43">
        <v>97</v>
      </c>
      <c r="F34" s="43"/>
    </row>
    <row r="35" spans="1:6">
      <c r="A35" s="42" t="s">
        <v>149</v>
      </c>
      <c r="B35" s="43" t="s">
        <v>117</v>
      </c>
      <c r="C35" s="43">
        <v>53</v>
      </c>
      <c r="D35" s="43">
        <v>81</v>
      </c>
      <c r="E35" s="43">
        <v>77</v>
      </c>
      <c r="F35" s="43"/>
    </row>
    <row r="36" spans="1:6">
      <c r="A36" s="42" t="s">
        <v>150</v>
      </c>
      <c r="B36" s="43" t="s">
        <v>117</v>
      </c>
      <c r="C36" s="43">
        <v>98</v>
      </c>
      <c r="D36" s="43">
        <v>62</v>
      </c>
      <c r="E36" s="43">
        <v>86</v>
      </c>
      <c r="F36" s="43"/>
    </row>
    <row r="37" spans="1:6">
      <c r="A37" s="42" t="s">
        <v>151</v>
      </c>
      <c r="B37" s="43" t="s">
        <v>117</v>
      </c>
      <c r="C37" s="43">
        <v>85</v>
      </c>
      <c r="D37" s="43">
        <v>56</v>
      </c>
      <c r="E37" s="43">
        <v>99</v>
      </c>
      <c r="F37" s="43"/>
    </row>
    <row r="38" spans="1:6">
      <c r="A38" s="42" t="s">
        <v>152</v>
      </c>
      <c r="B38" s="43" t="s">
        <v>117</v>
      </c>
      <c r="C38" s="43">
        <v>77</v>
      </c>
      <c r="D38" s="43">
        <v>53</v>
      </c>
      <c r="E38" s="43">
        <v>78</v>
      </c>
      <c r="F38" s="43"/>
    </row>
    <row r="39" spans="1:6">
      <c r="A39" s="42" t="s">
        <v>153</v>
      </c>
      <c r="B39" s="43" t="s">
        <v>117</v>
      </c>
      <c r="C39" s="43">
        <v>74</v>
      </c>
      <c r="D39" s="43">
        <v>57</v>
      </c>
      <c r="E39" s="43">
        <v>74</v>
      </c>
      <c r="F39" s="43"/>
    </row>
    <row r="40" spans="1:6">
      <c r="A40" s="42" t="s">
        <v>154</v>
      </c>
      <c r="B40" s="43" t="s">
        <v>117</v>
      </c>
      <c r="C40" s="43">
        <v>51</v>
      </c>
      <c r="D40" s="43">
        <v>59</v>
      </c>
      <c r="E40" s="43">
        <v>87</v>
      </c>
      <c r="F40" s="43"/>
    </row>
    <row r="41" spans="1:6">
      <c r="A41" s="42" t="s">
        <v>155</v>
      </c>
      <c r="B41" s="43" t="s">
        <v>117</v>
      </c>
      <c r="C41" s="43">
        <v>59</v>
      </c>
      <c r="D41" s="43">
        <v>69</v>
      </c>
      <c r="E41" s="43">
        <v>95</v>
      </c>
      <c r="F41" s="43"/>
    </row>
    <row r="42" spans="1:6">
      <c r="A42" s="42" t="s">
        <v>156</v>
      </c>
      <c r="B42" s="43" t="s">
        <v>117</v>
      </c>
      <c r="C42" s="43">
        <v>71</v>
      </c>
      <c r="D42" s="43">
        <v>50</v>
      </c>
      <c r="E42" s="43">
        <v>84</v>
      </c>
      <c r="F42" s="43"/>
    </row>
    <row r="43" spans="1:6">
      <c r="A43" s="42" t="s">
        <v>157</v>
      </c>
      <c r="B43" s="43" t="s">
        <v>117</v>
      </c>
      <c r="C43" s="43">
        <v>56</v>
      </c>
      <c r="D43" s="43">
        <v>66</v>
      </c>
      <c r="E43" s="43">
        <v>78</v>
      </c>
      <c r="F43" s="43"/>
    </row>
    <row r="44" spans="1:6">
      <c r="A44" s="42" t="s">
        <v>158</v>
      </c>
      <c r="B44" s="43" t="s">
        <v>117</v>
      </c>
      <c r="C44" s="43">
        <v>65</v>
      </c>
      <c r="D44" s="43">
        <v>74</v>
      </c>
      <c r="E44" s="43">
        <v>72</v>
      </c>
      <c r="F44" s="43"/>
    </row>
    <row r="45" spans="1:6">
      <c r="A45" s="42" t="s">
        <v>159</v>
      </c>
      <c r="B45" s="43" t="s">
        <v>117</v>
      </c>
      <c r="C45" s="43">
        <v>93</v>
      </c>
      <c r="D45" s="43">
        <v>76</v>
      </c>
      <c r="E45" s="43">
        <v>99</v>
      </c>
      <c r="F45" s="43"/>
    </row>
    <row r="46" spans="1:6">
      <c r="A46" s="42" t="s">
        <v>160</v>
      </c>
      <c r="B46" s="43" t="s">
        <v>117</v>
      </c>
      <c r="C46" s="43">
        <v>85</v>
      </c>
      <c r="D46" s="43">
        <v>99</v>
      </c>
      <c r="E46" s="43">
        <v>55</v>
      </c>
      <c r="F46" s="43"/>
    </row>
    <row r="47" spans="1:6">
      <c r="A47" s="42" t="s">
        <v>161</v>
      </c>
      <c r="B47" s="43" t="s">
        <v>117</v>
      </c>
      <c r="C47" s="43">
        <v>63</v>
      </c>
      <c r="D47" s="43">
        <v>79</v>
      </c>
      <c r="E47" s="43">
        <v>73</v>
      </c>
      <c r="F47" s="43"/>
    </row>
    <row r="48" spans="1:6">
      <c r="A48" s="42" t="s">
        <v>162</v>
      </c>
      <c r="B48" s="43" t="s">
        <v>163</v>
      </c>
      <c r="C48" s="43">
        <v>54</v>
      </c>
      <c r="D48" s="43">
        <v>89</v>
      </c>
      <c r="E48" s="43">
        <v>83</v>
      </c>
      <c r="F48" s="43"/>
    </row>
    <row r="49" spans="1:6">
      <c r="A49" s="42" t="s">
        <v>164</v>
      </c>
      <c r="B49" s="43" t="s">
        <v>163</v>
      </c>
      <c r="C49" s="43">
        <v>72</v>
      </c>
      <c r="D49" s="43">
        <v>82</v>
      </c>
      <c r="E49" s="43">
        <v>76</v>
      </c>
      <c r="F49" s="43"/>
    </row>
    <row r="50" spans="1:6">
      <c r="A50" s="42" t="s">
        <v>165</v>
      </c>
      <c r="B50" s="43" t="s">
        <v>163</v>
      </c>
      <c r="C50" s="43">
        <v>77</v>
      </c>
      <c r="D50" s="43">
        <v>51</v>
      </c>
      <c r="E50" s="43">
        <v>77</v>
      </c>
      <c r="F50" s="43"/>
    </row>
    <row r="51" spans="1:6">
      <c r="A51" s="42" t="s">
        <v>166</v>
      </c>
      <c r="B51" s="43" t="s">
        <v>163</v>
      </c>
      <c r="C51" s="43">
        <v>60</v>
      </c>
      <c r="D51" s="43">
        <v>93</v>
      </c>
      <c r="E51" s="43">
        <v>92</v>
      </c>
      <c r="F51" s="43"/>
    </row>
    <row r="52" spans="1:6">
      <c r="A52" s="42" t="s">
        <v>167</v>
      </c>
      <c r="B52" s="43" t="s">
        <v>163</v>
      </c>
      <c r="C52" s="43">
        <v>93</v>
      </c>
      <c r="D52" s="43">
        <v>50</v>
      </c>
      <c r="E52" s="43">
        <v>50</v>
      </c>
      <c r="F52" s="43"/>
    </row>
    <row r="53" spans="1:6">
      <c r="A53" s="42" t="s">
        <v>168</v>
      </c>
      <c r="B53" s="43" t="s">
        <v>163</v>
      </c>
      <c r="C53" s="43">
        <v>65</v>
      </c>
      <c r="D53" s="43">
        <v>81</v>
      </c>
      <c r="E53" s="43">
        <v>51</v>
      </c>
      <c r="F53" s="43"/>
    </row>
    <row r="54" spans="1:6">
      <c r="A54" s="42" t="s">
        <v>169</v>
      </c>
      <c r="B54" s="43" t="s">
        <v>163</v>
      </c>
      <c r="C54" s="43">
        <v>89</v>
      </c>
      <c r="D54" s="43">
        <v>73</v>
      </c>
      <c r="E54" s="43">
        <v>86</v>
      </c>
      <c r="F54" s="43"/>
    </row>
    <row r="55" spans="1:6">
      <c r="A55" s="42" t="s">
        <v>170</v>
      </c>
      <c r="B55" s="43" t="s">
        <v>163</v>
      </c>
      <c r="C55" s="43">
        <v>50</v>
      </c>
      <c r="D55" s="43">
        <v>91</v>
      </c>
      <c r="E55" s="43">
        <v>61</v>
      </c>
      <c r="F55" s="43"/>
    </row>
    <row r="56" spans="1:6">
      <c r="A56" s="42" t="s">
        <v>171</v>
      </c>
      <c r="B56" s="43" t="s">
        <v>163</v>
      </c>
      <c r="C56" s="43">
        <v>53</v>
      </c>
      <c r="D56" s="43">
        <v>71</v>
      </c>
      <c r="E56" s="43">
        <v>87</v>
      </c>
      <c r="F56" s="43"/>
    </row>
    <row r="57" spans="1:6">
      <c r="A57" s="42" t="s">
        <v>172</v>
      </c>
      <c r="B57" s="43" t="s">
        <v>163</v>
      </c>
      <c r="C57" s="43">
        <v>73</v>
      </c>
      <c r="D57" s="43">
        <v>78</v>
      </c>
      <c r="E57" s="43">
        <v>96</v>
      </c>
      <c r="F57" s="43"/>
    </row>
    <row r="58" spans="1:6">
      <c r="A58" s="42" t="s">
        <v>173</v>
      </c>
      <c r="B58" s="43" t="s">
        <v>163</v>
      </c>
      <c r="C58" s="43">
        <v>89</v>
      </c>
      <c r="D58" s="43">
        <v>75</v>
      </c>
      <c r="E58" s="43">
        <v>85</v>
      </c>
      <c r="F58" s="43"/>
    </row>
    <row r="59" spans="1:6">
      <c r="A59" s="42" t="s">
        <v>174</v>
      </c>
      <c r="B59" s="43" t="s">
        <v>163</v>
      </c>
      <c r="C59" s="43">
        <v>76</v>
      </c>
      <c r="D59" s="43">
        <v>53</v>
      </c>
      <c r="E59" s="43">
        <v>64</v>
      </c>
      <c r="F59" s="43"/>
    </row>
    <row r="60" spans="1:6">
      <c r="A60" s="42" t="s">
        <v>175</v>
      </c>
      <c r="B60" s="43" t="s">
        <v>163</v>
      </c>
      <c r="C60" s="43">
        <v>93</v>
      </c>
      <c r="D60" s="43">
        <v>88</v>
      </c>
      <c r="E60" s="43">
        <v>59</v>
      </c>
      <c r="F60" s="43"/>
    </row>
    <row r="61" spans="1:6">
      <c r="A61" s="42" t="s">
        <v>176</v>
      </c>
      <c r="B61" s="43" t="s">
        <v>163</v>
      </c>
      <c r="C61" s="43">
        <v>58</v>
      </c>
      <c r="D61" s="43">
        <v>87</v>
      </c>
      <c r="E61" s="43">
        <v>89</v>
      </c>
      <c r="F61" s="43"/>
    </row>
    <row r="62" spans="1:6">
      <c r="A62" s="42" t="s">
        <v>177</v>
      </c>
      <c r="B62" s="43" t="s">
        <v>163</v>
      </c>
      <c r="C62" s="43">
        <v>82</v>
      </c>
      <c r="D62" s="43">
        <v>60</v>
      </c>
      <c r="E62" s="43">
        <v>70</v>
      </c>
      <c r="F62" s="43"/>
    </row>
    <row r="63" spans="1:6">
      <c r="A63" s="42" t="s">
        <v>178</v>
      </c>
      <c r="B63" s="43" t="s">
        <v>163</v>
      </c>
      <c r="C63" s="43">
        <v>57</v>
      </c>
      <c r="D63" s="43">
        <v>99</v>
      </c>
      <c r="E63" s="43">
        <v>88</v>
      </c>
      <c r="F63" s="43"/>
    </row>
    <row r="64" spans="1:6">
      <c r="A64" s="42" t="s">
        <v>179</v>
      </c>
      <c r="B64" s="43" t="s">
        <v>163</v>
      </c>
      <c r="C64" s="43">
        <v>87</v>
      </c>
      <c r="D64" s="43">
        <v>79</v>
      </c>
      <c r="E64" s="43">
        <v>66</v>
      </c>
      <c r="F64" s="43"/>
    </row>
    <row r="65" spans="1:6">
      <c r="A65" s="42" t="s">
        <v>180</v>
      </c>
      <c r="B65" s="43" t="s">
        <v>163</v>
      </c>
      <c r="C65" s="43">
        <v>99</v>
      </c>
      <c r="D65" s="43">
        <v>87</v>
      </c>
      <c r="E65" s="43">
        <v>81</v>
      </c>
      <c r="F65" s="43"/>
    </row>
    <row r="66" spans="1:6">
      <c r="A66" s="42" t="s">
        <v>181</v>
      </c>
      <c r="B66" s="43" t="s">
        <v>163</v>
      </c>
      <c r="C66" s="43">
        <v>73</v>
      </c>
      <c r="D66" s="43">
        <v>78</v>
      </c>
      <c r="E66" s="43">
        <v>74</v>
      </c>
      <c r="F66" s="43"/>
    </row>
    <row r="67" spans="1:6">
      <c r="A67" s="42" t="s">
        <v>182</v>
      </c>
      <c r="B67" s="43" t="s">
        <v>163</v>
      </c>
      <c r="C67" s="43">
        <v>95</v>
      </c>
      <c r="D67" s="43">
        <v>82</v>
      </c>
      <c r="E67" s="43">
        <v>96</v>
      </c>
      <c r="F67" s="43"/>
    </row>
    <row r="68" spans="1:6">
      <c r="A68" s="42" t="s">
        <v>183</v>
      </c>
      <c r="B68" s="43" t="s">
        <v>163</v>
      </c>
      <c r="C68" s="43">
        <v>88</v>
      </c>
      <c r="D68" s="43">
        <v>90</v>
      </c>
      <c r="E68" s="43">
        <v>99</v>
      </c>
      <c r="F68" s="43"/>
    </row>
    <row r="69" spans="1:6">
      <c r="A69" s="42" t="s">
        <v>184</v>
      </c>
      <c r="B69" s="43" t="s">
        <v>163</v>
      </c>
      <c r="C69" s="43">
        <v>88</v>
      </c>
      <c r="D69" s="43">
        <v>88</v>
      </c>
      <c r="E69" s="43">
        <v>53</v>
      </c>
      <c r="F69" s="43"/>
    </row>
    <row r="70" spans="1:6">
      <c r="A70" s="42" t="s">
        <v>185</v>
      </c>
      <c r="B70" s="43" t="s">
        <v>163</v>
      </c>
      <c r="C70" s="43">
        <v>88</v>
      </c>
      <c r="D70" s="43">
        <v>96</v>
      </c>
      <c r="E70" s="43">
        <v>58</v>
      </c>
      <c r="F70" s="43"/>
    </row>
    <row r="71" spans="1:6">
      <c r="A71" s="42" t="s">
        <v>186</v>
      </c>
      <c r="B71" s="43" t="s">
        <v>163</v>
      </c>
      <c r="C71" s="43">
        <v>59</v>
      </c>
      <c r="D71" s="43">
        <v>97</v>
      </c>
      <c r="E71" s="43">
        <v>91</v>
      </c>
      <c r="F71" s="43"/>
    </row>
    <row r="72" spans="1:6">
      <c r="A72" s="42" t="s">
        <v>187</v>
      </c>
      <c r="B72" s="43" t="s">
        <v>163</v>
      </c>
      <c r="C72" s="43">
        <v>59</v>
      </c>
      <c r="D72" s="43">
        <v>54</v>
      </c>
      <c r="E72" s="43">
        <v>99</v>
      </c>
      <c r="F72" s="43"/>
    </row>
    <row r="73" spans="1:6">
      <c r="A73" s="42" t="s">
        <v>188</v>
      </c>
      <c r="B73" s="43" t="s">
        <v>163</v>
      </c>
      <c r="C73" s="43">
        <v>75</v>
      </c>
      <c r="D73" s="43">
        <v>69</v>
      </c>
      <c r="E73" s="43">
        <v>64</v>
      </c>
      <c r="F73" s="43"/>
    </row>
    <row r="74" spans="1:6">
      <c r="A74" s="42" t="s">
        <v>189</v>
      </c>
      <c r="B74" s="43" t="s">
        <v>163</v>
      </c>
      <c r="C74" s="43">
        <v>50</v>
      </c>
      <c r="D74" s="43">
        <v>85</v>
      </c>
      <c r="E74" s="43">
        <v>56</v>
      </c>
      <c r="F74" s="43"/>
    </row>
    <row r="75" spans="1:6">
      <c r="A75" s="42" t="s">
        <v>190</v>
      </c>
      <c r="B75" s="43" t="s">
        <v>163</v>
      </c>
      <c r="C75" s="43">
        <v>79</v>
      </c>
      <c r="D75" s="43">
        <v>71</v>
      </c>
      <c r="E75" s="43">
        <v>68</v>
      </c>
      <c r="F75" s="43"/>
    </row>
    <row r="76" spans="1:6">
      <c r="A76" s="42" t="s">
        <v>191</v>
      </c>
      <c r="B76" s="43" t="s">
        <v>163</v>
      </c>
      <c r="C76" s="43">
        <v>51</v>
      </c>
      <c r="D76" s="43">
        <v>56</v>
      </c>
      <c r="E76" s="43">
        <v>71</v>
      </c>
      <c r="F76" s="43"/>
    </row>
    <row r="77" spans="1:6">
      <c r="A77" s="42" t="s">
        <v>192</v>
      </c>
      <c r="B77" s="43" t="s">
        <v>163</v>
      </c>
      <c r="C77" s="43">
        <v>61</v>
      </c>
      <c r="D77" s="43">
        <v>80</v>
      </c>
      <c r="E77" s="43">
        <v>99</v>
      </c>
      <c r="F77" s="43"/>
    </row>
    <row r="78" spans="1:6">
      <c r="A78" s="42" t="s">
        <v>193</v>
      </c>
      <c r="B78" s="43" t="s">
        <v>163</v>
      </c>
      <c r="C78" s="43">
        <v>73</v>
      </c>
      <c r="D78" s="43">
        <v>88</v>
      </c>
      <c r="E78" s="43">
        <v>79</v>
      </c>
      <c r="F78" s="43"/>
    </row>
    <row r="79" spans="1:6">
      <c r="A79" s="42" t="s">
        <v>194</v>
      </c>
      <c r="B79" s="43" t="s">
        <v>163</v>
      </c>
      <c r="C79" s="43">
        <v>54</v>
      </c>
      <c r="D79" s="43">
        <v>65</v>
      </c>
      <c r="E79" s="43">
        <v>95</v>
      </c>
      <c r="F79" s="43"/>
    </row>
    <row r="80" spans="1:6">
      <c r="A80" s="42" t="s">
        <v>195</v>
      </c>
      <c r="B80" s="43" t="s">
        <v>163</v>
      </c>
      <c r="C80" s="43">
        <v>57</v>
      </c>
      <c r="D80" s="43">
        <v>79</v>
      </c>
      <c r="E80" s="43">
        <v>95</v>
      </c>
      <c r="F80" s="43"/>
    </row>
    <row r="81" spans="1:6">
      <c r="A81" s="42" t="s">
        <v>196</v>
      </c>
      <c r="B81" s="43" t="s">
        <v>163</v>
      </c>
      <c r="C81" s="43">
        <v>96</v>
      </c>
      <c r="D81" s="43">
        <v>82</v>
      </c>
      <c r="E81" s="43">
        <v>68</v>
      </c>
      <c r="F81" s="43"/>
    </row>
    <row r="82" spans="1:6">
      <c r="A82" s="42" t="s">
        <v>197</v>
      </c>
      <c r="B82" s="43" t="s">
        <v>163</v>
      </c>
      <c r="C82" s="43">
        <v>67</v>
      </c>
      <c r="D82" s="43">
        <v>86</v>
      </c>
      <c r="E82" s="43">
        <v>70</v>
      </c>
      <c r="F82" s="43"/>
    </row>
    <row r="83" spans="1:6">
      <c r="A83" s="42" t="s">
        <v>198</v>
      </c>
      <c r="B83" s="43" t="s">
        <v>163</v>
      </c>
      <c r="C83" s="43">
        <v>83</v>
      </c>
      <c r="D83" s="43">
        <v>69</v>
      </c>
      <c r="E83" s="43">
        <v>95</v>
      </c>
      <c r="F83" s="43"/>
    </row>
    <row r="84" spans="1:6">
      <c r="A84" s="42" t="s">
        <v>199</v>
      </c>
      <c r="B84" s="43" t="s">
        <v>163</v>
      </c>
      <c r="C84" s="43">
        <v>65</v>
      </c>
      <c r="D84" s="43">
        <v>94</v>
      </c>
      <c r="E84" s="43">
        <v>90</v>
      </c>
      <c r="F84" s="43"/>
    </row>
    <row r="85" spans="1:6">
      <c r="A85" s="42" t="s">
        <v>200</v>
      </c>
      <c r="B85" s="43" t="s">
        <v>163</v>
      </c>
      <c r="C85" s="43">
        <v>61</v>
      </c>
      <c r="D85" s="43">
        <v>93</v>
      </c>
      <c r="E85" s="43">
        <v>90</v>
      </c>
      <c r="F85" s="43"/>
    </row>
    <row r="86" spans="1:6">
      <c r="A86" s="42" t="s">
        <v>201</v>
      </c>
      <c r="B86" s="43" t="s">
        <v>163</v>
      </c>
      <c r="C86" s="43">
        <v>50</v>
      </c>
      <c r="D86" s="43">
        <v>65</v>
      </c>
      <c r="E86" s="43">
        <v>75</v>
      </c>
      <c r="F86" s="43"/>
    </row>
    <row r="87" spans="1:6">
      <c r="A87" s="42" t="s">
        <v>202</v>
      </c>
      <c r="B87" s="43" t="s">
        <v>163</v>
      </c>
      <c r="C87" s="43">
        <v>75</v>
      </c>
      <c r="D87" s="43">
        <v>77</v>
      </c>
      <c r="E87" s="43">
        <v>55</v>
      </c>
      <c r="F87" s="43"/>
    </row>
    <row r="88" spans="1:6">
      <c r="A88" s="42" t="s">
        <v>203</v>
      </c>
      <c r="B88" s="43" t="s">
        <v>163</v>
      </c>
      <c r="C88" s="43">
        <v>88</v>
      </c>
      <c r="D88" s="43">
        <v>84</v>
      </c>
      <c r="E88" s="43">
        <v>97</v>
      </c>
      <c r="F88" s="43"/>
    </row>
    <row r="89" spans="1:6">
      <c r="A89" s="42" t="s">
        <v>204</v>
      </c>
      <c r="B89" s="43" t="s">
        <v>163</v>
      </c>
      <c r="C89" s="43">
        <v>91</v>
      </c>
      <c r="D89" s="43">
        <v>83</v>
      </c>
      <c r="E89" s="43">
        <v>82</v>
      </c>
      <c r="F89" s="43"/>
    </row>
    <row r="90" spans="1:6">
      <c r="A90" s="42" t="s">
        <v>205</v>
      </c>
      <c r="B90" s="43" t="s">
        <v>163</v>
      </c>
      <c r="C90" s="43">
        <v>89</v>
      </c>
      <c r="D90" s="43">
        <v>83</v>
      </c>
      <c r="E90" s="43">
        <v>93</v>
      </c>
      <c r="F90" s="43"/>
    </row>
    <row r="91" spans="1:6">
      <c r="A91" s="42" t="s">
        <v>206</v>
      </c>
      <c r="B91" s="43" t="s">
        <v>163</v>
      </c>
      <c r="C91" s="43">
        <v>54</v>
      </c>
      <c r="D91" s="43">
        <v>76</v>
      </c>
      <c r="E91" s="43">
        <v>85</v>
      </c>
      <c r="F91" s="43"/>
    </row>
    <row r="92" spans="1:6">
      <c r="A92" s="42" t="s">
        <v>207</v>
      </c>
      <c r="B92" s="43" t="s">
        <v>163</v>
      </c>
      <c r="C92" s="43">
        <v>92</v>
      </c>
      <c r="D92" s="43">
        <v>88</v>
      </c>
      <c r="E92" s="43">
        <v>54</v>
      </c>
      <c r="F92" s="43"/>
    </row>
  </sheetData>
  <mergeCells count="1">
    <mergeCell ref="A1:F1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汽車銷售</vt:lpstr>
      <vt:lpstr>田徑成績</vt:lpstr>
      <vt:lpstr>資料分組</vt:lpstr>
      <vt:lpstr>電玩次數</vt:lpstr>
      <vt:lpstr>失蹤人口</vt:lpstr>
      <vt:lpstr>相關係數</vt:lpstr>
      <vt:lpstr>常態分配</vt:lpstr>
      <vt:lpstr>常態分配-2</vt:lpstr>
      <vt:lpstr>電腦競試</vt:lpstr>
      <vt:lpstr>電腦競試-2</vt:lpstr>
      <vt:lpstr>統計函數結果</vt:lpstr>
    </vt:vector>
  </TitlesOfParts>
  <Company>景文工商技術學院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萬衛華</dc:creator>
  <cp:lastModifiedBy>Windows 使用者</cp:lastModifiedBy>
  <dcterms:created xsi:type="dcterms:W3CDTF">1999-03-28T15:20:26Z</dcterms:created>
  <dcterms:modified xsi:type="dcterms:W3CDTF">2013-10-28T13:01:24Z</dcterms:modified>
</cp:coreProperties>
</file>