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中文Excel資料分析改版\新課後習題\習題參考解答\"/>
    </mc:Choice>
  </mc:AlternateContent>
  <bookViews>
    <workbookView xWindow="7665" yWindow="-15" windowWidth="7650" windowHeight="9435"/>
  </bookViews>
  <sheets>
    <sheet name="打字速度" sheetId="1" r:id="rId1"/>
    <sheet name="家庭開銷" sheetId="4" r:id="rId2"/>
    <sheet name="數學競試-2" sheetId="24" r:id="rId3"/>
    <sheet name="數學競試" sheetId="5" r:id="rId4"/>
    <sheet name="迴歸分析" sheetId="6" r:id="rId5"/>
    <sheet name="超商營業" sheetId="7" r:id="rId6"/>
    <sheet name="睡眠研究" sheetId="9" r:id="rId7"/>
    <sheet name="汽車速度" sheetId="10" r:id="rId8"/>
    <sheet name="等待時間" sheetId="11" r:id="rId9"/>
    <sheet name="安全教育" sheetId="13" r:id="rId10"/>
    <sheet name="甄選測驗" sheetId="14" r:id="rId11"/>
    <sheet name="學生成績" sheetId="15" r:id="rId12"/>
    <sheet name="汽車銷售" sheetId="16" r:id="rId13"/>
    <sheet name="家庭所得" sheetId="17" r:id="rId14"/>
    <sheet name="研習成績" sheetId="18" r:id="rId15"/>
    <sheet name="百貨包裝" sheetId="19" r:id="rId16"/>
    <sheet name="儲蓄所得" sheetId="20" r:id="rId17"/>
    <sheet name="迴歸練習" sheetId="21" r:id="rId18"/>
    <sheet name="銷售數量" sheetId="22" r:id="rId19"/>
    <sheet name="外銷金額" sheetId="23" r:id="rId20"/>
    <sheet name="函數結果" sheetId="2" r:id="rId21"/>
  </sheets>
  <definedNames>
    <definedName name="_xlnm._FilterDatabase" localSheetId="3" hidden="1">數學競試!$A$1:$C$41</definedName>
  </definedNames>
  <calcPr calcId="152511"/>
</workbook>
</file>

<file path=xl/calcChain.xml><?xml version="1.0" encoding="utf-8"?>
<calcChain xmlns="http://schemas.openxmlformats.org/spreadsheetml/2006/main">
  <c r="B23" i="2" l="1"/>
  <c r="B21" i="2"/>
  <c r="B22" i="2"/>
  <c r="B14" i="2"/>
  <c r="B15" i="2"/>
  <c r="B9" i="2"/>
  <c r="B3" i="2"/>
  <c r="B4" i="2"/>
  <c r="C4" i="2"/>
  <c r="F4" i="23"/>
  <c r="G7" i="23" s="1"/>
  <c r="F5" i="23"/>
  <c r="G8" i="23" s="1"/>
  <c r="F6" i="23"/>
  <c r="G9" i="23" s="1"/>
  <c r="F7" i="23"/>
  <c r="G10" i="23" s="1"/>
  <c r="F8" i="23"/>
  <c r="G11" i="23" s="1"/>
  <c r="F9" i="23"/>
  <c r="G12" i="23" s="1"/>
  <c r="F10" i="23"/>
  <c r="G13" i="23" s="1"/>
  <c r="F11" i="23"/>
  <c r="G14" i="23" s="1"/>
  <c r="F12" i="23"/>
  <c r="G15" i="23" s="1"/>
  <c r="F13" i="23"/>
  <c r="G16" i="23" s="1"/>
  <c r="F14" i="23"/>
  <c r="G17" i="23" s="1"/>
  <c r="F15" i="23"/>
  <c r="G18" i="23" s="1"/>
  <c r="F16" i="23"/>
  <c r="G19" i="23" s="1"/>
  <c r="F17" i="23"/>
  <c r="G20" i="23" s="1"/>
  <c r="F18" i="23"/>
  <c r="F19" i="23"/>
  <c r="F20" i="23"/>
  <c r="D2" i="22"/>
  <c r="F3" i="15"/>
  <c r="F2" i="15"/>
  <c r="D22" i="7"/>
  <c r="E25" i="7" s="1"/>
  <c r="D23" i="7"/>
  <c r="E26" i="7" s="1"/>
  <c r="D24" i="7"/>
  <c r="E27" i="7" s="1"/>
  <c r="D25" i="7"/>
  <c r="E28" i="7" s="1"/>
  <c r="D26" i="7"/>
  <c r="E29" i="7" s="1"/>
  <c r="D27" i="7"/>
  <c r="E30" i="7" s="1"/>
  <c r="D28" i="7"/>
  <c r="E31" i="7" s="1"/>
  <c r="D29" i="7"/>
  <c r="E32" i="7" s="1"/>
  <c r="D30" i="7"/>
  <c r="E33" i="7" s="1"/>
  <c r="D31" i="7"/>
  <c r="E34" i="7" s="1"/>
  <c r="D32" i="7"/>
  <c r="D33" i="7"/>
  <c r="D34" i="7"/>
  <c r="D2" i="7"/>
  <c r="D3" i="7" s="1"/>
  <c r="D4" i="7" s="1"/>
  <c r="D5" i="7" s="1"/>
  <c r="D6" i="7" s="1"/>
  <c r="D7" i="7" s="1"/>
  <c r="D8" i="7" s="1"/>
  <c r="D9" i="7" s="1"/>
  <c r="D10" i="7" s="1"/>
  <c r="D11" i="7" s="1"/>
  <c r="D12" i="7" s="1"/>
  <c r="D13" i="7" s="1"/>
  <c r="D14" i="7" s="1"/>
  <c r="D15" i="7" s="1"/>
  <c r="D16" i="7" s="1"/>
  <c r="B3" i="24"/>
  <c r="B4" i="24"/>
  <c r="B5" i="24"/>
  <c r="B6" i="24"/>
  <c r="B7"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2" i="24"/>
  <c r="C3" i="24"/>
  <c r="C4" i="24"/>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2" i="24"/>
  <c r="I19" i="4"/>
  <c r="J19" i="4"/>
  <c r="D3" i="22" l="1"/>
  <c r="D4" i="22" l="1"/>
  <c r="E5" i="22"/>
  <c r="D5" i="22" l="1"/>
  <c r="E6" i="22"/>
  <c r="D6" i="22" l="1"/>
  <c r="E7" i="22"/>
  <c r="D7" i="22" l="1"/>
  <c r="E8" i="22"/>
  <c r="D8" i="22" l="1"/>
  <c r="E9" i="22"/>
  <c r="D9" i="22" l="1"/>
  <c r="E10" i="22"/>
  <c r="D10" i="22" l="1"/>
  <c r="E11" i="22"/>
  <c r="D11" i="22" l="1"/>
  <c r="E12" i="22"/>
  <c r="D12" i="22" l="1"/>
  <c r="E13" i="22"/>
  <c r="D13" i="22" l="1"/>
  <c r="E14" i="22"/>
  <c r="D14" i="22" l="1"/>
  <c r="E15" i="22"/>
  <c r="D15" i="22" l="1"/>
  <c r="E16" i="22"/>
  <c r="D16" i="22" l="1"/>
  <c r="E17" i="22"/>
  <c r="D17" i="22" l="1"/>
  <c r="E18" i="22"/>
  <c r="D18" i="22" l="1"/>
  <c r="E19" i="22"/>
  <c r="D19" i="22" l="1"/>
  <c r="E20" i="22"/>
  <c r="D20" i="22" l="1"/>
  <c r="E21" i="22"/>
  <c r="D21" i="22" l="1"/>
  <c r="E22" i="22"/>
  <c r="D22" i="22" l="1"/>
  <c r="D23" i="22" s="1"/>
  <c r="D24" i="22" s="1"/>
  <c r="E23" i="22"/>
  <c r="E24" i="22" l="1"/>
</calcChain>
</file>

<file path=xl/comments1.xml><?xml version="1.0" encoding="utf-8"?>
<comments xmlns="http://schemas.openxmlformats.org/spreadsheetml/2006/main">
  <authors>
    <author xml:space="preserve"> 萬衛華</author>
  </authors>
  <commentList>
    <comment ref="I6" authorId="0" shapeId="0">
      <text>
        <r>
          <rPr>
            <b/>
            <sz val="9"/>
            <color indexed="81"/>
            <rFont val="新細明體"/>
            <family val="1"/>
            <charset val="136"/>
          </rPr>
          <t xml:space="preserve"> 萬衛華:</t>
        </r>
        <r>
          <rPr>
            <sz val="9"/>
            <color indexed="81"/>
            <rFont val="新細明體"/>
            <family val="1"/>
            <charset val="136"/>
          </rPr>
          <t xml:space="preserve">
加入新變數使判定係數下降,
故多元迴歸關係不如簡單迴歸關係強</t>
        </r>
      </text>
    </comment>
    <comment ref="B16" authorId="0" shapeId="0">
      <text>
        <r>
          <rPr>
            <b/>
            <sz val="9"/>
            <color indexed="81"/>
            <rFont val="新細明體"/>
            <family val="1"/>
            <charset val="136"/>
          </rPr>
          <t xml:space="preserve"> 萬衛華:</t>
        </r>
        <r>
          <rPr>
            <sz val="9"/>
            <color indexed="81"/>
            <rFont val="新細明體"/>
            <family val="1"/>
            <charset val="136"/>
          </rPr>
          <t xml:space="preserve">
迴歸關係很強</t>
        </r>
      </text>
    </comment>
  </commentList>
</comments>
</file>

<file path=xl/comments2.xml><?xml version="1.0" encoding="utf-8"?>
<comments xmlns="http://schemas.openxmlformats.org/spreadsheetml/2006/main">
  <authors>
    <author xml:space="preserve"> 萬衛華</author>
  </authors>
  <commentList>
    <comment ref="F16" authorId="0" shapeId="0">
      <text>
        <r>
          <rPr>
            <b/>
            <sz val="9"/>
            <color indexed="81"/>
            <rFont val="新細明體"/>
            <family val="1"/>
            <charset val="136"/>
          </rPr>
          <t xml:space="preserve"> 萬衛華:</t>
        </r>
        <r>
          <rPr>
            <sz val="9"/>
            <color indexed="81"/>
            <rFont val="新細明體"/>
            <family val="1"/>
            <charset val="136"/>
          </rPr>
          <t xml:space="preserve">
此變異數過大係因為資料中出現異常值(B21及B40儲存格),應重新檢視資料,若為鍵入的錯誤則須更正後再重新分析,若是真為異常值則須剔除該資料再重新分析</t>
        </r>
      </text>
    </comment>
  </commentList>
</comments>
</file>

<file path=xl/sharedStrings.xml><?xml version="1.0" encoding="utf-8"?>
<sst xmlns="http://schemas.openxmlformats.org/spreadsheetml/2006/main" count="772" uniqueCount="359">
  <si>
    <t>娛樂消費</t>
  </si>
  <si>
    <t>編號</t>
    <phoneticPr fontId="6" type="noConversion"/>
  </si>
  <si>
    <t>基本開銷</t>
    <phoneticPr fontId="6" type="noConversion"/>
  </si>
  <si>
    <t>教育費用</t>
    <phoneticPr fontId="6" type="noConversion"/>
  </si>
  <si>
    <t>其他</t>
    <phoneticPr fontId="6" type="noConversion"/>
  </si>
  <si>
    <t>男</t>
  </si>
  <si>
    <t>A02</t>
  </si>
  <si>
    <t>女</t>
  </si>
  <si>
    <t>A03</t>
  </si>
  <si>
    <t>A04</t>
  </si>
  <si>
    <t>A05</t>
  </si>
  <si>
    <t>A06</t>
  </si>
  <si>
    <t>A07</t>
  </si>
  <si>
    <t>A08</t>
  </si>
  <si>
    <t>A09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</si>
  <si>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</si>
  <si>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</si>
  <si>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</si>
  <si>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</si>
  <si>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</si>
  <si>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</si>
  <si>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</si>
  <si>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</si>
  <si>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</si>
  <si>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</si>
  <si>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</si>
  <si>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</si>
  <si>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</si>
  <si>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</si>
  <si>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</si>
  <si>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</si>
  <si>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</si>
  <si>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</si>
  <si>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</si>
  <si>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</si>
  <si>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</si>
  <si>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</si>
  <si>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</si>
  <si>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</si>
  <si>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</si>
  <si>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</si>
  <si>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</si>
  <si>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</si>
  <si>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</si>
  <si>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</si>
  <si>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</si>
  <si>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考試編號</t>
    <phoneticPr fontId="6" type="noConversion"/>
  </si>
  <si>
    <t>性別</t>
    <phoneticPr fontId="6" type="noConversion"/>
  </si>
  <si>
    <t>競試成績</t>
    <phoneticPr fontId="6" type="noConversion"/>
  </si>
  <si>
    <t>A01</t>
    <phoneticPr fontId="6" type="noConversion"/>
  </si>
  <si>
    <t>建安房屋仲介</t>
    <phoneticPr fontId="6" type="noConversion"/>
  </si>
  <si>
    <t>營業額</t>
    <phoneticPr fontId="6" type="noConversion"/>
  </si>
  <si>
    <t>景氣燈號</t>
    <phoneticPr fontId="6" type="noConversion"/>
  </si>
  <si>
    <t>該月雨天數</t>
    <phoneticPr fontId="6" type="noConversion"/>
  </si>
  <si>
    <r>
      <t>民國</t>
    </r>
    <r>
      <rPr>
        <sz val="12"/>
        <color indexed="56"/>
        <rFont val="Times New Roman"/>
        <family val="1"/>
      </rPr>
      <t>85</t>
    </r>
    <r>
      <rPr>
        <sz val="12"/>
        <color indexed="56"/>
        <rFont val="細明體"/>
        <family val="3"/>
        <charset val="136"/>
      </rPr>
      <t>年第一季</t>
    </r>
  </si>
  <si>
    <r>
      <t>民國</t>
    </r>
    <r>
      <rPr>
        <sz val="12"/>
        <color indexed="56"/>
        <rFont val="Times New Roman"/>
        <family val="1"/>
      </rPr>
      <t>85</t>
    </r>
    <r>
      <rPr>
        <sz val="12"/>
        <color indexed="56"/>
        <rFont val="細明體"/>
        <family val="3"/>
        <charset val="136"/>
      </rPr>
      <t>年第二季</t>
    </r>
  </si>
  <si>
    <r>
      <t>民國</t>
    </r>
    <r>
      <rPr>
        <sz val="12"/>
        <color indexed="56"/>
        <rFont val="Times New Roman"/>
        <family val="1"/>
      </rPr>
      <t>85</t>
    </r>
    <r>
      <rPr>
        <sz val="12"/>
        <color indexed="56"/>
        <rFont val="細明體"/>
        <family val="3"/>
        <charset val="136"/>
      </rPr>
      <t>年第三季</t>
    </r>
  </si>
  <si>
    <r>
      <t>民國</t>
    </r>
    <r>
      <rPr>
        <sz val="12"/>
        <color indexed="56"/>
        <rFont val="Times New Roman"/>
        <family val="1"/>
      </rPr>
      <t>85</t>
    </r>
    <r>
      <rPr>
        <sz val="12"/>
        <color indexed="56"/>
        <rFont val="細明體"/>
        <family val="3"/>
        <charset val="136"/>
      </rPr>
      <t>年第四季</t>
    </r>
  </si>
  <si>
    <r>
      <t>民國</t>
    </r>
    <r>
      <rPr>
        <sz val="12"/>
        <color indexed="56"/>
        <rFont val="Times New Roman"/>
        <family val="1"/>
      </rPr>
      <t>86</t>
    </r>
    <r>
      <rPr>
        <sz val="12"/>
        <color indexed="56"/>
        <rFont val="細明體"/>
        <family val="3"/>
        <charset val="136"/>
      </rPr>
      <t>年第一季</t>
    </r>
  </si>
  <si>
    <r>
      <t>民國</t>
    </r>
    <r>
      <rPr>
        <sz val="12"/>
        <color indexed="56"/>
        <rFont val="Times New Roman"/>
        <family val="1"/>
      </rPr>
      <t>86</t>
    </r>
    <r>
      <rPr>
        <sz val="12"/>
        <color indexed="56"/>
        <rFont val="細明體"/>
        <family val="3"/>
        <charset val="136"/>
      </rPr>
      <t>年第二季</t>
    </r>
  </si>
  <si>
    <r>
      <t>民國</t>
    </r>
    <r>
      <rPr>
        <sz val="12"/>
        <color indexed="56"/>
        <rFont val="Times New Roman"/>
        <family val="1"/>
      </rPr>
      <t>86</t>
    </r>
    <r>
      <rPr>
        <sz val="12"/>
        <color indexed="56"/>
        <rFont val="細明體"/>
        <family val="3"/>
        <charset val="136"/>
      </rPr>
      <t>年第三季</t>
    </r>
  </si>
  <si>
    <r>
      <t>民國</t>
    </r>
    <r>
      <rPr>
        <sz val="12"/>
        <color indexed="56"/>
        <rFont val="Times New Roman"/>
        <family val="1"/>
      </rPr>
      <t>86</t>
    </r>
    <r>
      <rPr>
        <sz val="12"/>
        <color indexed="56"/>
        <rFont val="細明體"/>
        <family val="3"/>
        <charset val="136"/>
      </rPr>
      <t>年第四季</t>
    </r>
  </si>
  <si>
    <r>
      <t>民國</t>
    </r>
    <r>
      <rPr>
        <sz val="12"/>
        <color indexed="56"/>
        <rFont val="Times New Roman"/>
        <family val="1"/>
      </rPr>
      <t>87</t>
    </r>
    <r>
      <rPr>
        <sz val="12"/>
        <color indexed="56"/>
        <rFont val="細明體"/>
        <family val="3"/>
        <charset val="136"/>
      </rPr>
      <t>年第一季</t>
    </r>
  </si>
  <si>
    <r>
      <t>民國</t>
    </r>
    <r>
      <rPr>
        <sz val="12"/>
        <color indexed="56"/>
        <rFont val="Times New Roman"/>
        <family val="1"/>
      </rPr>
      <t>87</t>
    </r>
    <r>
      <rPr>
        <sz val="12"/>
        <color indexed="56"/>
        <rFont val="細明體"/>
        <family val="3"/>
        <charset val="136"/>
      </rPr>
      <t>年第二季</t>
    </r>
  </si>
  <si>
    <r>
      <t>民國</t>
    </r>
    <r>
      <rPr>
        <sz val="12"/>
        <color indexed="56"/>
        <rFont val="Times New Roman"/>
        <family val="1"/>
      </rPr>
      <t>87</t>
    </r>
    <r>
      <rPr>
        <sz val="12"/>
        <color indexed="56"/>
        <rFont val="細明體"/>
        <family val="3"/>
        <charset val="136"/>
      </rPr>
      <t>年第三季</t>
    </r>
  </si>
  <si>
    <r>
      <t>民國</t>
    </r>
    <r>
      <rPr>
        <sz val="12"/>
        <color indexed="56"/>
        <rFont val="Times New Roman"/>
        <family val="1"/>
      </rPr>
      <t>87</t>
    </r>
    <r>
      <rPr>
        <sz val="12"/>
        <color indexed="56"/>
        <rFont val="細明體"/>
        <family val="3"/>
        <charset val="136"/>
      </rPr>
      <t>年第四季</t>
    </r>
  </si>
  <si>
    <r>
      <t>民國</t>
    </r>
    <r>
      <rPr>
        <sz val="12"/>
        <color indexed="56"/>
        <rFont val="Times New Roman"/>
        <family val="1"/>
      </rPr>
      <t>88</t>
    </r>
    <r>
      <rPr>
        <sz val="12"/>
        <color indexed="56"/>
        <rFont val="細明體"/>
        <family val="3"/>
        <charset val="136"/>
      </rPr>
      <t>年第一季</t>
    </r>
  </si>
  <si>
    <r>
      <t>民國</t>
    </r>
    <r>
      <rPr>
        <sz val="12"/>
        <color indexed="56"/>
        <rFont val="Times New Roman"/>
        <family val="1"/>
      </rPr>
      <t>88</t>
    </r>
    <r>
      <rPr>
        <sz val="12"/>
        <color indexed="56"/>
        <rFont val="細明體"/>
        <family val="3"/>
        <charset val="136"/>
      </rPr>
      <t>年第二季</t>
    </r>
  </si>
  <si>
    <r>
      <t>民國</t>
    </r>
    <r>
      <rPr>
        <sz val="12"/>
        <color indexed="56"/>
        <rFont val="Times New Roman"/>
        <family val="1"/>
      </rPr>
      <t>88</t>
    </r>
    <r>
      <rPr>
        <sz val="12"/>
        <color indexed="56"/>
        <rFont val="細明體"/>
        <family val="3"/>
        <charset val="136"/>
      </rPr>
      <t>年第三季</t>
    </r>
  </si>
  <si>
    <r>
      <t>民國</t>
    </r>
    <r>
      <rPr>
        <sz val="12"/>
        <color indexed="56"/>
        <rFont val="Times New Roman"/>
        <family val="1"/>
      </rPr>
      <t>88</t>
    </r>
    <r>
      <rPr>
        <sz val="12"/>
        <color indexed="56"/>
        <rFont val="細明體"/>
        <family val="3"/>
        <charset val="136"/>
      </rPr>
      <t>年第四季</t>
    </r>
    <phoneticPr fontId="6" type="noConversion"/>
  </si>
  <si>
    <t>男</t>
    <phoneticPr fontId="15" type="noConversion"/>
  </si>
  <si>
    <t>女</t>
    <phoneticPr fontId="15" type="noConversion"/>
  </si>
  <si>
    <t>汽車</t>
  </si>
  <si>
    <t>前</t>
  </si>
  <si>
    <t>後</t>
  </si>
  <si>
    <t>x</t>
  </si>
  <si>
    <t>y</t>
  </si>
  <si>
    <t>測驗分數</t>
  </si>
  <si>
    <t>閱讀手冊</t>
  </si>
  <si>
    <t>參加講習</t>
  </si>
  <si>
    <t>觀看影帶</t>
  </si>
  <si>
    <t>小組討論</t>
  </si>
  <si>
    <t>業務人員</t>
  </si>
  <si>
    <t>測驗成績</t>
  </si>
  <si>
    <t>週業績(千元)</t>
  </si>
  <si>
    <t>A</t>
  </si>
  <si>
    <t>B</t>
  </si>
  <si>
    <t>C</t>
  </si>
  <si>
    <t>D</t>
  </si>
  <si>
    <t>E</t>
  </si>
  <si>
    <t>輕音樂</t>
  </si>
  <si>
    <t>搖滾音樂</t>
  </si>
  <si>
    <t>古典音樂</t>
  </si>
  <si>
    <t>不放音樂</t>
  </si>
  <si>
    <t>打字數目</t>
    <phoneticPr fontId="15" type="noConversion"/>
  </si>
  <si>
    <t>第一天</t>
    <phoneticPr fontId="15" type="noConversion"/>
  </si>
  <si>
    <t>第二天</t>
    <phoneticPr fontId="15" type="noConversion"/>
  </si>
  <si>
    <t>第三天</t>
    <phoneticPr fontId="15" type="noConversion"/>
  </si>
  <si>
    <t>第四天</t>
    <phoneticPr fontId="15" type="noConversion"/>
  </si>
  <si>
    <t>姓名</t>
  </si>
  <si>
    <t>林宏諭</t>
  </si>
  <si>
    <t>林建宏</t>
  </si>
  <si>
    <t>王秀惠</t>
  </si>
  <si>
    <t>黃士哲</t>
  </si>
  <si>
    <t>謝月嫥</t>
  </si>
  <si>
    <t>林小惠</t>
  </si>
  <si>
    <t>黃靖宇</t>
  </si>
  <si>
    <t>潘麗如</t>
  </si>
  <si>
    <t>黃通明</t>
  </si>
  <si>
    <t>梁麗珍</t>
  </si>
  <si>
    <t>史麗花</t>
  </si>
  <si>
    <t>曾得昇</t>
  </si>
  <si>
    <t>黃永達</t>
  </si>
  <si>
    <t>郭長昇</t>
  </si>
  <si>
    <t>林修儀</t>
  </si>
  <si>
    <t>梁秋萍</t>
  </si>
  <si>
    <t>陳淑靜</t>
  </si>
  <si>
    <t>洪一菁</t>
  </si>
  <si>
    <t>謝佩玲</t>
  </si>
  <si>
    <t>陳秀玲</t>
  </si>
  <si>
    <t>李芳霖</t>
  </si>
  <si>
    <t>邱逸鈴</t>
  </si>
  <si>
    <t>黃淑婷</t>
  </si>
  <si>
    <t>林思瑩</t>
  </si>
  <si>
    <t>謝佩君</t>
  </si>
  <si>
    <t>劉佳秋</t>
  </si>
  <si>
    <t>陳慧穎</t>
  </si>
  <si>
    <t>吳秋燕</t>
  </si>
  <si>
    <t>李慧菱</t>
  </si>
  <si>
    <t>吳春嬌</t>
  </si>
  <si>
    <t>林美怡</t>
  </si>
  <si>
    <t>陳昭伊</t>
  </si>
  <si>
    <t>陳瑞瑛</t>
  </si>
  <si>
    <t>林曉琪</t>
  </si>
  <si>
    <t>羅蕙玲</t>
  </si>
  <si>
    <t>林孟君</t>
  </si>
  <si>
    <t>謝依伶</t>
  </si>
  <si>
    <t>劉美伶</t>
  </si>
  <si>
    <t>張鶴齡</t>
  </si>
  <si>
    <t>蕭含琳</t>
  </si>
  <si>
    <t>陳國清</t>
  </si>
  <si>
    <t>萬衛華</t>
  </si>
  <si>
    <t>陳建志</t>
  </si>
  <si>
    <t>統計學與經濟學之學期成績</t>
    <phoneticPr fontId="15" type="noConversion"/>
  </si>
  <si>
    <t>統計學</t>
    <phoneticPr fontId="15" type="noConversion"/>
  </si>
  <si>
    <t>經濟學</t>
    <phoneticPr fontId="15" type="noConversion"/>
  </si>
  <si>
    <t>陳玉玲</t>
    <phoneticPr fontId="15" type="noConversion"/>
  </si>
  <si>
    <t>林毓修</t>
    <phoneticPr fontId="15" type="noConversion"/>
  </si>
  <si>
    <t>黃冠儒</t>
    <phoneticPr fontId="15" type="noConversion"/>
  </si>
  <si>
    <t>黃金印</t>
    <phoneticPr fontId="15" type="noConversion"/>
  </si>
  <si>
    <t>李正綱</t>
    <phoneticPr fontId="15" type="noConversion"/>
  </si>
  <si>
    <t>陳宜芬</t>
    <phoneticPr fontId="15" type="noConversion"/>
  </si>
  <si>
    <t>二月</t>
  </si>
  <si>
    <t>三月</t>
  </si>
  <si>
    <t>四月</t>
  </si>
  <si>
    <t>五月</t>
  </si>
  <si>
    <t>六月</t>
  </si>
  <si>
    <t>七月</t>
  </si>
  <si>
    <t>八月</t>
  </si>
  <si>
    <t>九月</t>
  </si>
  <si>
    <t>十月</t>
  </si>
  <si>
    <t>十一月</t>
  </si>
  <si>
    <t>十二月</t>
  </si>
  <si>
    <r>
      <t>北高兩地</t>
    </r>
    <r>
      <rPr>
        <sz val="11"/>
        <rFont val="Times New Roman"/>
        <family val="1"/>
      </rPr>
      <t>87</t>
    </r>
    <r>
      <rPr>
        <sz val="11"/>
        <rFont val="新細明體"/>
        <family val="1"/>
        <charset val="136"/>
      </rPr>
      <t>年各月汽車銷售量</t>
    </r>
    <phoneticPr fontId="15" type="noConversion"/>
  </si>
  <si>
    <t>月份</t>
    <phoneticPr fontId="15" type="noConversion"/>
  </si>
  <si>
    <t>台北</t>
    <phoneticPr fontId="15" type="noConversion"/>
  </si>
  <si>
    <t>高雄</t>
    <phoneticPr fontId="15" type="noConversion"/>
  </si>
  <si>
    <t>一月</t>
    <phoneticPr fontId="15" type="noConversion"/>
  </si>
  <si>
    <t>去年某地家庭所得樣本如下:(單位:十萬元)</t>
    <phoneticPr fontId="15" type="noConversion"/>
  </si>
  <si>
    <t>東區</t>
    <phoneticPr fontId="15" type="noConversion"/>
  </si>
  <si>
    <t>南區</t>
    <phoneticPr fontId="15" type="noConversion"/>
  </si>
  <si>
    <t>西區</t>
    <phoneticPr fontId="15" type="noConversion"/>
  </si>
  <si>
    <t>北區</t>
    <phoneticPr fontId="15" type="noConversion"/>
  </si>
  <si>
    <r>
      <t>試以檢定所得是否因地區而有不同</t>
    </r>
    <r>
      <rPr>
        <sz val="12"/>
        <rFont val="Times New Roman"/>
        <family val="1"/>
      </rPr>
      <t>?(</t>
    </r>
    <r>
      <rPr>
        <sz val="12"/>
        <rFont val="新細明體"/>
        <family val="1"/>
        <charset val="136"/>
      </rPr>
      <t>檢定顯著水準為</t>
    </r>
    <r>
      <rPr>
        <sz val="12"/>
        <rFont val="Times New Roman"/>
        <family val="1"/>
      </rPr>
      <t>5%)</t>
    </r>
    <phoneticPr fontId="15" type="noConversion"/>
  </si>
  <si>
    <r>
      <t>下列資料係五名公司推薦的的經理級主管參加企管研習班所得各科成績</t>
    </r>
    <r>
      <rPr>
        <sz val="12"/>
        <rFont val="Times New Roman"/>
        <family val="1"/>
      </rPr>
      <t>:</t>
    </r>
    <phoneticPr fontId="15" type="noConversion"/>
  </si>
  <si>
    <t>科目</t>
    <phoneticPr fontId="15" type="noConversion"/>
  </si>
  <si>
    <t>學員</t>
    <phoneticPr fontId="15" type="noConversion"/>
  </si>
  <si>
    <t>企業管理</t>
    <phoneticPr fontId="15" type="noConversion"/>
  </si>
  <si>
    <t>企業診斷</t>
    <phoneticPr fontId="15" type="noConversion"/>
  </si>
  <si>
    <t>財務分析</t>
    <phoneticPr fontId="15" type="noConversion"/>
  </si>
  <si>
    <t>高階管理</t>
    <phoneticPr fontId="15" type="noConversion"/>
  </si>
  <si>
    <r>
      <t>試檢定</t>
    </r>
    <r>
      <rPr>
        <sz val="12"/>
        <rFont val="Times New Roman"/>
        <family val="1"/>
      </rPr>
      <t>1.</t>
    </r>
    <r>
      <rPr>
        <sz val="12"/>
        <rFont val="新細明體"/>
        <family val="1"/>
        <charset val="136"/>
      </rPr>
      <t>各課程的難易程度是否相同</t>
    </r>
    <r>
      <rPr>
        <sz val="12"/>
        <rFont val="Times New Roman"/>
        <family val="1"/>
      </rPr>
      <t>?</t>
    </r>
    <phoneticPr fontId="15" type="noConversion"/>
  </si>
  <si>
    <r>
      <t xml:space="preserve">            2.</t>
    </r>
    <r>
      <rPr>
        <sz val="12"/>
        <rFont val="新細明體"/>
        <family val="1"/>
        <charset val="136"/>
      </rPr>
      <t>學員的能力是否相等</t>
    </r>
    <r>
      <rPr>
        <sz val="12"/>
        <rFont val="Times New Roman"/>
        <family val="1"/>
      </rPr>
      <t>?(</t>
    </r>
    <r>
      <rPr>
        <sz val="12"/>
        <rFont val="新細明體"/>
        <family val="1"/>
        <charset val="136"/>
      </rPr>
      <t>顯著水準為</t>
    </r>
    <r>
      <rPr>
        <sz val="12"/>
        <rFont val="Times New Roman"/>
        <family val="1"/>
      </rPr>
      <t>0.01)</t>
    </r>
    <phoneticPr fontId="15" type="noConversion"/>
  </si>
  <si>
    <t>對產品的銷售量是否有影響。遂於各百貨公司各試銷3次,其銷售量如下表所示:</t>
  </si>
  <si>
    <t>百貨公司</t>
  </si>
  <si>
    <t>某公司為了試驗不同的包裝方式(A、B、C)或不同的百貨公司(甲、乙、丙、丁)</t>
    <phoneticPr fontId="15" type="noConversion"/>
  </si>
  <si>
    <t>包裝</t>
    <phoneticPr fontId="15" type="noConversion"/>
  </si>
  <si>
    <t>甲</t>
    <phoneticPr fontId="15" type="noConversion"/>
  </si>
  <si>
    <t>乙</t>
    <phoneticPr fontId="15" type="noConversion"/>
  </si>
  <si>
    <t>丙</t>
    <phoneticPr fontId="15" type="noConversion"/>
  </si>
  <si>
    <t>丁</t>
    <phoneticPr fontId="15" type="noConversion"/>
  </si>
  <si>
    <t>A</t>
    <phoneticPr fontId="15" type="noConversion"/>
  </si>
  <si>
    <t>B</t>
    <phoneticPr fontId="15" type="noConversion"/>
  </si>
  <si>
    <t>C</t>
    <phoneticPr fontId="15" type="noConversion"/>
  </si>
  <si>
    <t>家庭儲蓄與所得</t>
    <phoneticPr fontId="15" type="noConversion"/>
  </si>
  <si>
    <r>
      <t>儲蓄</t>
    </r>
    <r>
      <rPr>
        <sz val="11"/>
        <rFont val="Times New Roman"/>
        <family val="1"/>
      </rPr>
      <t>Y</t>
    </r>
    <phoneticPr fontId="15" type="noConversion"/>
  </si>
  <si>
    <r>
      <t>所得</t>
    </r>
    <r>
      <rPr>
        <sz val="11"/>
        <rFont val="Times New Roman"/>
        <family val="1"/>
      </rPr>
      <t>X</t>
    </r>
    <phoneticPr fontId="15" type="noConversion"/>
  </si>
  <si>
    <r>
      <t>單位</t>
    </r>
    <r>
      <rPr>
        <sz val="10"/>
        <rFont val="Times New Roman"/>
        <family val="1"/>
      </rPr>
      <t>:</t>
    </r>
    <r>
      <rPr>
        <sz val="10"/>
        <rFont val="新細明體"/>
        <family val="1"/>
        <charset val="136"/>
      </rPr>
      <t>十萬元</t>
    </r>
    <phoneticPr fontId="15" type="noConversion"/>
  </si>
  <si>
    <r>
      <t>家庭儲蓄</t>
    </r>
    <r>
      <rPr>
        <sz val="11"/>
        <rFont val="Times New Roman"/>
        <family val="1"/>
      </rPr>
      <t>.</t>
    </r>
    <r>
      <rPr>
        <sz val="11"/>
        <rFont val="新細明體"/>
        <family val="1"/>
        <charset val="136"/>
      </rPr>
      <t>所得</t>
    </r>
    <r>
      <rPr>
        <sz val="11"/>
        <rFont val="Times New Roman"/>
        <family val="1"/>
      </rPr>
      <t>.</t>
    </r>
    <r>
      <rPr>
        <sz val="11"/>
        <rFont val="新細明體"/>
        <family val="1"/>
        <charset val="136"/>
      </rPr>
      <t>子女數</t>
    </r>
    <r>
      <rPr>
        <sz val="11"/>
        <rFont val="Times New Roman"/>
        <family val="1"/>
      </rPr>
      <t>.</t>
    </r>
    <r>
      <rPr>
        <sz val="11"/>
        <rFont val="新細明體"/>
        <family val="1"/>
        <charset val="136"/>
      </rPr>
      <t>資產</t>
    </r>
    <phoneticPr fontId="15" type="noConversion"/>
  </si>
  <si>
    <r>
      <t>所得</t>
    </r>
    <r>
      <rPr>
        <sz val="11"/>
        <rFont val="Times New Roman"/>
        <family val="1"/>
      </rPr>
      <t>X</t>
    </r>
    <r>
      <rPr>
        <sz val="6"/>
        <rFont val="Times New Roman"/>
        <family val="1"/>
      </rPr>
      <t>1</t>
    </r>
    <phoneticPr fontId="15" type="noConversion"/>
  </si>
  <si>
    <r>
      <t>子女數</t>
    </r>
    <r>
      <rPr>
        <sz val="11"/>
        <rFont val="Times New Roman"/>
        <family val="1"/>
      </rPr>
      <t>X</t>
    </r>
    <r>
      <rPr>
        <sz val="8"/>
        <rFont val="Times New Roman"/>
        <family val="1"/>
      </rPr>
      <t>2</t>
    </r>
    <phoneticPr fontId="15" type="noConversion"/>
  </si>
  <si>
    <r>
      <t>資產</t>
    </r>
    <r>
      <rPr>
        <sz val="11"/>
        <rFont val="Times New Roman"/>
        <family val="1"/>
      </rPr>
      <t>X</t>
    </r>
    <r>
      <rPr>
        <sz val="9"/>
        <rFont val="Times New Roman"/>
        <family val="1"/>
      </rPr>
      <t>3</t>
    </r>
    <phoneticPr fontId="15" type="noConversion"/>
  </si>
  <si>
    <t>某公司個人電腦銷售台數</t>
    <phoneticPr fontId="15" type="noConversion"/>
  </si>
  <si>
    <t>時間</t>
    <phoneticPr fontId="15" type="noConversion"/>
  </si>
  <si>
    <t>銷售台數</t>
    <phoneticPr fontId="15" type="noConversion"/>
  </si>
  <si>
    <r>
      <t>某貿易公司最近五年每季外銷金額</t>
    </r>
    <r>
      <rPr>
        <sz val="12"/>
        <rFont val="Times New Roman"/>
        <family val="1"/>
      </rPr>
      <t>(</t>
    </r>
    <r>
      <rPr>
        <sz val="12"/>
        <rFont val="新細明體"/>
        <family val="1"/>
        <charset val="136"/>
      </rPr>
      <t>十萬美元</t>
    </r>
    <r>
      <rPr>
        <sz val="12"/>
        <rFont val="Times New Roman"/>
        <family val="1"/>
      </rPr>
      <t>)</t>
    </r>
    <phoneticPr fontId="15" type="noConversion"/>
  </si>
  <si>
    <t>年</t>
    <phoneticPr fontId="15" type="noConversion"/>
  </si>
  <si>
    <t>季</t>
    <phoneticPr fontId="15" type="noConversion"/>
  </si>
  <si>
    <r>
      <t>外銷金額</t>
    </r>
    <r>
      <rPr>
        <sz val="12"/>
        <rFont val="Times New Roman"/>
        <family val="1"/>
      </rPr>
      <t/>
    </r>
    <phoneticPr fontId="15" type="noConversion"/>
  </si>
  <si>
    <t>單因子變異數分析</t>
  </si>
  <si>
    <t>摘要</t>
  </si>
  <si>
    <t>組</t>
  </si>
  <si>
    <t>個數</t>
  </si>
  <si>
    <t>總和</t>
  </si>
  <si>
    <t>平均</t>
  </si>
  <si>
    <t>變異數</t>
  </si>
  <si>
    <t>ANOVA</t>
  </si>
  <si>
    <t>變源</t>
  </si>
  <si>
    <t>SS</t>
  </si>
  <si>
    <t>自由度</t>
  </si>
  <si>
    <t>MS</t>
  </si>
  <si>
    <t>F</t>
  </si>
  <si>
    <t>P-值</t>
  </si>
  <si>
    <t>臨界值</t>
  </si>
  <si>
    <t>組間</t>
  </si>
  <si>
    <t>組內</t>
  </si>
  <si>
    <t>由於P值=0.664&gt;0.05故不同音樂狀況下打字的平均數無顯著差異</t>
    <phoneticPr fontId="15" type="noConversion"/>
  </si>
  <si>
    <t>平均數</t>
  </si>
  <si>
    <t>標準誤</t>
  </si>
  <si>
    <t>中間值</t>
  </si>
  <si>
    <t>眾數</t>
  </si>
  <si>
    <t>標準差</t>
  </si>
  <si>
    <t>峰度</t>
  </si>
  <si>
    <t>偏態</t>
  </si>
  <si>
    <t>範圍</t>
  </si>
  <si>
    <t>最小值</t>
  </si>
  <si>
    <t>最大值</t>
  </si>
  <si>
    <r>
      <t>每月娛樂消費的</t>
    </r>
    <r>
      <rPr>
        <sz val="12"/>
        <rFont val="Times New Roman"/>
        <family val="1"/>
      </rPr>
      <t>95%</t>
    </r>
    <r>
      <rPr>
        <sz val="12"/>
        <rFont val="新細明體"/>
        <family val="1"/>
        <charset val="136"/>
      </rPr>
      <t>信賴區間為</t>
    </r>
    <phoneticPr fontId="6" type="noConversion"/>
  </si>
  <si>
    <t>信賴度(95.0%)</t>
  </si>
  <si>
    <r>
      <t>由於</t>
    </r>
    <r>
      <rPr>
        <sz val="12"/>
        <rFont val="Times New Roman"/>
        <family val="1"/>
      </rPr>
      <t>9500</t>
    </r>
    <r>
      <rPr>
        <sz val="12"/>
        <rFont val="細明體"/>
        <family val="3"/>
        <charset val="136"/>
      </rPr>
      <t>位於信賴區間中</t>
    </r>
    <r>
      <rPr>
        <sz val="12"/>
        <rFont val="Times New Roman"/>
        <family val="1"/>
      </rPr>
      <t>,</t>
    </r>
    <r>
      <rPr>
        <sz val="12"/>
        <rFont val="細明體"/>
        <family val="3"/>
        <charset val="136"/>
      </rPr>
      <t>故娛樂消費為</t>
    </r>
    <r>
      <rPr>
        <sz val="12"/>
        <rFont val="Times New Roman"/>
        <family val="1"/>
      </rPr>
      <t>9500</t>
    </r>
    <r>
      <rPr>
        <sz val="12"/>
        <rFont val="細明體"/>
        <family val="3"/>
        <charset val="136"/>
      </rPr>
      <t>元</t>
    </r>
    <phoneticPr fontId="6" type="noConversion"/>
  </si>
  <si>
    <t>編號</t>
    <phoneticPr fontId="15" type="noConversion"/>
  </si>
  <si>
    <t>i/(n+1)</t>
    <phoneticPr fontId="15" type="noConversion"/>
  </si>
  <si>
    <t>分位數值</t>
    <phoneticPr fontId="15" type="noConversion"/>
  </si>
  <si>
    <t>排序競試成績</t>
    <phoneticPr fontId="6" type="noConversion"/>
  </si>
  <si>
    <t>由於常態機率圖近似一條直線故該組成績服從常態分配</t>
    <phoneticPr fontId="15" type="noConversion"/>
  </si>
  <si>
    <t>男</t>
    <phoneticPr fontId="6" type="noConversion"/>
  </si>
  <si>
    <t>女</t>
    <phoneticPr fontId="6" type="noConversion"/>
  </si>
  <si>
    <t>F 檢定：兩個常態母體變異數的檢定</t>
  </si>
  <si>
    <t>觀察值個數</t>
  </si>
  <si>
    <t>P(F&lt;=f) 單尾</t>
  </si>
  <si>
    <t>臨界值：單尾</t>
  </si>
  <si>
    <t>故變異數相等</t>
    <phoneticPr fontId="6" type="noConversion"/>
  </si>
  <si>
    <t>t 檢定：兩個母體平均數差的檢定，假設變異數相等</t>
  </si>
  <si>
    <t>Pooled 變異數</t>
  </si>
  <si>
    <t>假設的均數差</t>
  </si>
  <si>
    <t>t 統計</t>
  </si>
  <si>
    <t>P(T&lt;=t) 單尾</t>
  </si>
  <si>
    <t>P(T&lt;=t) 雙尾</t>
  </si>
  <si>
    <t>臨界值：雙尾</t>
  </si>
  <si>
    <t>男、女同學競試成績的平均值</t>
    <phoneticPr fontId="6" type="noConversion"/>
  </si>
  <si>
    <t>無顯著差異</t>
  </si>
  <si>
    <t>景氣燈號</t>
  </si>
  <si>
    <t>摘要輸出</t>
  </si>
  <si>
    <t>迴歸統計</t>
  </si>
  <si>
    <t>R 的倍數</t>
  </si>
  <si>
    <t>R 平方</t>
  </si>
  <si>
    <t>調整的 R 平方</t>
  </si>
  <si>
    <t>迴歸</t>
  </si>
  <si>
    <t>殘差</t>
  </si>
  <si>
    <t>截距</t>
  </si>
  <si>
    <t>顯著值</t>
  </si>
  <si>
    <t>係數</t>
  </si>
  <si>
    <t>下限 95%</t>
  </si>
  <si>
    <t>上限 95%</t>
  </si>
  <si>
    <t>下限 95.0%</t>
  </si>
  <si>
    <t>上限 95.0%</t>
  </si>
  <si>
    <t>迴歸模型為:   營業額=1.5887*景氣燈號+4.974</t>
    <phoneticPr fontId="6" type="noConversion"/>
  </si>
  <si>
    <t>該月雨天數</t>
  </si>
  <si>
    <t>係數不顯著,故業績與該月雨天數無關</t>
  </si>
  <si>
    <t>變異數不相等</t>
    <phoneticPr fontId="15" type="noConversion"/>
  </si>
  <si>
    <t>t 檢定：兩個母體平均數差的檢定，假設變異數不相等</t>
  </si>
  <si>
    <t>P值&gt;0.05故學生平均睡眠時間並不會因性別而有所差異</t>
    <phoneticPr fontId="15" type="noConversion"/>
  </si>
  <si>
    <t>t 檢定：成對母體平均數差異檢定</t>
  </si>
  <si>
    <t>皮耳森相關係數</t>
  </si>
  <si>
    <t>雷達偵測器裝置對汽車速度無顯著影響</t>
    <phoneticPr fontId="15" type="noConversion"/>
  </si>
  <si>
    <t>顧客結帳等待時間(y)，與櫃檯結帳人員個數(x)之間有顯著關係</t>
    <phoneticPr fontId="15" type="noConversion"/>
  </si>
  <si>
    <t>y=-2x+14.6667</t>
    <phoneticPr fontId="15" type="noConversion"/>
  </si>
  <si>
    <t>四組之平均分數無顯著差異</t>
    <phoneticPr fontId="15" type="noConversion"/>
  </si>
  <si>
    <t>測驗成績</t>
    <phoneticPr fontId="15" type="noConversion"/>
  </si>
  <si>
    <t>週業績(千元)=1.2+1.13333*測驗成績</t>
    <phoneticPr fontId="15" type="noConversion"/>
  </si>
  <si>
    <t>統計學</t>
  </si>
  <si>
    <t>經濟學</t>
  </si>
  <si>
    <t>變異數相等</t>
    <phoneticPr fontId="15" type="noConversion"/>
  </si>
  <si>
    <t>ｚ檢定：兩個母體平均數差異檢定</t>
  </si>
  <si>
    <t>已知的變異數</t>
  </si>
  <si>
    <t>z</t>
  </si>
  <si>
    <t>P(Z&lt;=z) 單尾</t>
  </si>
  <si>
    <t>P(Z&lt;=z) 雙尾</t>
  </si>
  <si>
    <t>統計學變異數</t>
    <phoneticPr fontId="15" type="noConversion"/>
  </si>
  <si>
    <t>經濟學變異數</t>
    <phoneticPr fontId="15" type="noConversion"/>
  </si>
  <si>
    <t>統計學及經濟學之平均成績有顯著差異,經濟學平均成績較高</t>
    <phoneticPr fontId="15" type="noConversion"/>
  </si>
  <si>
    <t>台北</t>
  </si>
  <si>
    <t>高雄</t>
  </si>
  <si>
    <t>兩地之汽車平均銷售量無顯著差異</t>
    <phoneticPr fontId="15" type="noConversion"/>
  </si>
  <si>
    <t>東區</t>
  </si>
  <si>
    <t>南區</t>
  </si>
  <si>
    <t>西區</t>
  </si>
  <si>
    <t>北區</t>
  </si>
  <si>
    <t>四區所得無差異</t>
    <phoneticPr fontId="15" type="noConversion"/>
  </si>
  <si>
    <t>雙因子變異數分析：無重複試驗</t>
  </si>
  <si>
    <t>企業管理</t>
  </si>
  <si>
    <t>企業診斷</t>
  </si>
  <si>
    <t>財務分析</t>
  </si>
  <si>
    <t>高階管理</t>
  </si>
  <si>
    <t>列</t>
  </si>
  <si>
    <t>欄</t>
  </si>
  <si>
    <t>錯誤</t>
  </si>
  <si>
    <t>學員的能力並不相等</t>
    <phoneticPr fontId="15" type="noConversion"/>
  </si>
  <si>
    <t>各課程的難易程度相同</t>
    <phoneticPr fontId="15" type="noConversion"/>
  </si>
  <si>
    <t>雙因子變異數分析：重複試驗</t>
  </si>
  <si>
    <t>甲</t>
  </si>
  <si>
    <t>乙</t>
  </si>
  <si>
    <t>丙</t>
  </si>
  <si>
    <t>丁</t>
  </si>
  <si>
    <t>樣本</t>
  </si>
  <si>
    <t>交互作用</t>
  </si>
  <si>
    <r>
      <t xml:space="preserve">            3.</t>
    </r>
    <r>
      <rPr>
        <sz val="12"/>
        <rFont val="新細明體"/>
        <family val="1"/>
        <charset val="136"/>
      </rPr>
      <t>是否有交互作用</t>
    </r>
    <r>
      <rPr>
        <sz val="12"/>
        <rFont val="Times New Roman"/>
        <family val="1"/>
      </rPr>
      <t>?(</t>
    </r>
    <r>
      <rPr>
        <sz val="12"/>
        <rFont val="新細明體"/>
        <family val="1"/>
        <charset val="136"/>
      </rPr>
      <t>顯著水準為</t>
    </r>
    <r>
      <rPr>
        <sz val="12"/>
        <rFont val="Times New Roman"/>
        <family val="1"/>
      </rPr>
      <t>0.05)</t>
    </r>
    <phoneticPr fontId="15" type="noConversion"/>
  </si>
  <si>
    <r>
      <t>試檢定</t>
    </r>
    <r>
      <rPr>
        <sz val="12"/>
        <rFont val="Times New Roman"/>
        <family val="1"/>
      </rPr>
      <t>1.</t>
    </r>
    <r>
      <rPr>
        <sz val="12"/>
        <rFont val="新細明體"/>
        <family val="1"/>
        <charset val="136"/>
      </rPr>
      <t>三種包裝方式的銷售量是否相同</t>
    </r>
    <r>
      <rPr>
        <sz val="12"/>
        <rFont val="Times New Roman"/>
        <family val="1"/>
      </rPr>
      <t>?</t>
    </r>
    <phoneticPr fontId="15" type="noConversion"/>
  </si>
  <si>
    <r>
      <t xml:space="preserve">            2.</t>
    </r>
    <r>
      <rPr>
        <sz val="12"/>
        <rFont val="新細明體"/>
        <family val="1"/>
        <charset val="136"/>
      </rPr>
      <t>四家百貨公司的銷售量是否相等</t>
    </r>
    <r>
      <rPr>
        <sz val="12"/>
        <rFont val="Times New Roman"/>
        <family val="1"/>
      </rPr>
      <t>?</t>
    </r>
    <phoneticPr fontId="15" type="noConversion"/>
  </si>
  <si>
    <t>三種包裝方式的銷售量不相同</t>
    <phoneticPr fontId="15" type="noConversion"/>
  </si>
  <si>
    <t>四家百貨公司的銷售量不相等</t>
    <phoneticPr fontId="15" type="noConversion"/>
  </si>
  <si>
    <t>沒有交互作用</t>
    <phoneticPr fontId="15" type="noConversion"/>
  </si>
  <si>
    <t>所得X</t>
  </si>
  <si>
    <t>儲蓄=-0.39556+0.14444*所得</t>
    <phoneticPr fontId="15" type="noConversion"/>
  </si>
  <si>
    <t>所得X1</t>
  </si>
  <si>
    <t>子女數X2</t>
  </si>
  <si>
    <t>資產X3</t>
  </si>
  <si>
    <t>儲蓄=0.125*所得-0.027*資產</t>
    <phoneticPr fontId="15" type="noConversion"/>
  </si>
  <si>
    <t>請建立此速食店顧客平均等候時間的98%信賴區間。</t>
  </si>
  <si>
    <r>
      <t>在某一大飯店隨機抽樣</t>
    </r>
    <r>
      <rPr>
        <sz val="12"/>
        <color indexed="9"/>
        <rFont val="Times New Roman"/>
        <family val="1"/>
      </rPr>
      <t>100</t>
    </r>
    <r>
      <rPr>
        <sz val="12"/>
        <color indexed="9"/>
        <rFont val="新細明體"/>
        <family val="1"/>
        <charset val="136"/>
      </rPr>
      <t>位顧客，調查其平均等候點餐的時間為</t>
    </r>
    <r>
      <rPr>
        <sz val="12"/>
        <color indexed="9"/>
        <rFont val="Times New Roman"/>
        <family val="1"/>
      </rPr>
      <t>6</t>
    </r>
    <r>
      <rPr>
        <sz val="12"/>
        <color indexed="9"/>
        <rFont val="新細明體"/>
        <family val="1"/>
        <charset val="136"/>
      </rPr>
      <t>分鐘，標準差為</t>
    </r>
    <r>
      <rPr>
        <sz val="12"/>
        <color indexed="9"/>
        <rFont val="Times New Roman"/>
        <family val="1"/>
      </rPr>
      <t>5.4</t>
    </r>
    <r>
      <rPr>
        <sz val="12"/>
        <color indexed="9"/>
        <rFont val="新細明體"/>
        <family val="1"/>
        <charset val="136"/>
      </rPr>
      <t>分鐘。</t>
    </r>
    <phoneticPr fontId="15" type="noConversion"/>
  </si>
  <si>
    <t>信賴區間為:</t>
    <phoneticPr fontId="15" type="noConversion"/>
  </si>
  <si>
    <r>
      <t>麵包製造者在產品營養成分上標示，一盎斯的起司蛋糕包含了</t>
    </r>
    <r>
      <rPr>
        <sz val="12"/>
        <color indexed="9"/>
        <rFont val="Times New Roman"/>
        <family val="1"/>
      </rPr>
      <t>88</t>
    </r>
    <r>
      <rPr>
        <sz val="12"/>
        <color indexed="9"/>
        <rFont val="新細明體"/>
        <family val="1"/>
        <charset val="136"/>
      </rPr>
      <t>卡洛里的熱量，隨機抽樣</t>
    </r>
    <r>
      <rPr>
        <sz val="12"/>
        <color indexed="9"/>
        <rFont val="Times New Roman"/>
        <family val="1"/>
      </rPr>
      <t>36</t>
    </r>
    <r>
      <rPr>
        <sz val="12"/>
        <color indexed="9"/>
        <rFont val="新細明體"/>
        <family val="1"/>
        <charset val="136"/>
      </rPr>
      <t>份起司蛋糕。</t>
    </r>
    <phoneticPr fontId="15" type="noConversion"/>
  </si>
  <si>
    <t>區間範圍</t>
    <phoneticPr fontId="15" type="noConversion"/>
  </si>
  <si>
    <t>發現其每盎斯平均含90卡洛里的熱量，標準差為4卡洛里，請在4%的顯著水準下，檢定真正的平均熱量</t>
    <phoneticPr fontId="15" type="noConversion"/>
  </si>
  <si>
    <t>是否標示的要高？</t>
    <phoneticPr fontId="15" type="noConversion"/>
  </si>
  <si>
    <t>檢定臨界值</t>
    <phoneticPr fontId="15" type="noConversion"/>
  </si>
  <si>
    <t>由於90大於臨界值,故拒絕虛無假設,即真正平均熱量比標示值高</t>
    <phoneticPr fontId="15" type="noConversion"/>
  </si>
  <si>
    <t>標準差為1.1年，請在0.01的顯著水準下，使用p值檢定該新治療法是否有顯著的改善？</t>
    <phoneticPr fontId="15" type="noConversion"/>
  </si>
  <si>
    <r>
      <t>某種絕症病人的平均存活時間為</t>
    </r>
    <r>
      <rPr>
        <sz val="12"/>
        <color indexed="9"/>
        <rFont val="Times New Roman"/>
        <family val="1"/>
      </rPr>
      <t>4.8</t>
    </r>
    <r>
      <rPr>
        <sz val="12"/>
        <color indexed="9"/>
        <rFont val="新細明體"/>
        <family val="1"/>
        <charset val="136"/>
      </rPr>
      <t>年，今針對</t>
    </r>
    <r>
      <rPr>
        <sz val="12"/>
        <color indexed="9"/>
        <rFont val="Times New Roman"/>
        <family val="1"/>
      </rPr>
      <t>22</t>
    </r>
    <r>
      <rPr>
        <sz val="12"/>
        <color indexed="9"/>
        <rFont val="新細明體"/>
        <family val="1"/>
        <charset val="136"/>
      </rPr>
      <t>名病患進行新治療實驗，發現其平均存活時間為</t>
    </r>
    <r>
      <rPr>
        <sz val="12"/>
        <color indexed="9"/>
        <rFont val="Times New Roman"/>
        <family val="1"/>
      </rPr>
      <t>5.5</t>
    </r>
    <r>
      <rPr>
        <sz val="12"/>
        <color indexed="9"/>
        <rFont val="新細明體"/>
        <family val="1"/>
        <charset val="136"/>
      </rPr>
      <t>年，</t>
    </r>
    <phoneticPr fontId="15" type="noConversion"/>
  </si>
  <si>
    <t>P值為</t>
    <phoneticPr fontId="15" type="noConversion"/>
  </si>
  <si>
    <t>樣本統計值為</t>
    <phoneticPr fontId="15" type="noConversion"/>
  </si>
  <si>
    <t>由於P值=0.004128小於0.01,故拒絕虛無假設,即新治療法有顯著的改善</t>
    <phoneticPr fontId="15" type="noConversion"/>
  </si>
  <si>
    <r>
      <t>某研究針對一大型公司相同職務的男女員工薪資進行比較。隨機抽樣</t>
    </r>
    <r>
      <rPr>
        <sz val="12"/>
        <color indexed="9"/>
        <rFont val="Times New Roman"/>
        <family val="1"/>
      </rPr>
      <t>100</t>
    </r>
    <r>
      <rPr>
        <sz val="12"/>
        <color indexed="9"/>
        <rFont val="新細明體"/>
        <family val="1"/>
        <charset val="136"/>
      </rPr>
      <t>位女性，平均每小時工資為</t>
    </r>
    <r>
      <rPr>
        <sz val="12"/>
        <color indexed="9"/>
        <rFont val="Times New Roman"/>
        <family val="1"/>
      </rPr>
      <t>140</t>
    </r>
    <r>
      <rPr>
        <sz val="12"/>
        <color indexed="9"/>
        <rFont val="新細明體"/>
        <family val="1"/>
        <charset val="136"/>
      </rPr>
      <t>，</t>
    </r>
    <phoneticPr fontId="15" type="noConversion"/>
  </si>
  <si>
    <t>標準差為美金40。隨機抽樣75位男性，平均每小時工資為美金185，標準差為美金$55。</t>
    <phoneticPr fontId="15" type="noConversion"/>
  </si>
  <si>
    <t>在5%的顯著水準下，此資料能否證明女性平均薪資低於男性？</t>
    <phoneticPr fontId="15" type="noConversion"/>
  </si>
  <si>
    <t>標準誤為</t>
    <phoneticPr fontId="15" type="noConversion"/>
  </si>
  <si>
    <t>臨界值為</t>
    <phoneticPr fontId="15" type="noConversion"/>
  </si>
  <si>
    <t>統計值為</t>
    <phoneticPr fontId="15" type="noConversion"/>
  </si>
  <si>
    <t>由於-45小於臨界值-12.3455,故拒絕虛無假設,即女性平均薪資低於男性</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</si>
</sst>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4]e&quot;年&quot;m&quot;月&quot;"/>
    <numFmt numFmtId="177" formatCode="0.00_ "/>
    <numFmt numFmtId="178" formatCode="[Red][&lt;60]0;[Blue][&gt;=0]0;General"/>
    <numFmt numFmtId="179" formatCode="0.0_ "/>
  </numFmts>
  <fonts count="43">
    <font>
      <sz val="12"/>
      <name val="新細明體"/>
      <family val="1"/>
      <charset val="136"/>
    </font>
    <font>
      <sz val="12"/>
      <name val="新細明體"/>
      <family val="1"/>
      <charset val="136"/>
    </font>
    <font>
      <sz val="12"/>
      <name val="Times New Roman"/>
      <family val="1"/>
    </font>
    <font>
      <sz val="14"/>
      <name val="新細明體"/>
      <family val="1"/>
      <charset val="136"/>
    </font>
    <font>
      <sz val="12"/>
      <color indexed="37"/>
      <name val="Times New Roman"/>
      <family val="1"/>
    </font>
    <font>
      <b/>
      <i/>
      <u val="doubleAccounting"/>
      <sz val="12"/>
      <color indexed="32"/>
      <name val="Times New Roman"/>
      <family val="1"/>
    </font>
    <font>
      <sz val="9"/>
      <name val="細明體"/>
      <family val="3"/>
      <charset val="136"/>
    </font>
    <font>
      <b/>
      <sz val="12"/>
      <color indexed="9"/>
      <name val="細明體"/>
      <family val="3"/>
      <charset val="136"/>
    </font>
    <font>
      <sz val="12"/>
      <color indexed="8"/>
      <name val="Times New Roman"/>
      <family val="1"/>
    </font>
    <font>
      <b/>
      <sz val="12"/>
      <color indexed="16"/>
      <name val="細明體"/>
      <family val="3"/>
      <charset val="136"/>
    </font>
    <font>
      <sz val="12"/>
      <color indexed="8"/>
      <name val="細明體"/>
      <family val="3"/>
      <charset val="136"/>
    </font>
    <font>
      <sz val="12"/>
      <color indexed="18"/>
      <name val="華康中黑體(P)"/>
      <family val="1"/>
      <charset val="136"/>
    </font>
    <font>
      <sz val="12"/>
      <color indexed="18"/>
      <name val="細明體"/>
      <family val="3"/>
      <charset val="136"/>
    </font>
    <font>
      <sz val="12"/>
      <color indexed="56"/>
      <name val="Times New Roman"/>
      <family val="1"/>
    </font>
    <font>
      <sz val="12"/>
      <color indexed="56"/>
      <name val="細明體"/>
      <family val="3"/>
      <charset val="136"/>
    </font>
    <font>
      <sz val="9"/>
      <name val="新細明體"/>
      <family val="1"/>
      <charset val="136"/>
    </font>
    <font>
      <sz val="9.5"/>
      <name val="華康細圓體"/>
      <family val="3"/>
      <charset val="136"/>
    </font>
    <font>
      <sz val="12"/>
      <color indexed="18"/>
      <name val="華康楷書體W5"/>
      <family val="3"/>
      <charset val="136"/>
    </font>
    <font>
      <sz val="12"/>
      <name val="Arial"/>
      <family val="2"/>
    </font>
    <font>
      <b/>
      <sz val="12"/>
      <color indexed="9"/>
      <name val="新細明體"/>
      <family val="1"/>
      <charset val="136"/>
    </font>
    <font>
      <b/>
      <sz val="12"/>
      <color indexed="8"/>
      <name val="Times New Roman"/>
      <family val="1"/>
    </font>
    <font>
      <sz val="12"/>
      <color indexed="8"/>
      <name val="Arial"/>
      <family val="2"/>
    </font>
    <font>
      <sz val="10"/>
      <color indexed="12"/>
      <name val="華康儷宋"/>
      <family val="3"/>
      <charset val="136"/>
    </font>
    <font>
      <sz val="10"/>
      <color indexed="9"/>
      <name val="華康儷宋"/>
      <family val="3"/>
      <charset val="136"/>
    </font>
    <font>
      <sz val="10"/>
      <name val="華康儷宋"/>
      <family val="3"/>
      <charset val="136"/>
    </font>
    <font>
      <sz val="10"/>
      <color indexed="17"/>
      <name val="華康儷宋"/>
      <family val="3"/>
      <charset val="136"/>
    </font>
    <font>
      <sz val="10"/>
      <color indexed="10"/>
      <name val="華康儷宋"/>
      <family val="3"/>
      <charset val="136"/>
    </font>
    <font>
      <sz val="9.5"/>
      <name val="華康仿宋體W6(P)"/>
      <family val="3"/>
      <charset val="136"/>
    </font>
    <font>
      <sz val="12"/>
      <color indexed="9"/>
      <name val="新細明體"/>
      <family val="1"/>
      <charset val="136"/>
    </font>
    <font>
      <sz val="9.5"/>
      <color indexed="9"/>
      <name val="華康細圓體"/>
      <family val="3"/>
      <charset val="136"/>
    </font>
    <font>
      <b/>
      <sz val="12"/>
      <name val="標楷體"/>
      <family val="4"/>
      <charset val="136"/>
    </font>
    <font>
      <sz val="11"/>
      <name val="細明體"/>
      <family val="3"/>
      <charset val="136"/>
    </font>
    <font>
      <sz val="11"/>
      <name val="Times New Roman"/>
      <family val="1"/>
    </font>
    <font>
      <sz val="11"/>
      <name val="新細明體"/>
      <family val="1"/>
      <charset val="136"/>
    </font>
    <font>
      <sz val="10"/>
      <name val="Times New Roman"/>
      <family val="1"/>
    </font>
    <font>
      <sz val="10"/>
      <name val="新細明體"/>
      <family val="1"/>
      <charset val="136"/>
    </font>
    <font>
      <sz val="6"/>
      <name val="Times New Roman"/>
      <family val="1"/>
    </font>
    <font>
      <sz val="8"/>
      <name val="Times New Roman"/>
      <family val="1"/>
    </font>
    <font>
      <sz val="9"/>
      <name val="Times New Roman"/>
      <family val="1"/>
    </font>
    <font>
      <sz val="12"/>
      <name val="細明體"/>
      <family val="3"/>
      <charset val="136"/>
    </font>
    <font>
      <sz val="9"/>
      <color indexed="81"/>
      <name val="新細明體"/>
      <family val="1"/>
      <charset val="136"/>
    </font>
    <font>
      <b/>
      <sz val="9"/>
      <color indexed="81"/>
      <name val="新細明體"/>
      <family val="1"/>
      <charset val="136"/>
    </font>
    <font>
      <sz val="12"/>
      <color indexed="9"/>
      <name val="Times New Roman"/>
      <family val="1"/>
    </font>
  </fonts>
  <fills count="20">
    <fill>
      <patternFill patternType="none"/>
    </fill>
    <fill>
      <patternFill patternType="gray125"/>
    </fill>
    <fill>
      <patternFill patternType="solid">
        <fgColor indexed="26"/>
        <bgColor indexed="64"/>
      </patternFill>
    </fill>
    <fill>
      <patternFill patternType="solid">
        <fgColor indexed="43"/>
        <bgColor indexed="64"/>
      </patternFill>
    </fill>
    <fill>
      <patternFill patternType="darkGray">
        <fgColor indexed="21"/>
        <bgColor indexed="17"/>
      </patternFill>
    </fill>
    <fill>
      <patternFill patternType="solid">
        <fgColor indexed="42"/>
        <bgColor indexed="24"/>
      </patternFill>
    </fill>
    <fill>
      <patternFill patternType="solid">
        <fgColor indexed="9"/>
        <bgColor indexed="24"/>
      </patternFill>
    </fill>
    <fill>
      <patternFill patternType="solid">
        <fgColor indexed="22"/>
        <bgColor indexed="2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41"/>
        <bgColor indexed="24"/>
      </patternFill>
    </fill>
    <fill>
      <patternFill patternType="mediumGray">
        <fgColor indexed="22"/>
        <bgColor indexed="9"/>
      </patternFill>
    </fill>
    <fill>
      <patternFill patternType="solid">
        <fgColor indexed="57"/>
        <bgColor indexed="64"/>
      </patternFill>
    </fill>
    <fill>
      <patternFill patternType="solid">
        <fgColor indexed="57"/>
        <bgColor indexed="22"/>
      </patternFill>
    </fill>
    <fill>
      <patternFill patternType="solid">
        <fgColor indexed="43"/>
        <bgColor indexed="22"/>
      </patternFill>
    </fill>
    <fill>
      <patternFill patternType="solid">
        <fgColor indexed="45"/>
        <bgColor indexed="64"/>
      </patternFill>
    </fill>
    <fill>
      <patternFill patternType="solid">
        <fgColor indexed="13"/>
        <bgColor indexed="64"/>
      </patternFill>
    </fill>
    <fill>
      <patternFill patternType="solid">
        <fgColor indexed="44"/>
        <bgColor indexed="64"/>
      </patternFill>
    </fill>
    <fill>
      <patternFill patternType="solid">
        <fgColor indexed="18"/>
        <bgColor indexed="64"/>
      </patternFill>
    </fill>
  </fills>
  <borders count="71">
    <border>
      <left/>
      <right/>
      <top/>
      <bottom/>
      <diagonal/>
    </border>
    <border>
      <left/>
      <right/>
      <top/>
      <bottom style="thick">
        <color indexed="23"/>
      </bottom>
      <diagonal/>
    </border>
    <border>
      <left style="thin">
        <color indexed="21"/>
      </left>
      <right/>
      <top style="thick">
        <color indexed="21"/>
      </top>
      <bottom style="thin">
        <color indexed="64"/>
      </bottom>
      <diagonal/>
    </border>
    <border>
      <left/>
      <right/>
      <top style="thick">
        <color indexed="21"/>
      </top>
      <bottom style="thin">
        <color indexed="64"/>
      </bottom>
      <diagonal/>
    </border>
    <border>
      <left/>
      <right style="thin">
        <color indexed="21"/>
      </right>
      <top style="thick">
        <color indexed="21"/>
      </top>
      <bottom style="thin">
        <color indexed="64"/>
      </bottom>
      <diagonal/>
    </border>
    <border>
      <left style="thin">
        <color indexed="21"/>
      </left>
      <right/>
      <top/>
      <bottom/>
      <diagonal/>
    </border>
    <border>
      <left/>
      <right style="thin">
        <color indexed="21"/>
      </right>
      <top/>
      <bottom/>
      <diagonal/>
    </border>
    <border>
      <left style="thin">
        <color indexed="21"/>
      </left>
      <right/>
      <top/>
      <bottom style="thick">
        <color indexed="21"/>
      </bottom>
      <diagonal/>
    </border>
    <border>
      <left/>
      <right/>
      <top/>
      <bottom style="thick">
        <color indexed="21"/>
      </bottom>
      <diagonal/>
    </border>
    <border>
      <left/>
      <right style="thin">
        <color indexed="21"/>
      </right>
      <top/>
      <bottom style="thick">
        <color indexed="21"/>
      </bottom>
      <diagonal/>
    </border>
    <border>
      <left/>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bottom style="double">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style="medium">
        <color indexed="64"/>
      </right>
      <top style="double">
        <color indexed="64"/>
      </top>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medium">
        <color indexed="64"/>
      </right>
      <top/>
      <bottom style="medium">
        <color indexed="64"/>
      </bottom>
      <diagonal/>
    </border>
    <border>
      <left/>
      <right style="double">
        <color indexed="64"/>
      </right>
      <top/>
      <bottom style="medium">
        <color indexed="64"/>
      </bottom>
      <diagonal/>
    </border>
    <border>
      <left style="double">
        <color indexed="64"/>
      </left>
      <right style="medium">
        <color indexed="64"/>
      </right>
      <top style="medium">
        <color indexed="64"/>
      </top>
      <bottom/>
      <diagonal/>
    </border>
    <border>
      <left/>
      <right style="double">
        <color indexed="64"/>
      </right>
      <top style="medium">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double">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ck">
        <color indexed="21"/>
      </top>
      <bottom/>
      <diagonal/>
    </border>
    <border>
      <left/>
      <right/>
      <top/>
      <bottom style="medium">
        <color indexed="18"/>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9">
    <xf numFmtId="0" fontId="0" fillId="0" borderId="0">
      <alignment vertical="center"/>
    </xf>
    <xf numFmtId="0" fontId="2" fillId="0" borderId="0"/>
    <xf numFmtId="0" fontId="1" fillId="0" borderId="0"/>
    <xf numFmtId="0" fontId="1" fillId="0" borderId="0"/>
    <xf numFmtId="0" fontId="1" fillId="0" borderId="0"/>
    <xf numFmtId="0" fontId="1" fillId="0" borderId="0"/>
    <xf numFmtId="0" fontId="1" fillId="0" borderId="0"/>
    <xf numFmtId="0" fontId="4" fillId="2" borderId="0">
      <alignment horizontal="center" vertical="center"/>
    </xf>
    <xf numFmtId="3" fontId="5" fillId="3" borderId="0"/>
  </cellStyleXfs>
  <cellXfs count="210">
    <xf numFmtId="0" fontId="0" fillId="0" borderId="0" xfId="0">
      <alignment vertical="center"/>
    </xf>
    <xf numFmtId="0" fontId="7" fillId="4" borderId="0" xfId="1" applyFont="1" applyFill="1" applyBorder="1" applyAlignment="1">
      <alignment horizontal="center"/>
    </xf>
    <xf numFmtId="0" fontId="2" fillId="0" borderId="0" xfId="1"/>
    <xf numFmtId="0" fontId="8" fillId="5" borderId="0" xfId="1" applyFont="1" applyFill="1" applyBorder="1" applyAlignment="1"/>
    <xf numFmtId="0" fontId="8" fillId="6" borderId="0" xfId="1" applyFont="1" applyFill="1" applyBorder="1" applyAlignment="1"/>
    <xf numFmtId="0" fontId="8" fillId="5" borderId="1" xfId="1" applyFont="1" applyFill="1" applyBorder="1" applyAlignment="1"/>
    <xf numFmtId="0" fontId="9" fillId="5" borderId="2" xfId="1" applyFont="1" applyFill="1" applyBorder="1" applyAlignment="1">
      <alignment horizontal="center"/>
    </xf>
    <xf numFmtId="0" fontId="9" fillId="5" borderId="3" xfId="1" applyFont="1" applyFill="1" applyBorder="1" applyAlignment="1">
      <alignment horizontal="center"/>
    </xf>
    <xf numFmtId="0" fontId="9" fillId="5" borderId="4" xfId="1" applyFont="1" applyFill="1" applyBorder="1" applyAlignment="1">
      <alignment horizontal="center"/>
    </xf>
    <xf numFmtId="0" fontId="8" fillId="7" borderId="5" xfId="1" applyFont="1" applyFill="1" applyBorder="1" applyAlignment="1">
      <alignment horizontal="center"/>
    </xf>
    <xf numFmtId="0" fontId="10" fillId="7" borderId="0" xfId="1" applyFont="1" applyFill="1" applyBorder="1" applyAlignment="1">
      <alignment horizontal="center"/>
    </xf>
    <xf numFmtId="0" fontId="8" fillId="7" borderId="6" xfId="1" applyFont="1" applyFill="1" applyBorder="1" applyAlignment="1">
      <alignment horizontal="center"/>
    </xf>
    <xf numFmtId="0" fontId="8" fillId="6" borderId="5" xfId="1" applyFont="1" applyFill="1" applyBorder="1" applyAlignment="1">
      <alignment horizontal="center"/>
    </xf>
    <xf numFmtId="0" fontId="10" fillId="6" borderId="0" xfId="1" applyFont="1" applyFill="1" applyBorder="1" applyAlignment="1">
      <alignment horizontal="center"/>
    </xf>
    <xf numFmtId="0" fontId="8" fillId="6" borderId="6" xfId="1" applyFont="1" applyFill="1" applyBorder="1" applyAlignment="1">
      <alignment horizontal="center"/>
    </xf>
    <xf numFmtId="0" fontId="8" fillId="6" borderId="7" xfId="1" applyFont="1" applyFill="1" applyBorder="1" applyAlignment="1">
      <alignment horizontal="center"/>
    </xf>
    <xf numFmtId="0" fontId="10" fillId="6" borderId="8" xfId="1" applyFont="1" applyFill="1" applyBorder="1" applyAlignment="1">
      <alignment horizontal="center"/>
    </xf>
    <xf numFmtId="0" fontId="8" fillId="6" borderId="9" xfId="1" applyFont="1" applyFill="1" applyBorder="1" applyAlignment="1">
      <alignment horizontal="center"/>
    </xf>
    <xf numFmtId="0" fontId="2" fillId="0" borderId="0" xfId="1" applyAlignment="1">
      <alignment horizontal="center"/>
    </xf>
    <xf numFmtId="0" fontId="12" fillId="3" borderId="0" xfId="1" applyFont="1" applyFill="1"/>
    <xf numFmtId="0" fontId="2" fillId="8" borderId="0" xfId="1" applyFill="1"/>
    <xf numFmtId="0" fontId="2" fillId="9" borderId="0" xfId="1" applyFill="1"/>
    <xf numFmtId="0" fontId="2" fillId="10" borderId="0" xfId="1" applyFill="1"/>
    <xf numFmtId="0" fontId="14" fillId="10" borderId="0" xfId="1" applyFont="1" applyFill="1"/>
    <xf numFmtId="0" fontId="14" fillId="10" borderId="10" xfId="1" applyFont="1" applyFill="1" applyBorder="1"/>
    <xf numFmtId="0" fontId="2" fillId="9" borderId="10" xfId="1" applyFill="1" applyBorder="1"/>
    <xf numFmtId="0" fontId="1" fillId="0" borderId="0" xfId="2"/>
    <xf numFmtId="0" fontId="17" fillId="10" borderId="0" xfId="2" applyFont="1" applyFill="1" applyAlignment="1">
      <alignment horizontal="center"/>
    </xf>
    <xf numFmtId="0" fontId="18" fillId="9" borderId="0" xfId="2" applyFont="1" applyFill="1" applyAlignment="1">
      <alignment horizontal="center"/>
    </xf>
    <xf numFmtId="0" fontId="18" fillId="8" borderId="0" xfId="2" applyFont="1" applyFill="1" applyAlignment="1">
      <alignment horizontal="center"/>
    </xf>
    <xf numFmtId="0" fontId="18" fillId="0" borderId="0" xfId="2" applyFont="1" applyAlignment="1">
      <alignment horizontal="center"/>
    </xf>
    <xf numFmtId="0" fontId="19" fillId="4" borderId="0" xfId="2" applyFont="1" applyFill="1" applyBorder="1" applyAlignment="1">
      <alignment horizontal="center" vertical="top" wrapText="1"/>
    </xf>
    <xf numFmtId="0" fontId="20" fillId="11" borderId="0" xfId="2" applyFont="1" applyFill="1" applyBorder="1" applyAlignment="1">
      <alignment horizontal="center" vertical="top" wrapText="1"/>
    </xf>
    <xf numFmtId="0" fontId="21" fillId="5" borderId="0" xfId="2" applyFont="1" applyFill="1" applyBorder="1" applyAlignment="1">
      <alignment horizontal="center" vertical="top" wrapText="1"/>
    </xf>
    <xf numFmtId="0" fontId="21" fillId="6" borderId="0" xfId="2" applyFont="1" applyFill="1" applyBorder="1" applyAlignment="1">
      <alignment horizontal="center" vertical="top" wrapText="1"/>
    </xf>
    <xf numFmtId="0" fontId="20" fillId="11" borderId="1" xfId="2" applyFont="1" applyFill="1" applyBorder="1" applyAlignment="1">
      <alignment horizontal="center" vertical="top" wrapText="1"/>
    </xf>
    <xf numFmtId="0" fontId="21" fillId="5" borderId="1" xfId="2" applyFont="1" applyFill="1" applyBorder="1" applyAlignment="1">
      <alignment horizontal="center" vertical="top" wrapText="1"/>
    </xf>
    <xf numFmtId="0" fontId="16" fillId="12" borderId="11" xfId="2" applyFont="1" applyFill="1" applyBorder="1" applyAlignment="1">
      <alignment horizontal="center" vertical="top" wrapText="1"/>
    </xf>
    <xf numFmtId="0" fontId="16" fillId="12" borderId="12" xfId="2" applyFont="1" applyFill="1" applyBorder="1" applyAlignment="1">
      <alignment horizontal="center" vertical="top" wrapText="1"/>
    </xf>
    <xf numFmtId="0" fontId="16" fillId="0" borderId="13" xfId="2" applyFont="1" applyBorder="1" applyAlignment="1">
      <alignment horizontal="center" vertical="top" wrapText="1"/>
    </xf>
    <xf numFmtId="0" fontId="16" fillId="0" borderId="14" xfId="2" applyFont="1" applyBorder="1" applyAlignment="1">
      <alignment horizontal="center" vertical="top" wrapText="1"/>
    </xf>
    <xf numFmtId="0" fontId="16" fillId="0" borderId="15" xfId="2" applyFont="1" applyBorder="1" applyAlignment="1">
      <alignment horizontal="center" vertical="top" wrapText="1"/>
    </xf>
    <xf numFmtId="0" fontId="16" fillId="0" borderId="16" xfId="2" applyFont="1" applyBorder="1" applyAlignment="1">
      <alignment horizontal="center" vertical="top" wrapText="1"/>
    </xf>
    <xf numFmtId="0" fontId="24" fillId="0" borderId="0" xfId="2" applyFont="1" applyAlignment="1">
      <alignment horizontal="center" vertical="top" wrapText="1"/>
    </xf>
    <xf numFmtId="0" fontId="22" fillId="3" borderId="17" xfId="2" applyFont="1" applyFill="1" applyBorder="1" applyAlignment="1">
      <alignment horizontal="center" vertical="top" wrapText="1"/>
    </xf>
    <xf numFmtId="0" fontId="22" fillId="3" borderId="18" xfId="2" applyFont="1" applyFill="1" applyBorder="1" applyAlignment="1">
      <alignment horizontal="center" vertical="top" wrapText="1"/>
    </xf>
    <xf numFmtId="0" fontId="24" fillId="0" borderId="0" xfId="2" applyFont="1" applyAlignment="1">
      <alignment horizontal="justify" wrapText="1"/>
    </xf>
    <xf numFmtId="0" fontId="24" fillId="10" borderId="19" xfId="2" applyFont="1" applyFill="1" applyBorder="1" applyAlignment="1">
      <alignment horizontal="center" vertical="top" wrapText="1"/>
    </xf>
    <xf numFmtId="0" fontId="24" fillId="9" borderId="19" xfId="2" applyFont="1" applyFill="1" applyBorder="1" applyAlignment="1">
      <alignment horizontal="center" vertical="top" wrapText="1"/>
    </xf>
    <xf numFmtId="0" fontId="24" fillId="9" borderId="0" xfId="2" applyFont="1" applyFill="1" applyAlignment="1">
      <alignment horizontal="center" vertical="top" wrapText="1"/>
    </xf>
    <xf numFmtId="0" fontId="22" fillId="9" borderId="18" xfId="2" applyFont="1" applyFill="1" applyBorder="1" applyAlignment="1">
      <alignment horizontal="center" vertical="top" wrapText="1"/>
    </xf>
    <xf numFmtId="0" fontId="25" fillId="10" borderId="20" xfId="2" applyFont="1" applyFill="1" applyBorder="1" applyAlignment="1">
      <alignment horizontal="center" vertical="top" wrapText="1"/>
    </xf>
    <xf numFmtId="0" fontId="26" fillId="8" borderId="18" xfId="2" applyFont="1" applyFill="1" applyBorder="1" applyAlignment="1">
      <alignment horizontal="center" vertical="top" wrapText="1"/>
    </xf>
    <xf numFmtId="0" fontId="24" fillId="10" borderId="21" xfId="2" applyFont="1" applyFill="1" applyBorder="1" applyAlignment="1">
      <alignment horizontal="center" vertical="top" wrapText="1"/>
    </xf>
    <xf numFmtId="0" fontId="24" fillId="8" borderId="0" xfId="2" applyFont="1" applyFill="1" applyAlignment="1">
      <alignment horizontal="center" vertical="top" wrapText="1"/>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0" fontId="27" fillId="0" borderId="24" xfId="0" applyFont="1" applyBorder="1" applyAlignment="1">
      <alignment horizontal="center" vertical="top" wrapText="1"/>
    </xf>
    <xf numFmtId="0" fontId="27" fillId="0" borderId="25" xfId="0" applyFont="1" applyBorder="1" applyAlignment="1">
      <alignment horizontal="center" vertical="top" wrapText="1"/>
    </xf>
    <xf numFmtId="0" fontId="27" fillId="0" borderId="26" xfId="0" applyFont="1" applyBorder="1" applyAlignment="1">
      <alignment horizontal="center" vertical="top" wrapText="1"/>
    </xf>
    <xf numFmtId="0" fontId="27" fillId="0" borderId="27" xfId="0" applyFont="1" applyBorder="1" applyAlignment="1">
      <alignment horizontal="center" vertical="top" wrapText="1"/>
    </xf>
    <xf numFmtId="0" fontId="28" fillId="13" borderId="0" xfId="0" applyFont="1" applyFill="1">
      <alignment vertical="center"/>
    </xf>
    <xf numFmtId="0" fontId="29" fillId="14" borderId="28" xfId="0" applyFont="1" applyFill="1" applyBorder="1" applyAlignment="1">
      <alignment horizontal="justify" vertical="top" wrapText="1"/>
    </xf>
    <xf numFmtId="0" fontId="29" fillId="14" borderId="29" xfId="0" applyFont="1" applyFill="1" applyBorder="1" applyAlignment="1">
      <alignment horizontal="justify" vertical="top" wrapText="1"/>
    </xf>
    <xf numFmtId="0" fontId="29" fillId="14" borderId="30" xfId="0" applyFont="1" applyFill="1" applyBorder="1" applyAlignment="1">
      <alignment horizontal="justify" vertical="top" wrapText="1"/>
    </xf>
    <xf numFmtId="0" fontId="30" fillId="0" borderId="0" xfId="5" applyFont="1" applyAlignment="1">
      <alignment vertical="center"/>
    </xf>
    <xf numFmtId="0" fontId="30" fillId="0" borderId="0" xfId="5" applyFont="1" applyAlignment="1">
      <alignment horizontal="centerContinuous"/>
    </xf>
    <xf numFmtId="0" fontId="1" fillId="0" borderId="0" xfId="5"/>
    <xf numFmtId="0" fontId="31" fillId="8" borderId="0" xfId="5" applyFont="1" applyFill="1" applyAlignment="1">
      <alignment horizontal="center"/>
    </xf>
    <xf numFmtId="178" fontId="31" fillId="8" borderId="0" xfId="5" applyNumberFormat="1" applyFont="1" applyFill="1" applyAlignment="1">
      <alignment horizontal="center"/>
    </xf>
    <xf numFmtId="0" fontId="31" fillId="3" borderId="0" xfId="5" applyFont="1" applyFill="1" applyAlignment="1">
      <alignment horizontal="center"/>
    </xf>
    <xf numFmtId="178" fontId="32" fillId="0" borderId="0" xfId="5" applyNumberFormat="1" applyFont="1" applyAlignment="1">
      <alignment horizontal="center"/>
    </xf>
    <xf numFmtId="0" fontId="33" fillId="3" borderId="0" xfId="5" applyFont="1" applyFill="1" applyAlignment="1">
      <alignment horizontal="center"/>
    </xf>
    <xf numFmtId="0" fontId="32" fillId="0" borderId="0" xfId="5" applyFont="1"/>
    <xf numFmtId="0" fontId="33" fillId="0" borderId="31" xfId="5" applyFont="1" applyFill="1" applyBorder="1" applyAlignment="1">
      <alignment horizontal="center"/>
    </xf>
    <xf numFmtId="0" fontId="33" fillId="10" borderId="31" xfId="5" applyFont="1" applyFill="1" applyBorder="1" applyAlignment="1">
      <alignment horizontal="center"/>
    </xf>
    <xf numFmtId="0" fontId="33" fillId="15" borderId="31" xfId="5" applyFont="1" applyFill="1" applyBorder="1" applyAlignment="1">
      <alignment horizontal="center"/>
    </xf>
    <xf numFmtId="0" fontId="33" fillId="0" borderId="0" xfId="5" applyFont="1" applyAlignment="1">
      <alignment horizontal="center"/>
    </xf>
    <xf numFmtId="0" fontId="32" fillId="10" borderId="0" xfId="5" applyFont="1" applyFill="1"/>
    <xf numFmtId="0" fontId="32" fillId="15" borderId="0" xfId="5" applyFont="1" applyFill="1"/>
    <xf numFmtId="0" fontId="32" fillId="10" borderId="31" xfId="5" applyFont="1" applyFill="1" applyBorder="1"/>
    <xf numFmtId="0" fontId="32" fillId="15" borderId="31" xfId="5" applyFont="1" applyFill="1" applyBorder="1"/>
    <xf numFmtId="0" fontId="33" fillId="0" borderId="0" xfId="5" applyFont="1" applyAlignment="1">
      <alignment horizontal="right"/>
    </xf>
    <xf numFmtId="0" fontId="3" fillId="0" borderId="0" xfId="6" applyFont="1"/>
    <xf numFmtId="0" fontId="1" fillId="0" borderId="0" xfId="6"/>
    <xf numFmtId="0" fontId="1" fillId="8" borderId="32" xfId="6" applyFill="1" applyBorder="1" applyAlignment="1">
      <alignment horizontal="center"/>
    </xf>
    <xf numFmtId="0" fontId="1" fillId="0" borderId="33" xfId="6" applyBorder="1" applyAlignment="1">
      <alignment horizontal="center"/>
    </xf>
    <xf numFmtId="0" fontId="1" fillId="8" borderId="34" xfId="6" applyFill="1" applyBorder="1" applyAlignment="1">
      <alignment horizontal="center"/>
    </xf>
    <xf numFmtId="0" fontId="1" fillId="0" borderId="35" xfId="6" applyBorder="1" applyAlignment="1">
      <alignment horizontal="center"/>
    </xf>
    <xf numFmtId="0" fontId="1" fillId="8" borderId="36" xfId="6" applyFill="1" applyBorder="1" applyAlignment="1">
      <alignment horizontal="center"/>
    </xf>
    <xf numFmtId="0" fontId="1" fillId="0" borderId="37" xfId="6" applyBorder="1" applyAlignment="1">
      <alignment horizontal="center"/>
    </xf>
    <xf numFmtId="0" fontId="1" fillId="0" borderId="0" xfId="6" applyFill="1" applyBorder="1" applyAlignment="1">
      <alignment horizontal="left"/>
    </xf>
    <xf numFmtId="0" fontId="1" fillId="0" borderId="38" xfId="6" applyBorder="1"/>
    <xf numFmtId="0" fontId="1" fillId="8" borderId="39" xfId="6" applyFill="1" applyBorder="1" applyAlignment="1">
      <alignment horizontal="center"/>
    </xf>
    <xf numFmtId="0" fontId="1" fillId="10" borderId="0" xfId="6" applyFill="1" applyBorder="1" applyAlignment="1">
      <alignment horizontal="center"/>
    </xf>
    <xf numFmtId="0" fontId="1" fillId="10" borderId="40" xfId="6" applyFill="1" applyBorder="1" applyAlignment="1">
      <alignment horizontal="center"/>
    </xf>
    <xf numFmtId="0" fontId="1" fillId="8" borderId="41" xfId="6" applyFill="1" applyBorder="1" applyAlignment="1">
      <alignment horizontal="center"/>
    </xf>
    <xf numFmtId="0" fontId="1" fillId="0" borderId="42" xfId="6" applyBorder="1" applyAlignment="1">
      <alignment horizontal="center"/>
    </xf>
    <xf numFmtId="0" fontId="1" fillId="0" borderId="43" xfId="6" applyBorder="1" applyAlignment="1">
      <alignment horizontal="center"/>
    </xf>
    <xf numFmtId="0" fontId="1" fillId="0" borderId="44" xfId="6" applyBorder="1" applyAlignment="1">
      <alignment horizontal="center"/>
    </xf>
    <xf numFmtId="0" fontId="1" fillId="0" borderId="41" xfId="6" applyBorder="1" applyAlignment="1">
      <alignment horizontal="center"/>
    </xf>
    <xf numFmtId="0" fontId="1" fillId="0" borderId="0" xfId="6" applyBorder="1" applyAlignment="1">
      <alignment horizontal="center"/>
    </xf>
    <xf numFmtId="0" fontId="1" fillId="0" borderId="40" xfId="6" applyBorder="1" applyAlignment="1">
      <alignment horizontal="center"/>
    </xf>
    <xf numFmtId="0" fontId="1" fillId="8" borderId="45" xfId="6" applyFill="1" applyBorder="1" applyAlignment="1">
      <alignment horizontal="center"/>
    </xf>
    <xf numFmtId="0" fontId="1" fillId="0" borderId="45" xfId="6" applyBorder="1" applyAlignment="1">
      <alignment horizontal="center"/>
    </xf>
    <xf numFmtId="0" fontId="1" fillId="0" borderId="31" xfId="6" applyBorder="1" applyAlignment="1">
      <alignment horizontal="center"/>
    </xf>
    <xf numFmtId="0" fontId="1" fillId="0" borderId="46" xfId="6" applyBorder="1" applyAlignment="1">
      <alignment horizontal="center"/>
    </xf>
    <xf numFmtId="0" fontId="2" fillId="0" borderId="0" xfId="6" applyFont="1"/>
    <xf numFmtId="0" fontId="1" fillId="0" borderId="0" xfId="6" applyFont="1"/>
    <xf numFmtId="0" fontId="1" fillId="0" borderId="47" xfId="6" applyBorder="1"/>
    <xf numFmtId="0" fontId="1" fillId="10" borderId="48" xfId="6" applyFill="1" applyBorder="1" applyAlignment="1">
      <alignment horizontal="centerContinuous"/>
    </xf>
    <xf numFmtId="0" fontId="1" fillId="10" borderId="49" xfId="6" applyFill="1" applyBorder="1" applyAlignment="1">
      <alignment horizontal="centerContinuous"/>
    </xf>
    <xf numFmtId="0" fontId="1" fillId="8" borderId="50" xfId="6" applyFill="1" applyBorder="1" applyAlignment="1">
      <alignment horizontal="left"/>
    </xf>
    <xf numFmtId="0" fontId="1" fillId="10" borderId="31" xfId="6" applyFill="1" applyBorder="1" applyAlignment="1">
      <alignment horizontal="center"/>
    </xf>
    <xf numFmtId="0" fontId="1" fillId="10" borderId="51" xfId="6" applyFill="1" applyBorder="1" applyAlignment="1">
      <alignment horizontal="center"/>
    </xf>
    <xf numFmtId="0" fontId="2" fillId="8" borderId="52" xfId="6" applyFont="1" applyFill="1" applyBorder="1" applyAlignment="1">
      <alignment horizontal="center"/>
    </xf>
    <xf numFmtId="0" fontId="1" fillId="0" borderId="43" xfId="6" applyFill="1" applyBorder="1"/>
    <xf numFmtId="0" fontId="1" fillId="0" borderId="53" xfId="6" applyFill="1" applyBorder="1"/>
    <xf numFmtId="0" fontId="1" fillId="8" borderId="54" xfId="6" applyFill="1" applyBorder="1" applyAlignment="1">
      <alignment horizontal="center"/>
    </xf>
    <xf numFmtId="0" fontId="1" fillId="0" borderId="0" xfId="6" applyFill="1" applyBorder="1"/>
    <xf numFmtId="0" fontId="1" fillId="0" borderId="55" xfId="6" applyFill="1" applyBorder="1"/>
    <xf numFmtId="0" fontId="1" fillId="8" borderId="50" xfId="6" applyFill="1" applyBorder="1" applyAlignment="1">
      <alignment horizontal="center"/>
    </xf>
    <xf numFmtId="0" fontId="1" fillId="0" borderId="31" xfId="6" applyFill="1" applyBorder="1"/>
    <xf numFmtId="0" fontId="1" fillId="0" borderId="51" xfId="6" applyFill="1" applyBorder="1"/>
    <xf numFmtId="0" fontId="2" fillId="8" borderId="54" xfId="6" applyFont="1" applyFill="1" applyBorder="1" applyAlignment="1">
      <alignment horizontal="center"/>
    </xf>
    <xf numFmtId="0" fontId="1" fillId="0" borderId="0" xfId="6" applyBorder="1"/>
    <xf numFmtId="0" fontId="1" fillId="0" borderId="55" xfId="6" applyBorder="1"/>
    <xf numFmtId="0" fontId="1" fillId="0" borderId="31" xfId="6" applyBorder="1"/>
    <xf numFmtId="0" fontId="1" fillId="0" borderId="51" xfId="6" applyBorder="1"/>
    <xf numFmtId="0" fontId="1" fillId="8" borderId="56" xfId="6" applyFill="1" applyBorder="1" applyAlignment="1">
      <alignment horizontal="center"/>
    </xf>
    <xf numFmtId="0" fontId="1" fillId="0" borderId="57" xfId="6" applyBorder="1"/>
    <xf numFmtId="0" fontId="1" fillId="0" borderId="27" xfId="6" applyBorder="1"/>
    <xf numFmtId="0" fontId="33" fillId="8" borderId="0" xfId="4" applyFont="1" applyFill="1" applyAlignment="1">
      <alignment horizontal="centerContinuous" vertical="center"/>
    </xf>
    <xf numFmtId="0" fontId="32" fillId="8" borderId="0" xfId="4" applyFont="1" applyFill="1" applyAlignment="1">
      <alignment horizontal="centerContinuous"/>
    </xf>
    <xf numFmtId="0" fontId="1" fillId="0" borderId="0" xfId="4"/>
    <xf numFmtId="0" fontId="33" fillId="10" borderId="0" xfId="4" applyFont="1" applyFill="1" applyAlignment="1">
      <alignment horizontal="center"/>
    </xf>
    <xf numFmtId="0" fontId="33" fillId="3" borderId="0" xfId="4" applyFont="1" applyFill="1" applyAlignment="1">
      <alignment horizontal="center"/>
    </xf>
    <xf numFmtId="0" fontId="32" fillId="10" borderId="0" xfId="4" applyFont="1" applyFill="1" applyAlignment="1">
      <alignment horizontal="center"/>
    </xf>
    <xf numFmtId="0" fontId="32" fillId="3" borderId="0" xfId="4" applyFont="1" applyFill="1" applyAlignment="1">
      <alignment horizontal="center"/>
    </xf>
    <xf numFmtId="0" fontId="35" fillId="0" borderId="0" xfId="4" applyFont="1" applyAlignment="1">
      <alignment horizontal="right"/>
    </xf>
    <xf numFmtId="0" fontId="33" fillId="9" borderId="0" xfId="4" applyFont="1" applyFill="1" applyAlignment="1">
      <alignment horizontal="center"/>
    </xf>
    <xf numFmtId="0" fontId="33" fillId="16" borderId="0" xfId="4" applyFont="1" applyFill="1" applyAlignment="1">
      <alignment horizontal="center"/>
    </xf>
    <xf numFmtId="0" fontId="1" fillId="3" borderId="58" xfId="3" applyFill="1" applyBorder="1" applyAlignment="1">
      <alignment horizontal="left"/>
    </xf>
    <xf numFmtId="0" fontId="1" fillId="3" borderId="59" xfId="3" applyFill="1" applyBorder="1" applyAlignment="1">
      <alignment horizontal="center"/>
    </xf>
    <xf numFmtId="0" fontId="1" fillId="0" borderId="0" xfId="3"/>
    <xf numFmtId="0" fontId="1" fillId="0" borderId="58" xfId="3" applyBorder="1" applyAlignment="1">
      <alignment horizontal="center"/>
    </xf>
    <xf numFmtId="0" fontId="1" fillId="10" borderId="60" xfId="3" applyFill="1" applyBorder="1" applyAlignment="1">
      <alignment horizontal="center"/>
    </xf>
    <xf numFmtId="176" fontId="1" fillId="0" borderId="41" xfId="3" applyNumberFormat="1" applyBorder="1" applyAlignment="1">
      <alignment horizontal="center"/>
    </xf>
    <xf numFmtId="0" fontId="1" fillId="10" borderId="61" xfId="3" applyFill="1" applyBorder="1" applyAlignment="1">
      <alignment horizontal="center"/>
    </xf>
    <xf numFmtId="176" fontId="1" fillId="0" borderId="45" xfId="3" applyNumberFormat="1" applyBorder="1" applyAlignment="1">
      <alignment horizontal="center"/>
    </xf>
    <xf numFmtId="0" fontId="1" fillId="10" borderId="39" xfId="3" applyFill="1" applyBorder="1" applyAlignment="1">
      <alignment horizontal="center"/>
    </xf>
    <xf numFmtId="0" fontId="1" fillId="0" borderId="0" xfId="3" applyAlignment="1">
      <alignment horizontal="center"/>
    </xf>
    <xf numFmtId="0" fontId="1" fillId="0" borderId="0" xfId="3" applyAlignment="1">
      <alignment horizontal="left"/>
    </xf>
    <xf numFmtId="0" fontId="1" fillId="0" borderId="62" xfId="3" applyBorder="1" applyAlignment="1">
      <alignment horizontal="center"/>
    </xf>
    <xf numFmtId="0" fontId="1" fillId="10" borderId="59" xfId="3" applyFill="1" applyBorder="1" applyAlignment="1">
      <alignment horizontal="center"/>
    </xf>
    <xf numFmtId="0" fontId="1" fillId="0" borderId="42" xfId="3" applyBorder="1" applyAlignment="1">
      <alignment horizontal="center"/>
    </xf>
    <xf numFmtId="0" fontId="1" fillId="0" borderId="63" xfId="3" applyBorder="1" applyAlignment="1">
      <alignment horizontal="center"/>
    </xf>
    <xf numFmtId="179" fontId="1" fillId="10" borderId="44" xfId="3" applyNumberFormat="1" applyFill="1" applyBorder="1" applyAlignment="1">
      <alignment horizontal="right"/>
    </xf>
    <xf numFmtId="0" fontId="1" fillId="0" borderId="41" xfId="3" applyBorder="1" applyAlignment="1">
      <alignment horizontal="center"/>
    </xf>
    <xf numFmtId="0" fontId="1" fillId="0" borderId="64" xfId="3" applyBorder="1" applyAlignment="1">
      <alignment horizontal="center"/>
    </xf>
    <xf numFmtId="179" fontId="1" fillId="10" borderId="40" xfId="3" applyNumberFormat="1" applyFill="1" applyBorder="1" applyAlignment="1">
      <alignment horizontal="right"/>
    </xf>
    <xf numFmtId="0" fontId="1" fillId="0" borderId="45" xfId="3" applyBorder="1" applyAlignment="1">
      <alignment horizontal="center"/>
    </xf>
    <xf numFmtId="0" fontId="1" fillId="0" borderId="65" xfId="3" applyBorder="1" applyAlignment="1">
      <alignment horizontal="center"/>
    </xf>
    <xf numFmtId="179" fontId="1" fillId="10" borderId="46" xfId="3" applyNumberFormat="1" applyFill="1" applyBorder="1" applyAlignment="1">
      <alignment horizontal="right"/>
    </xf>
    <xf numFmtId="0" fontId="0" fillId="0" borderId="0" xfId="0" applyFill="1" applyBorder="1" applyAlignment="1">
      <alignment vertical="center"/>
    </xf>
    <xf numFmtId="0" fontId="0" fillId="0" borderId="31" xfId="0" applyFill="1" applyBorder="1" applyAlignment="1">
      <alignment vertical="center"/>
    </xf>
    <xf numFmtId="0" fontId="1" fillId="0" borderId="33" xfId="0" applyFont="1" applyFill="1" applyBorder="1" applyAlignment="1">
      <alignment horizontal="center" vertical="center"/>
    </xf>
    <xf numFmtId="0" fontId="0" fillId="8" borderId="0" xfId="0" applyFill="1">
      <alignment vertical="center"/>
    </xf>
    <xf numFmtId="0" fontId="1" fillId="0" borderId="33" xfId="0" applyFont="1" applyFill="1" applyBorder="1" applyAlignment="1">
      <alignment horizontal="centerContinuous" vertical="center"/>
    </xf>
    <xf numFmtId="0" fontId="2" fillId="8" borderId="0" xfId="1" applyFont="1" applyFill="1"/>
    <xf numFmtId="0" fontId="39" fillId="8" borderId="0" xfId="1" applyFont="1" applyFill="1"/>
    <xf numFmtId="0" fontId="31" fillId="8" borderId="0" xfId="0" applyFont="1" applyFill="1" applyAlignment="1">
      <alignment horizontal="center"/>
    </xf>
    <xf numFmtId="177" fontId="0" fillId="0" borderId="0" xfId="0" applyNumberFormat="1">
      <alignment vertical="center"/>
    </xf>
    <xf numFmtId="0" fontId="31" fillId="3" borderId="0" xfId="0" applyFont="1" applyFill="1" applyAlignment="1">
      <alignment horizontal="center"/>
    </xf>
    <xf numFmtId="0" fontId="8" fillId="6" borderId="66" xfId="1" applyFont="1" applyFill="1" applyBorder="1" applyAlignment="1">
      <alignment horizontal="center"/>
    </xf>
    <xf numFmtId="0" fontId="0" fillId="8" borderId="0" xfId="0" applyFill="1" applyBorder="1" applyAlignment="1">
      <alignment vertical="center"/>
    </xf>
    <xf numFmtId="0" fontId="39" fillId="10" borderId="0" xfId="1" applyFont="1" applyFill="1" applyAlignment="1">
      <alignment horizontal="center"/>
    </xf>
    <xf numFmtId="0" fontId="0" fillId="8" borderId="31" xfId="0" applyFill="1" applyBorder="1" applyAlignment="1">
      <alignment vertical="center"/>
    </xf>
    <xf numFmtId="0" fontId="1" fillId="8" borderId="0" xfId="2" applyFill="1"/>
    <xf numFmtId="0" fontId="1" fillId="8" borderId="0" xfId="2" applyFont="1" applyFill="1"/>
    <xf numFmtId="0" fontId="0" fillId="17" borderId="0" xfId="0" applyFill="1" applyBorder="1" applyAlignment="1">
      <alignment vertical="center"/>
    </xf>
    <xf numFmtId="0" fontId="1" fillId="0" borderId="0" xfId="2" applyFill="1"/>
    <xf numFmtId="0" fontId="24" fillId="8" borderId="18" xfId="2" applyFont="1" applyFill="1" applyBorder="1" applyAlignment="1">
      <alignment horizontal="center" vertical="top"/>
    </xf>
    <xf numFmtId="0" fontId="1" fillId="0" borderId="0" xfId="5" applyFont="1"/>
    <xf numFmtId="178" fontId="1" fillId="0" borderId="0" xfId="5" applyNumberFormat="1" applyFont="1"/>
    <xf numFmtId="0" fontId="1" fillId="8" borderId="0" xfId="5" applyFill="1"/>
    <xf numFmtId="0" fontId="31" fillId="8" borderId="0" xfId="5" applyFont="1" applyFill="1"/>
    <xf numFmtId="0" fontId="32" fillId="8" borderId="0" xfId="5" applyFont="1" applyFill="1"/>
    <xf numFmtId="0" fontId="1" fillId="8" borderId="0" xfId="6" applyFill="1"/>
    <xf numFmtId="0" fontId="0" fillId="17" borderId="0" xfId="0" applyFill="1">
      <alignment vertical="center"/>
    </xf>
    <xf numFmtId="0" fontId="1" fillId="0" borderId="67" xfId="0" applyFont="1" applyFill="1" applyBorder="1" applyAlignment="1">
      <alignment horizontal="right" vertical="center"/>
    </xf>
    <xf numFmtId="0" fontId="1" fillId="8" borderId="0" xfId="6" applyFont="1" applyFill="1"/>
    <xf numFmtId="0" fontId="1" fillId="17" borderId="0" xfId="6" applyFont="1" applyFill="1"/>
    <xf numFmtId="0" fontId="1" fillId="17" borderId="0" xfId="6" applyFill="1"/>
    <xf numFmtId="0" fontId="0" fillId="16" borderId="0" xfId="0" applyFill="1" applyBorder="1" applyAlignment="1">
      <alignment vertical="center"/>
    </xf>
    <xf numFmtId="0" fontId="1" fillId="16" borderId="0" xfId="6" applyFill="1"/>
    <xf numFmtId="0" fontId="1" fillId="16" borderId="0" xfId="6" applyFont="1" applyFill="1"/>
    <xf numFmtId="179" fontId="0" fillId="0" borderId="0" xfId="0" applyNumberFormat="1">
      <alignment vertical="center"/>
    </xf>
    <xf numFmtId="0" fontId="28" fillId="0" borderId="0" xfId="0" applyFont="1" applyFill="1">
      <alignment vertical="center"/>
    </xf>
    <xf numFmtId="0" fontId="1" fillId="0" borderId="0" xfId="0" applyFont="1" applyFill="1">
      <alignment vertical="center"/>
    </xf>
    <xf numFmtId="0" fontId="28" fillId="13" borderId="0" xfId="0" applyFont="1" applyFill="1" applyAlignment="1">
      <alignment horizontal="center" vertical="center"/>
    </xf>
    <xf numFmtId="0" fontId="11" fillId="18" borderId="0" xfId="1" applyFont="1" applyFill="1" applyAlignment="1">
      <alignment horizontal="center"/>
    </xf>
    <xf numFmtId="0" fontId="23" fillId="19" borderId="0" xfId="2" applyFont="1" applyFill="1" applyAlignment="1">
      <alignment horizontal="center" vertical="top" wrapText="1"/>
    </xf>
    <xf numFmtId="0" fontId="33" fillId="0" borderId="58" xfId="5" applyFont="1" applyBorder="1" applyAlignment="1">
      <alignment horizontal="center"/>
    </xf>
    <xf numFmtId="0" fontId="32" fillId="0" borderId="68" xfId="5" applyFont="1" applyBorder="1" applyAlignment="1">
      <alignment horizontal="center"/>
    </xf>
    <xf numFmtId="0" fontId="32" fillId="0" borderId="59" xfId="5" applyFont="1" applyBorder="1" applyAlignment="1">
      <alignment horizontal="center"/>
    </xf>
    <xf numFmtId="0" fontId="1" fillId="10" borderId="69" xfId="6" applyFill="1" applyBorder="1" applyAlignment="1">
      <alignment horizontal="center"/>
    </xf>
    <xf numFmtId="0" fontId="1" fillId="10" borderId="33" xfId="6" applyFill="1" applyBorder="1" applyAlignment="1">
      <alignment horizontal="center"/>
    </xf>
    <xf numFmtId="0" fontId="1" fillId="10" borderId="70" xfId="6" applyFill="1" applyBorder="1" applyAlignment="1">
      <alignment horizontal="center"/>
    </xf>
    <xf numFmtId="0" fontId="33" fillId="8" borderId="0" xfId="4" applyFont="1" applyFill="1" applyAlignment="1">
      <alignment horizontal="center" vertical="center"/>
    </xf>
  </cellXfs>
  <cellStyles count="9">
    <cellStyle name="一般" xfId="0" builtinId="0"/>
    <cellStyle name="一般_作業練習" xfId="1"/>
    <cellStyle name="一般_作業練習z" xfId="2"/>
    <cellStyle name="一般_時間數列" xfId="3"/>
    <cellStyle name="一般_迴歸分析" xfId="4"/>
    <cellStyle name="一般_雙母體檢定" xfId="5"/>
    <cellStyle name="一般_變異數分析" xfId="6"/>
    <cellStyle name="產品名稱" xfId="7"/>
    <cellStyle name="練習專用"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zh-TW" sz="1400"/>
              <a:t>排序競試成績常態分配圖</a:t>
            </a:r>
          </a:p>
        </c:rich>
      </c:tx>
      <c:layout>
        <c:manualLayout>
          <c:xMode val="edge"/>
          <c:yMode val="edge"/>
          <c:x val="0.31404990360470969"/>
          <c:y val="3.5461115709205002E-2"/>
        </c:manualLayout>
      </c:layout>
      <c:overlay val="0"/>
    </c:title>
    <c:autoTitleDeleted val="0"/>
    <c:plotArea>
      <c:layout>
        <c:manualLayout>
          <c:layoutTarget val="inner"/>
          <c:xMode val="edge"/>
          <c:yMode val="edge"/>
          <c:x val="0.11157036049114687"/>
          <c:y val="0.20922058268430949"/>
          <c:w val="0.75000075663493171"/>
          <c:h val="0.489363396787029"/>
        </c:manualLayout>
      </c:layout>
      <c:scatterChart>
        <c:scatterStyle val="lineMarker"/>
        <c:varyColors val="0"/>
        <c:ser>
          <c:idx val="0"/>
          <c:order val="0"/>
          <c:tx>
            <c:strRef>
              <c:f>'數學競試-2'!$D$1</c:f>
              <c:strCache>
                <c:ptCount val="1"/>
                <c:pt idx="0">
                  <c:v>排序競試成績</c:v>
                </c:pt>
              </c:strCache>
            </c:strRef>
          </c:tx>
          <c:xVal>
            <c:numRef>
              <c:f>'數學競試-2'!$C$2:$C$41</c:f>
              <c:numCache>
                <c:formatCode>General</c:formatCode>
                <c:ptCount val="40"/>
                <c:pt idx="0">
                  <c:v>-1.9705053031703286</c:v>
                </c:pt>
                <c:pt idx="1">
                  <c:v>-1.6567947658159807</c:v>
                </c:pt>
                <c:pt idx="2">
                  <c:v>-1.4525761808120043</c:v>
                </c:pt>
                <c:pt idx="3">
                  <c:v>-1.2955749870976874</c:v>
                </c:pt>
                <c:pt idx="4">
                  <c:v>-1.1652879896966826</c:v>
                </c:pt>
                <c:pt idx="5">
                  <c:v>-1.0522542255562288</c:v>
                </c:pt>
                <c:pt idx="6">
                  <c:v>-0.95127771872909239</c:v>
                </c:pt>
                <c:pt idx="7">
                  <c:v>-0.85917512959584974</c:v>
                </c:pt>
                <c:pt idx="8">
                  <c:v>-0.77384173233725317</c:v>
                </c:pt>
                <c:pt idx="9">
                  <c:v>-0.69380440773636831</c:v>
                </c:pt>
                <c:pt idx="10">
                  <c:v>-0.6179847884685038</c:v>
                </c:pt>
                <c:pt idx="11">
                  <c:v>-0.54556374182259537</c:v>
                </c:pt>
                <c:pt idx="12">
                  <c:v>-0.47589899043667888</c:v>
                </c:pt>
                <c:pt idx="13">
                  <c:v>-0.40847248197412372</c:v>
                </c:pt>
                <c:pt idx="14">
                  <c:v>-0.34285530539032705</c:v>
                </c:pt>
                <c:pt idx="15">
                  <c:v>-0.27868339741721943</c:v>
                </c:pt>
                <c:pt idx="16">
                  <c:v>-0.21564010401258188</c:v>
                </c:pt>
                <c:pt idx="17">
                  <c:v>-0.15344319882333432</c:v>
                </c:pt>
                <c:pt idx="18">
                  <c:v>-9.1834832954222234E-2</c:v>
                </c:pt>
                <c:pt idx="19">
                  <c:v>-3.0573399820906299E-2</c:v>
                </c:pt>
                <c:pt idx="20">
                  <c:v>3.0573399820906299E-2</c:v>
                </c:pt>
                <c:pt idx="21">
                  <c:v>9.1834832954222387E-2</c:v>
                </c:pt>
                <c:pt idx="22">
                  <c:v>0.15344319882333449</c:v>
                </c:pt>
                <c:pt idx="23">
                  <c:v>0.21564010401258171</c:v>
                </c:pt>
                <c:pt idx="24">
                  <c:v>0.27868339741721943</c:v>
                </c:pt>
                <c:pt idx="25">
                  <c:v>0.34285530539032705</c:v>
                </c:pt>
                <c:pt idx="26">
                  <c:v>0.40847248197412389</c:v>
                </c:pt>
                <c:pt idx="27">
                  <c:v>0.47589899043667905</c:v>
                </c:pt>
                <c:pt idx="28">
                  <c:v>0.54556374182259537</c:v>
                </c:pt>
                <c:pt idx="29">
                  <c:v>0.6179847884685038</c:v>
                </c:pt>
                <c:pt idx="30">
                  <c:v>0.69380440773636831</c:v>
                </c:pt>
                <c:pt idx="31">
                  <c:v>0.77384173233725317</c:v>
                </c:pt>
                <c:pt idx="32">
                  <c:v>0.85917512959585085</c:v>
                </c:pt>
                <c:pt idx="33">
                  <c:v>0.95127771872909239</c:v>
                </c:pt>
                <c:pt idx="34">
                  <c:v>1.0522542255562288</c:v>
                </c:pt>
                <c:pt idx="35">
                  <c:v>1.1652879896966826</c:v>
                </c:pt>
                <c:pt idx="36">
                  <c:v>1.2955749870976874</c:v>
                </c:pt>
                <c:pt idx="37">
                  <c:v>1.4525761808120046</c:v>
                </c:pt>
                <c:pt idx="38">
                  <c:v>1.6567947658159803</c:v>
                </c:pt>
                <c:pt idx="39">
                  <c:v>1.9705053031703283</c:v>
                </c:pt>
              </c:numCache>
            </c:numRef>
          </c:xVal>
          <c:yVal>
            <c:numRef>
              <c:f>'數學競試-2'!$D$2:$D$41</c:f>
              <c:numCache>
                <c:formatCode>General</c:formatCode>
                <c:ptCount val="40"/>
                <c:pt idx="0">
                  <c:v>61</c:v>
                </c:pt>
                <c:pt idx="1">
                  <c:v>64</c:v>
                </c:pt>
                <c:pt idx="2">
                  <c:v>68</c:v>
                </c:pt>
                <c:pt idx="3">
                  <c:v>70</c:v>
                </c:pt>
                <c:pt idx="4">
                  <c:v>70</c:v>
                </c:pt>
                <c:pt idx="5">
                  <c:v>71</c:v>
                </c:pt>
                <c:pt idx="6">
                  <c:v>71</c:v>
                </c:pt>
                <c:pt idx="7">
                  <c:v>73</c:v>
                </c:pt>
                <c:pt idx="8">
                  <c:v>73</c:v>
                </c:pt>
                <c:pt idx="9">
                  <c:v>73</c:v>
                </c:pt>
                <c:pt idx="10">
                  <c:v>74</c:v>
                </c:pt>
                <c:pt idx="11">
                  <c:v>75</c:v>
                </c:pt>
                <c:pt idx="12">
                  <c:v>75</c:v>
                </c:pt>
                <c:pt idx="13">
                  <c:v>75</c:v>
                </c:pt>
                <c:pt idx="14">
                  <c:v>77</c:v>
                </c:pt>
                <c:pt idx="15">
                  <c:v>78</c:v>
                </c:pt>
                <c:pt idx="16">
                  <c:v>79</c:v>
                </c:pt>
                <c:pt idx="17">
                  <c:v>79</c:v>
                </c:pt>
                <c:pt idx="18">
                  <c:v>79</c:v>
                </c:pt>
                <c:pt idx="19">
                  <c:v>80</c:v>
                </c:pt>
                <c:pt idx="20">
                  <c:v>81</c:v>
                </c:pt>
                <c:pt idx="21">
                  <c:v>82</c:v>
                </c:pt>
                <c:pt idx="22">
                  <c:v>82</c:v>
                </c:pt>
                <c:pt idx="23">
                  <c:v>83</c:v>
                </c:pt>
                <c:pt idx="24">
                  <c:v>83</c:v>
                </c:pt>
                <c:pt idx="25">
                  <c:v>83</c:v>
                </c:pt>
                <c:pt idx="26">
                  <c:v>83</c:v>
                </c:pt>
                <c:pt idx="27">
                  <c:v>84</c:v>
                </c:pt>
                <c:pt idx="28">
                  <c:v>84</c:v>
                </c:pt>
                <c:pt idx="29">
                  <c:v>84</c:v>
                </c:pt>
                <c:pt idx="30">
                  <c:v>85</c:v>
                </c:pt>
                <c:pt idx="31">
                  <c:v>86</c:v>
                </c:pt>
                <c:pt idx="32">
                  <c:v>88</c:v>
                </c:pt>
                <c:pt idx="33">
                  <c:v>88</c:v>
                </c:pt>
                <c:pt idx="34">
                  <c:v>89</c:v>
                </c:pt>
                <c:pt idx="35">
                  <c:v>91</c:v>
                </c:pt>
                <c:pt idx="36">
                  <c:v>91</c:v>
                </c:pt>
                <c:pt idx="37">
                  <c:v>97</c:v>
                </c:pt>
                <c:pt idx="38">
                  <c:v>98</c:v>
                </c:pt>
                <c:pt idx="39">
                  <c:v>104</c:v>
                </c:pt>
              </c:numCache>
            </c:numRef>
          </c:yVal>
          <c:smooth val="0"/>
        </c:ser>
        <c:dLbls>
          <c:showLegendKey val="0"/>
          <c:showVal val="0"/>
          <c:showCatName val="0"/>
          <c:showSerName val="0"/>
          <c:showPercent val="0"/>
          <c:showBubbleSize val="0"/>
        </c:dLbls>
        <c:axId val="338889200"/>
        <c:axId val="338889592"/>
      </c:scatterChart>
      <c:valAx>
        <c:axId val="338889200"/>
        <c:scaling>
          <c:orientation val="minMax"/>
        </c:scaling>
        <c:delete val="0"/>
        <c:axPos val="b"/>
        <c:title>
          <c:tx>
            <c:rich>
              <a:bodyPr/>
              <a:lstStyle/>
              <a:p>
                <a:pPr>
                  <a:defRPr/>
                </a:pPr>
                <a:r>
                  <a:rPr lang="zh-TW"/>
                  <a:t>分位數值</a:t>
                </a:r>
              </a:p>
            </c:rich>
          </c:tx>
          <c:layout>
            <c:manualLayout>
              <c:xMode val="edge"/>
              <c:yMode val="edge"/>
              <c:x val="0.41528967516149112"/>
              <c:y val="0.8404284423081585"/>
            </c:manualLayout>
          </c:layout>
          <c:overlay val="0"/>
        </c:title>
        <c:numFmt formatCode="General" sourceLinked="1"/>
        <c:majorTickMark val="in"/>
        <c:minorTickMark val="none"/>
        <c:tickLblPos val="nextTo"/>
        <c:txPr>
          <a:bodyPr rot="0" vert="horz"/>
          <a:lstStyle/>
          <a:p>
            <a:pPr>
              <a:defRPr/>
            </a:pPr>
            <a:endParaRPr lang="zh-TW"/>
          </a:p>
        </c:txPr>
        <c:crossAx val="338889592"/>
        <c:crosses val="autoZero"/>
        <c:crossBetween val="midCat"/>
      </c:valAx>
      <c:valAx>
        <c:axId val="338889592"/>
        <c:scaling>
          <c:orientation val="minMax"/>
        </c:scaling>
        <c:delete val="0"/>
        <c:axPos val="l"/>
        <c:majorGridlines/>
        <c:title>
          <c:tx>
            <c:rich>
              <a:bodyPr/>
              <a:lstStyle/>
              <a:p>
                <a:pPr>
                  <a:defRPr/>
                </a:pPr>
                <a:r>
                  <a:rPr lang="zh-TW"/>
                  <a:t>成績</a:t>
                </a:r>
              </a:p>
            </c:rich>
          </c:tx>
          <c:layout>
            <c:manualLayout>
              <c:xMode val="edge"/>
              <c:yMode val="edge"/>
              <c:x val="3.3057884589969444E-2"/>
              <c:y val="0.390072272801255"/>
            </c:manualLayout>
          </c:layout>
          <c:overlay val="0"/>
        </c:title>
        <c:numFmt formatCode="General" sourceLinked="1"/>
        <c:majorTickMark val="in"/>
        <c:minorTickMark val="none"/>
        <c:tickLblPos val="nextTo"/>
        <c:txPr>
          <a:bodyPr rot="0" vert="horz"/>
          <a:lstStyle/>
          <a:p>
            <a:pPr>
              <a:defRPr/>
            </a:pPr>
            <a:endParaRPr lang="zh-TW"/>
          </a:p>
        </c:txPr>
        <c:crossAx val="338889200"/>
        <c:crosses val="autoZero"/>
        <c:crossBetween val="midCat"/>
      </c:valAx>
    </c:plotArea>
    <c:legend>
      <c:legendPos val="r"/>
      <c:layout>
        <c:manualLayout>
          <c:xMode val="edge"/>
          <c:yMode val="edge"/>
          <c:x val="0.70661228311059687"/>
          <c:y val="0.85815900016276103"/>
          <c:w val="0.28305813680161335"/>
          <c:h val="0.13120612812405849"/>
        </c:manualLayout>
      </c:layout>
      <c:overlay val="0"/>
    </c:legend>
    <c:plotVisOnly val="1"/>
    <c:dispBlanksAs val="gap"/>
    <c:showDLblsOverMax val="0"/>
  </c:chart>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zh-TW" sz="1400"/>
              <a:t>指數平滑法</a:t>
            </a:r>
          </a:p>
        </c:rich>
      </c:tx>
      <c:layout>
        <c:manualLayout>
          <c:xMode val="edge"/>
          <c:yMode val="edge"/>
          <c:x val="0.40972314842653274"/>
          <c:y val="4.0909181705392636E-2"/>
        </c:manualLayout>
      </c:layout>
      <c:overlay val="0"/>
    </c:title>
    <c:autoTitleDeleted val="0"/>
    <c:plotArea>
      <c:layout>
        <c:manualLayout>
          <c:layoutTarget val="inner"/>
          <c:xMode val="edge"/>
          <c:yMode val="edge"/>
          <c:x val="0.18518560380860236"/>
          <c:y val="0.30000066583954599"/>
          <c:w val="0.58564947204470497"/>
          <c:h val="0.32272798900920857"/>
        </c:manualLayout>
      </c:layout>
      <c:lineChart>
        <c:grouping val="standard"/>
        <c:varyColors val="0"/>
        <c:ser>
          <c:idx val="0"/>
          <c:order val="0"/>
          <c:tx>
            <c:v>實際</c:v>
          </c:tx>
          <c:val>
            <c:numRef>
              <c:f>超商營業!$B$1:$B$16</c:f>
              <c:numCache>
                <c:formatCode>General</c:formatCode>
                <c:ptCount val="16"/>
                <c:pt idx="0">
                  <c:v>46</c:v>
                </c:pt>
                <c:pt idx="1">
                  <c:v>50</c:v>
                </c:pt>
                <c:pt idx="2">
                  <c:v>48</c:v>
                </c:pt>
                <c:pt idx="3">
                  <c:v>55</c:v>
                </c:pt>
                <c:pt idx="4">
                  <c:v>49</c:v>
                </c:pt>
                <c:pt idx="5">
                  <c:v>56</c:v>
                </c:pt>
                <c:pt idx="6">
                  <c:v>54</c:v>
                </c:pt>
                <c:pt idx="7">
                  <c:v>58</c:v>
                </c:pt>
                <c:pt idx="8">
                  <c:v>53</c:v>
                </c:pt>
                <c:pt idx="9">
                  <c:v>59</c:v>
                </c:pt>
                <c:pt idx="10">
                  <c:v>58</c:v>
                </c:pt>
                <c:pt idx="11">
                  <c:v>63</c:v>
                </c:pt>
                <c:pt idx="12">
                  <c:v>60</c:v>
                </c:pt>
                <c:pt idx="13">
                  <c:v>62</c:v>
                </c:pt>
                <c:pt idx="14">
                  <c:v>64</c:v>
                </c:pt>
                <c:pt idx="15">
                  <c:v>68</c:v>
                </c:pt>
              </c:numCache>
            </c:numRef>
          </c:val>
          <c:smooth val="0"/>
        </c:ser>
        <c:ser>
          <c:idx val="1"/>
          <c:order val="1"/>
          <c:tx>
            <c:v>預測</c:v>
          </c:tx>
          <c:val>
            <c:numRef>
              <c:f>超商營業!$D$1:$D$16</c:f>
              <c:numCache>
                <c:formatCode>General</c:formatCode>
                <c:ptCount val="16"/>
                <c:pt idx="1">
                  <c:v>46</c:v>
                </c:pt>
                <c:pt idx="2">
                  <c:v>48.8</c:v>
                </c:pt>
                <c:pt idx="3">
                  <c:v>48.239999999999995</c:v>
                </c:pt>
                <c:pt idx="4">
                  <c:v>52.971999999999994</c:v>
                </c:pt>
                <c:pt idx="5">
                  <c:v>50.191599999999994</c:v>
                </c:pt>
                <c:pt idx="6">
                  <c:v>54.257479999999994</c:v>
                </c:pt>
                <c:pt idx="7">
                  <c:v>54.077243999999993</c:v>
                </c:pt>
                <c:pt idx="8">
                  <c:v>56.823173199999992</c:v>
                </c:pt>
                <c:pt idx="9">
                  <c:v>54.146951959999996</c:v>
                </c:pt>
                <c:pt idx="10">
                  <c:v>57.544085587999994</c:v>
                </c:pt>
                <c:pt idx="11">
                  <c:v>57.863225676399992</c:v>
                </c:pt>
                <c:pt idx="12">
                  <c:v>61.458967702919992</c:v>
                </c:pt>
                <c:pt idx="13">
                  <c:v>60.437690310875993</c:v>
                </c:pt>
                <c:pt idx="14">
                  <c:v>61.531307093262797</c:v>
                </c:pt>
                <c:pt idx="15">
                  <c:v>63.259392127978835</c:v>
                </c:pt>
              </c:numCache>
            </c:numRef>
          </c:val>
          <c:smooth val="0"/>
        </c:ser>
        <c:dLbls>
          <c:showLegendKey val="0"/>
          <c:showVal val="0"/>
          <c:showCatName val="0"/>
          <c:showSerName val="0"/>
          <c:showPercent val="0"/>
          <c:showBubbleSize val="0"/>
        </c:dLbls>
        <c:marker val="1"/>
        <c:smooth val="0"/>
        <c:axId val="335234096"/>
        <c:axId val="335221160"/>
      </c:lineChart>
      <c:catAx>
        <c:axId val="335234096"/>
        <c:scaling>
          <c:orientation val="minMax"/>
        </c:scaling>
        <c:delete val="0"/>
        <c:axPos val="b"/>
        <c:title>
          <c:tx>
            <c:rich>
              <a:bodyPr/>
              <a:lstStyle/>
              <a:p>
                <a:pPr>
                  <a:defRPr/>
                </a:pPr>
                <a:r>
                  <a:rPr lang="zh-TW"/>
                  <a:t>資料點</a:t>
                </a:r>
              </a:p>
            </c:rich>
          </c:tx>
          <c:layout>
            <c:manualLayout>
              <c:xMode val="edge"/>
              <c:yMode val="edge"/>
              <c:x val="0.42129724866457036"/>
              <c:y val="0.8000017755721226"/>
            </c:manualLayout>
          </c:layout>
          <c:overlay val="0"/>
        </c:title>
        <c:numFmt formatCode="General" sourceLinked="1"/>
        <c:majorTickMark val="in"/>
        <c:minorTickMark val="none"/>
        <c:tickLblPos val="nextTo"/>
        <c:txPr>
          <a:bodyPr rot="0" vert="horz"/>
          <a:lstStyle/>
          <a:p>
            <a:pPr>
              <a:defRPr/>
            </a:pPr>
            <a:endParaRPr lang="zh-TW"/>
          </a:p>
        </c:txPr>
        <c:crossAx val="335221160"/>
        <c:crosses val="autoZero"/>
        <c:auto val="1"/>
        <c:lblAlgn val="ctr"/>
        <c:lblOffset val="100"/>
        <c:tickLblSkip val="2"/>
        <c:tickMarkSkip val="1"/>
        <c:noMultiLvlLbl val="0"/>
      </c:catAx>
      <c:valAx>
        <c:axId val="335221160"/>
        <c:scaling>
          <c:orientation val="minMax"/>
        </c:scaling>
        <c:delete val="0"/>
        <c:axPos val="l"/>
        <c:title>
          <c:tx>
            <c:rich>
              <a:bodyPr/>
              <a:lstStyle/>
              <a:p>
                <a:pPr>
                  <a:defRPr/>
                </a:pPr>
                <a:r>
                  <a:rPr lang="zh-TW"/>
                  <a:t>值</a:t>
                </a:r>
              </a:p>
            </c:rich>
          </c:tx>
          <c:layout>
            <c:manualLayout>
              <c:xMode val="edge"/>
              <c:yMode val="edge"/>
              <c:x val="3.7037120761720471E-2"/>
              <c:y val="0.41818274632179137"/>
            </c:manualLayout>
          </c:layout>
          <c:overlay val="0"/>
        </c:title>
        <c:numFmt formatCode="General" sourceLinked="1"/>
        <c:majorTickMark val="in"/>
        <c:minorTickMark val="none"/>
        <c:tickLblPos val="nextTo"/>
        <c:txPr>
          <a:bodyPr rot="0" vert="horz"/>
          <a:lstStyle/>
          <a:p>
            <a:pPr>
              <a:defRPr/>
            </a:pPr>
            <a:endParaRPr lang="zh-TW"/>
          </a:p>
        </c:txPr>
        <c:crossAx val="335234096"/>
        <c:crosses val="autoZero"/>
        <c:crossBetween val="midCat"/>
      </c:valAx>
    </c:plotArea>
    <c:legend>
      <c:legendPos val="r"/>
      <c:layout>
        <c:manualLayout>
          <c:xMode val="edge"/>
          <c:yMode val="edge"/>
          <c:x val="0.81713147680545795"/>
          <c:y val="0.35000077681280367"/>
          <c:w val="0.16435222338013458"/>
          <c:h val="0.22272776706269323"/>
        </c:manualLayout>
      </c:layout>
      <c:overlay val="0"/>
    </c:legend>
    <c:plotVisOnly val="1"/>
    <c:dispBlanksAs val="gap"/>
    <c:showDLblsOverMax val="0"/>
  </c:chart>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TW"/>
              <a:t>移動平均法</a:t>
            </a:r>
          </a:p>
        </c:rich>
      </c:tx>
      <c:layout>
        <c:manualLayout>
          <c:xMode val="edge"/>
          <c:yMode val="edge"/>
          <c:x val="0.41599999999999998"/>
          <c:y val="3.3232677422638288E-2"/>
        </c:manualLayout>
      </c:layout>
      <c:overlay val="0"/>
    </c:title>
    <c:autoTitleDeleted val="0"/>
    <c:plotArea>
      <c:layout>
        <c:manualLayout>
          <c:layoutTarget val="inner"/>
          <c:xMode val="edge"/>
          <c:yMode val="edge"/>
          <c:x val="0.152"/>
          <c:y val="0.22054413198659953"/>
          <c:w val="0.55200000000000005"/>
          <c:h val="0.52265938128331124"/>
        </c:manualLayout>
      </c:layout>
      <c:lineChart>
        <c:grouping val="standard"/>
        <c:varyColors val="0"/>
        <c:ser>
          <c:idx val="0"/>
          <c:order val="0"/>
          <c:tx>
            <c:v>實際</c:v>
          </c:tx>
          <c:trendline>
            <c:trendlineType val="linear"/>
            <c:dispRSqr val="1"/>
            <c:dispEq val="1"/>
            <c:trendlineLbl>
              <c:layout/>
              <c:numFmt formatCode="General" sourceLinked="0"/>
              <c:spPr>
                <a:noFill/>
                <a:ln w="25400">
                  <a:noFill/>
                </a:ln>
              </c:spPr>
            </c:trendlineLbl>
          </c:trendline>
          <c:val>
            <c:numRef>
              <c:f>超商營業!$B$1:$B$16</c:f>
              <c:numCache>
                <c:formatCode>General</c:formatCode>
                <c:ptCount val="16"/>
                <c:pt idx="0">
                  <c:v>46</c:v>
                </c:pt>
                <c:pt idx="1">
                  <c:v>50</c:v>
                </c:pt>
                <c:pt idx="2">
                  <c:v>48</c:v>
                </c:pt>
                <c:pt idx="3">
                  <c:v>55</c:v>
                </c:pt>
                <c:pt idx="4">
                  <c:v>49</c:v>
                </c:pt>
                <c:pt idx="5">
                  <c:v>56</c:v>
                </c:pt>
                <c:pt idx="6">
                  <c:v>54</c:v>
                </c:pt>
                <c:pt idx="7">
                  <c:v>58</c:v>
                </c:pt>
                <c:pt idx="8">
                  <c:v>53</c:v>
                </c:pt>
                <c:pt idx="9">
                  <c:v>59</c:v>
                </c:pt>
                <c:pt idx="10">
                  <c:v>58</c:v>
                </c:pt>
                <c:pt idx="11">
                  <c:v>63</c:v>
                </c:pt>
                <c:pt idx="12">
                  <c:v>60</c:v>
                </c:pt>
                <c:pt idx="13">
                  <c:v>62</c:v>
                </c:pt>
                <c:pt idx="14">
                  <c:v>64</c:v>
                </c:pt>
                <c:pt idx="15">
                  <c:v>68</c:v>
                </c:pt>
              </c:numCache>
            </c:numRef>
          </c:val>
          <c:smooth val="0"/>
        </c:ser>
        <c:ser>
          <c:idx val="1"/>
          <c:order val="1"/>
          <c:tx>
            <c:v>預測</c:v>
          </c:tx>
          <c:val>
            <c:numRef>
              <c:f>超商營業!$D$19:$D$34</c:f>
              <c:numCache>
                <c:formatCode>General</c:formatCode>
                <c:ptCount val="16"/>
                <c:pt idx="3">
                  <c:v>49.75</c:v>
                </c:pt>
                <c:pt idx="4">
                  <c:v>50.5</c:v>
                </c:pt>
                <c:pt idx="5">
                  <c:v>52</c:v>
                </c:pt>
                <c:pt idx="6">
                  <c:v>53.5</c:v>
                </c:pt>
                <c:pt idx="7">
                  <c:v>54.25</c:v>
                </c:pt>
                <c:pt idx="8">
                  <c:v>55.25</c:v>
                </c:pt>
                <c:pt idx="9">
                  <c:v>56</c:v>
                </c:pt>
                <c:pt idx="10">
                  <c:v>57</c:v>
                </c:pt>
                <c:pt idx="11">
                  <c:v>58.25</c:v>
                </c:pt>
                <c:pt idx="12">
                  <c:v>60</c:v>
                </c:pt>
                <c:pt idx="13">
                  <c:v>60.75</c:v>
                </c:pt>
                <c:pt idx="14">
                  <c:v>62.25</c:v>
                </c:pt>
                <c:pt idx="15">
                  <c:v>63.5</c:v>
                </c:pt>
              </c:numCache>
            </c:numRef>
          </c:val>
          <c:smooth val="0"/>
        </c:ser>
        <c:dLbls>
          <c:showLegendKey val="0"/>
          <c:showVal val="0"/>
          <c:showCatName val="0"/>
          <c:showSerName val="0"/>
          <c:showPercent val="0"/>
          <c:showBubbleSize val="0"/>
        </c:dLbls>
        <c:marker val="1"/>
        <c:smooth val="0"/>
        <c:axId val="335222336"/>
        <c:axId val="335222728"/>
      </c:lineChart>
      <c:catAx>
        <c:axId val="335222336"/>
        <c:scaling>
          <c:orientation val="minMax"/>
        </c:scaling>
        <c:delete val="0"/>
        <c:axPos val="b"/>
        <c:title>
          <c:tx>
            <c:rich>
              <a:bodyPr/>
              <a:lstStyle/>
              <a:p>
                <a:pPr>
                  <a:defRPr/>
                </a:pPr>
                <a:r>
                  <a:rPr lang="zh-TW"/>
                  <a:t>資料點</a:t>
                </a:r>
              </a:p>
            </c:rich>
          </c:tx>
          <c:layout>
            <c:manualLayout>
              <c:xMode val="edge"/>
              <c:yMode val="edge"/>
              <c:x val="0.376"/>
              <c:y val="0.86404961298859539"/>
            </c:manualLayout>
          </c:layout>
          <c:overlay val="0"/>
        </c:title>
        <c:numFmt formatCode="General" sourceLinked="1"/>
        <c:majorTickMark val="in"/>
        <c:minorTickMark val="none"/>
        <c:tickLblPos val="nextTo"/>
        <c:txPr>
          <a:bodyPr rot="0" vert="horz"/>
          <a:lstStyle/>
          <a:p>
            <a:pPr>
              <a:defRPr/>
            </a:pPr>
            <a:endParaRPr lang="zh-TW"/>
          </a:p>
        </c:txPr>
        <c:crossAx val="335222728"/>
        <c:crosses val="autoZero"/>
        <c:auto val="1"/>
        <c:lblAlgn val="ctr"/>
        <c:lblOffset val="100"/>
        <c:tickLblSkip val="2"/>
        <c:tickMarkSkip val="1"/>
        <c:noMultiLvlLbl val="0"/>
      </c:catAx>
      <c:valAx>
        <c:axId val="335222728"/>
        <c:scaling>
          <c:orientation val="minMax"/>
        </c:scaling>
        <c:delete val="0"/>
        <c:axPos val="l"/>
        <c:title>
          <c:tx>
            <c:rich>
              <a:bodyPr/>
              <a:lstStyle/>
              <a:p>
                <a:pPr>
                  <a:defRPr/>
                </a:pPr>
                <a:r>
                  <a:rPr lang="zh-TW"/>
                  <a:t>值</a:t>
                </a:r>
              </a:p>
            </c:rich>
          </c:tx>
          <c:layout>
            <c:manualLayout>
              <c:xMode val="edge"/>
              <c:yMode val="edge"/>
              <c:x val="3.2000000000000001E-2"/>
              <c:y val="0.45015172145210042"/>
            </c:manualLayout>
          </c:layout>
          <c:overlay val="0"/>
        </c:title>
        <c:numFmt formatCode="General" sourceLinked="1"/>
        <c:majorTickMark val="in"/>
        <c:minorTickMark val="none"/>
        <c:tickLblPos val="nextTo"/>
        <c:txPr>
          <a:bodyPr rot="0" vert="horz"/>
          <a:lstStyle/>
          <a:p>
            <a:pPr>
              <a:defRPr/>
            </a:pPr>
            <a:endParaRPr lang="zh-TW"/>
          </a:p>
        </c:txPr>
        <c:crossAx val="335222336"/>
        <c:crosses val="autoZero"/>
        <c:crossBetween val="midCat"/>
      </c:valAx>
    </c:plotArea>
    <c:legend>
      <c:legendPos val="r"/>
      <c:layout>
        <c:manualLayout>
          <c:xMode val="edge"/>
          <c:yMode val="edge"/>
          <c:x val="0.746"/>
          <c:y val="0.36858060414198829"/>
          <c:w val="0.23799999999999999"/>
          <c:h val="0.22960758946550089"/>
        </c:manualLayout>
      </c:layout>
      <c:overlay val="0"/>
    </c:legend>
    <c:plotVisOnly val="1"/>
    <c:dispBlanksAs val="gap"/>
    <c:showDLblsOverMax val="0"/>
  </c:chart>
  <c:txPr>
    <a:bodyPr/>
    <a:lstStyle/>
    <a:p>
      <a:pPr>
        <a:defRPr sz="1200"/>
      </a:pPr>
      <a:endParaRPr lang="zh-TW"/>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zh-TW" sz="1400"/>
              <a:t>迴歸分析</a:t>
            </a:r>
          </a:p>
        </c:rich>
      </c:tx>
      <c:layout>
        <c:manualLayout>
          <c:xMode val="edge"/>
          <c:yMode val="edge"/>
          <c:x val="0.43103448275862066"/>
          <c:y val="3.6764705882352942E-2"/>
        </c:manualLayout>
      </c:layout>
      <c:overlay val="0"/>
    </c:title>
    <c:autoTitleDeleted val="0"/>
    <c:plotArea>
      <c:layout>
        <c:manualLayout>
          <c:layoutTarget val="inner"/>
          <c:xMode val="edge"/>
          <c:yMode val="edge"/>
          <c:x val="0.14439655172413793"/>
          <c:y val="0.25367647058823528"/>
          <c:w val="0.56034482758620685"/>
          <c:h val="0.44117647058823528"/>
        </c:manualLayout>
      </c:layout>
      <c:scatterChart>
        <c:scatterStyle val="lineMarker"/>
        <c:varyColors val="0"/>
        <c:ser>
          <c:idx val="0"/>
          <c:order val="0"/>
          <c:tx>
            <c:strRef>
              <c:f>甄選測驗!$C$1</c:f>
              <c:strCache>
                <c:ptCount val="1"/>
                <c:pt idx="0">
                  <c:v>週業績(千元)</c:v>
                </c:pt>
              </c:strCache>
            </c:strRef>
          </c:tx>
          <c:spPr>
            <a:ln w="19050">
              <a:noFill/>
            </a:ln>
          </c:spPr>
          <c:xVal>
            <c:numRef>
              <c:f>甄選測驗!$B$2:$B$6</c:f>
              <c:numCache>
                <c:formatCode>General</c:formatCode>
                <c:ptCount val="5"/>
                <c:pt idx="0">
                  <c:v>4</c:v>
                </c:pt>
                <c:pt idx="1">
                  <c:v>7</c:v>
                </c:pt>
                <c:pt idx="2">
                  <c:v>3</c:v>
                </c:pt>
                <c:pt idx="3">
                  <c:v>6</c:v>
                </c:pt>
                <c:pt idx="4">
                  <c:v>10</c:v>
                </c:pt>
              </c:numCache>
            </c:numRef>
          </c:xVal>
          <c:yVal>
            <c:numRef>
              <c:f>甄選測驗!$C$2:$C$6</c:f>
              <c:numCache>
                <c:formatCode>General</c:formatCode>
                <c:ptCount val="5"/>
                <c:pt idx="0">
                  <c:v>5</c:v>
                </c:pt>
                <c:pt idx="1">
                  <c:v>12</c:v>
                </c:pt>
                <c:pt idx="2">
                  <c:v>4</c:v>
                </c:pt>
                <c:pt idx="3">
                  <c:v>8</c:v>
                </c:pt>
                <c:pt idx="4">
                  <c:v>11</c:v>
                </c:pt>
              </c:numCache>
            </c:numRef>
          </c:yVal>
          <c:smooth val="0"/>
        </c:ser>
        <c:dLbls>
          <c:showLegendKey val="0"/>
          <c:showVal val="0"/>
          <c:showCatName val="0"/>
          <c:showSerName val="0"/>
          <c:showPercent val="0"/>
          <c:showBubbleSize val="0"/>
        </c:dLbls>
        <c:axId val="335223512"/>
        <c:axId val="335223904"/>
      </c:scatterChart>
      <c:valAx>
        <c:axId val="335223512"/>
        <c:scaling>
          <c:orientation val="minMax"/>
        </c:scaling>
        <c:delete val="0"/>
        <c:axPos val="b"/>
        <c:title>
          <c:tx>
            <c:rich>
              <a:bodyPr/>
              <a:lstStyle/>
              <a:p>
                <a:pPr>
                  <a:defRPr/>
                </a:pPr>
                <a:r>
                  <a:rPr lang="zh-TW"/>
                  <a:t>測驗成績</a:t>
                </a:r>
              </a:p>
            </c:rich>
          </c:tx>
          <c:layout>
            <c:manualLayout>
              <c:xMode val="edge"/>
              <c:yMode val="edge"/>
              <c:x val="0.35560344827586204"/>
              <c:y val="0.83823529411764708"/>
            </c:manualLayout>
          </c:layout>
          <c:overlay val="0"/>
        </c:title>
        <c:numFmt formatCode="General" sourceLinked="1"/>
        <c:majorTickMark val="in"/>
        <c:minorTickMark val="none"/>
        <c:tickLblPos val="nextTo"/>
        <c:txPr>
          <a:bodyPr rot="0" vert="horz"/>
          <a:lstStyle/>
          <a:p>
            <a:pPr>
              <a:defRPr/>
            </a:pPr>
            <a:endParaRPr lang="zh-TW"/>
          </a:p>
        </c:txPr>
        <c:crossAx val="335223904"/>
        <c:crosses val="autoZero"/>
        <c:crossBetween val="midCat"/>
      </c:valAx>
      <c:valAx>
        <c:axId val="335223904"/>
        <c:scaling>
          <c:orientation val="minMax"/>
        </c:scaling>
        <c:delete val="0"/>
        <c:axPos val="l"/>
        <c:majorGridlines/>
        <c:title>
          <c:tx>
            <c:rich>
              <a:bodyPr rot="0" vert="wordArtVertRtl"/>
              <a:lstStyle/>
              <a:p>
                <a:pPr>
                  <a:defRPr/>
                </a:pPr>
                <a:r>
                  <a:rPr lang="zh-TW"/>
                  <a:t>週業績</a:t>
                </a:r>
                <a:r>
                  <a:rPr lang="en-US"/>
                  <a:t>(</a:t>
                </a:r>
                <a:r>
                  <a:rPr lang="zh-TW"/>
                  <a:t>千元</a:t>
                </a:r>
                <a:r>
                  <a:rPr lang="en-US"/>
                  <a:t>)</a:t>
                </a:r>
              </a:p>
            </c:rich>
          </c:tx>
          <c:layout>
            <c:manualLayout>
              <c:xMode val="edge"/>
              <c:yMode val="edge"/>
              <c:x val="3.4482758620689655E-2"/>
              <c:y val="0.19117647058823528"/>
            </c:manualLayout>
          </c:layout>
          <c:overlay val="0"/>
        </c:title>
        <c:numFmt formatCode="General" sourceLinked="1"/>
        <c:majorTickMark val="in"/>
        <c:minorTickMark val="none"/>
        <c:tickLblPos val="nextTo"/>
        <c:txPr>
          <a:bodyPr rot="0" vert="horz"/>
          <a:lstStyle/>
          <a:p>
            <a:pPr>
              <a:defRPr/>
            </a:pPr>
            <a:endParaRPr lang="zh-TW"/>
          </a:p>
        </c:txPr>
        <c:crossAx val="335223512"/>
        <c:crosses val="autoZero"/>
        <c:crossBetween val="midCat"/>
      </c:valAx>
    </c:plotArea>
    <c:legend>
      <c:legendPos val="r"/>
      <c:layout>
        <c:manualLayout>
          <c:xMode val="edge"/>
          <c:yMode val="edge"/>
          <c:x val="0.74784482758620685"/>
          <c:y val="0.43014705882352944"/>
          <c:w val="0.23491379310344829"/>
          <c:h val="9.1911764705882359E-2"/>
        </c:manualLayout>
      </c:layout>
      <c:overlay val="0"/>
    </c:legend>
    <c:plotVisOnly val="1"/>
    <c:dispBlanksAs val="gap"/>
    <c:showDLblsOverMax val="0"/>
  </c:chart>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zh-TW" sz="1400"/>
              <a:t>指數平滑法</a:t>
            </a:r>
          </a:p>
        </c:rich>
      </c:tx>
      <c:layout>
        <c:manualLayout>
          <c:xMode val="edge"/>
          <c:yMode val="edge"/>
          <c:x val="0.40277868828371011"/>
          <c:y val="4.054071887633233E-2"/>
        </c:manualLayout>
      </c:layout>
      <c:overlay val="0"/>
    </c:title>
    <c:autoTitleDeleted val="0"/>
    <c:plotArea>
      <c:layout>
        <c:manualLayout>
          <c:layoutTarget val="inner"/>
          <c:xMode val="edge"/>
          <c:yMode val="edge"/>
          <c:x val="0.17592632361817223"/>
          <c:y val="0.31081217805188122"/>
          <c:w val="0.58796429209231249"/>
          <c:h val="0.30630765373228874"/>
        </c:manualLayout>
      </c:layout>
      <c:lineChart>
        <c:grouping val="standard"/>
        <c:varyColors val="0"/>
        <c:ser>
          <c:idx val="0"/>
          <c:order val="0"/>
          <c:tx>
            <c:v>實際</c:v>
          </c:tx>
          <c:val>
            <c:numRef>
              <c:f>銷售數量!$B$3:$B$26</c:f>
              <c:numCache>
                <c:formatCode>General</c:formatCode>
                <c:ptCount val="24"/>
                <c:pt idx="0">
                  <c:v>21</c:v>
                </c:pt>
                <c:pt idx="1">
                  <c:v>20</c:v>
                </c:pt>
                <c:pt idx="2">
                  <c:v>19</c:v>
                </c:pt>
                <c:pt idx="3">
                  <c:v>18</c:v>
                </c:pt>
                <c:pt idx="4">
                  <c:v>14</c:v>
                </c:pt>
                <c:pt idx="5">
                  <c:v>15</c:v>
                </c:pt>
                <c:pt idx="6">
                  <c:v>22</c:v>
                </c:pt>
                <c:pt idx="7">
                  <c:v>28</c:v>
                </c:pt>
                <c:pt idx="8">
                  <c:v>25</c:v>
                </c:pt>
                <c:pt idx="9">
                  <c:v>25</c:v>
                </c:pt>
                <c:pt idx="10">
                  <c:v>25</c:v>
                </c:pt>
                <c:pt idx="11">
                  <c:v>20</c:v>
                </c:pt>
                <c:pt idx="12">
                  <c:v>25</c:v>
                </c:pt>
                <c:pt idx="13">
                  <c:v>25</c:v>
                </c:pt>
                <c:pt idx="14">
                  <c:v>24</c:v>
                </c:pt>
                <c:pt idx="15">
                  <c:v>28</c:v>
                </c:pt>
                <c:pt idx="16">
                  <c:v>36</c:v>
                </c:pt>
                <c:pt idx="17">
                  <c:v>32</c:v>
                </c:pt>
                <c:pt idx="18">
                  <c:v>25</c:v>
                </c:pt>
                <c:pt idx="19">
                  <c:v>23</c:v>
                </c:pt>
                <c:pt idx="20">
                  <c:v>22</c:v>
                </c:pt>
                <c:pt idx="21">
                  <c:v>23</c:v>
                </c:pt>
                <c:pt idx="22">
                  <c:v>22</c:v>
                </c:pt>
                <c:pt idx="23">
                  <c:v>27</c:v>
                </c:pt>
              </c:numCache>
            </c:numRef>
          </c:val>
          <c:smooth val="0"/>
        </c:ser>
        <c:ser>
          <c:idx val="1"/>
          <c:order val="1"/>
          <c:tx>
            <c:v>預測</c:v>
          </c:tx>
          <c:val>
            <c:numRef>
              <c:f>銷售數量!$D$1:$D$24</c:f>
              <c:numCache>
                <c:formatCode>General</c:formatCode>
                <c:ptCount val="24"/>
                <c:pt idx="1">
                  <c:v>21</c:v>
                </c:pt>
                <c:pt idx="2">
                  <c:v>20.350000000000001</c:v>
                </c:pt>
                <c:pt idx="3">
                  <c:v>19.4725</c:v>
                </c:pt>
                <c:pt idx="4">
                  <c:v>18.515374999999999</c:v>
                </c:pt>
                <c:pt idx="5">
                  <c:v>15.580381249999999</c:v>
                </c:pt>
                <c:pt idx="6">
                  <c:v>15.2031334375</c:v>
                </c:pt>
                <c:pt idx="7">
                  <c:v>19.621096703125001</c:v>
                </c:pt>
                <c:pt idx="8">
                  <c:v>25.067383846093747</c:v>
                </c:pt>
                <c:pt idx="9">
                  <c:v>25.023584346132811</c:v>
                </c:pt>
                <c:pt idx="10">
                  <c:v>25.008254521146483</c:v>
                </c:pt>
                <c:pt idx="11">
                  <c:v>25.002889082401268</c:v>
                </c:pt>
                <c:pt idx="12">
                  <c:v>21.751011178840443</c:v>
                </c:pt>
                <c:pt idx="13">
                  <c:v>23.862853912594154</c:v>
                </c:pt>
                <c:pt idx="14">
                  <c:v>24.601998869407954</c:v>
                </c:pt>
                <c:pt idx="15">
                  <c:v>24.210699604292785</c:v>
                </c:pt>
                <c:pt idx="16">
                  <c:v>26.673744861502474</c:v>
                </c:pt>
                <c:pt idx="17">
                  <c:v>32.735810701525864</c:v>
                </c:pt>
                <c:pt idx="18">
                  <c:v>32.257533745534055</c:v>
                </c:pt>
                <c:pt idx="19">
                  <c:v>27.540136810936918</c:v>
                </c:pt>
                <c:pt idx="20">
                  <c:v>24.589047883827924</c:v>
                </c:pt>
                <c:pt idx="21">
                  <c:v>22.906166759339776</c:v>
                </c:pt>
                <c:pt idx="22">
                  <c:v>22.967158365768924</c:v>
                </c:pt>
                <c:pt idx="23">
                  <c:v>22.338505428019126</c:v>
                </c:pt>
              </c:numCache>
            </c:numRef>
          </c:val>
          <c:smooth val="0"/>
        </c:ser>
        <c:dLbls>
          <c:showLegendKey val="0"/>
          <c:showVal val="0"/>
          <c:showCatName val="0"/>
          <c:showSerName val="0"/>
          <c:showPercent val="0"/>
          <c:showBubbleSize val="0"/>
        </c:dLbls>
        <c:marker val="1"/>
        <c:smooth val="0"/>
        <c:axId val="335225472"/>
        <c:axId val="335225864"/>
      </c:lineChart>
      <c:catAx>
        <c:axId val="335225472"/>
        <c:scaling>
          <c:orientation val="minMax"/>
        </c:scaling>
        <c:delete val="0"/>
        <c:axPos val="b"/>
        <c:title>
          <c:tx>
            <c:rich>
              <a:bodyPr/>
              <a:lstStyle/>
              <a:p>
                <a:pPr>
                  <a:defRPr/>
                </a:pPr>
                <a:r>
                  <a:rPr lang="zh-TW"/>
                  <a:t>資料點</a:t>
                </a:r>
              </a:p>
            </c:rich>
          </c:tx>
          <c:layout>
            <c:manualLayout>
              <c:xMode val="edge"/>
              <c:yMode val="edge"/>
              <c:x val="0.40972314842653274"/>
              <c:y val="0.79730080456786923"/>
            </c:manualLayout>
          </c:layout>
          <c:overlay val="0"/>
        </c:title>
        <c:numFmt formatCode="General" sourceLinked="1"/>
        <c:majorTickMark val="in"/>
        <c:minorTickMark val="none"/>
        <c:tickLblPos val="nextTo"/>
        <c:txPr>
          <a:bodyPr rot="0" vert="horz"/>
          <a:lstStyle/>
          <a:p>
            <a:pPr>
              <a:defRPr/>
            </a:pPr>
            <a:endParaRPr lang="zh-TW"/>
          </a:p>
        </c:txPr>
        <c:crossAx val="335225864"/>
        <c:crosses val="autoZero"/>
        <c:auto val="1"/>
        <c:lblAlgn val="ctr"/>
        <c:lblOffset val="100"/>
        <c:tickLblSkip val="2"/>
        <c:tickMarkSkip val="1"/>
        <c:noMultiLvlLbl val="0"/>
      </c:catAx>
      <c:valAx>
        <c:axId val="335225864"/>
        <c:scaling>
          <c:orientation val="minMax"/>
        </c:scaling>
        <c:delete val="0"/>
        <c:axPos val="l"/>
        <c:title>
          <c:tx>
            <c:rich>
              <a:bodyPr/>
              <a:lstStyle/>
              <a:p>
                <a:pPr>
                  <a:defRPr/>
                </a:pPr>
                <a:r>
                  <a:rPr lang="zh-TW"/>
                  <a:t>值</a:t>
                </a:r>
              </a:p>
            </c:rich>
          </c:tx>
          <c:layout>
            <c:manualLayout>
              <c:xMode val="edge"/>
              <c:yMode val="edge"/>
              <c:x val="3.7037120761720471E-2"/>
              <c:y val="0.41892076172210074"/>
            </c:manualLayout>
          </c:layout>
          <c:overlay val="0"/>
        </c:title>
        <c:numFmt formatCode="General" sourceLinked="1"/>
        <c:majorTickMark val="in"/>
        <c:minorTickMark val="none"/>
        <c:tickLblPos val="nextTo"/>
        <c:txPr>
          <a:bodyPr rot="0" vert="horz"/>
          <a:lstStyle/>
          <a:p>
            <a:pPr>
              <a:defRPr/>
            </a:pPr>
            <a:endParaRPr lang="zh-TW"/>
          </a:p>
        </c:txPr>
        <c:crossAx val="335225472"/>
        <c:crosses val="autoZero"/>
        <c:crossBetween val="midCat"/>
      </c:valAx>
    </c:plotArea>
    <c:legend>
      <c:legendPos val="r"/>
      <c:layout>
        <c:manualLayout>
          <c:xMode val="edge"/>
          <c:yMode val="edge"/>
          <c:x val="0.8125018367102429"/>
          <c:y val="0.35135289692821353"/>
          <c:w val="0.16898186347534966"/>
          <c:h val="0.22973074029921656"/>
        </c:manualLayout>
      </c:layout>
      <c:overlay val="0"/>
    </c:legend>
    <c:plotVisOnly val="1"/>
    <c:dispBlanksAs val="gap"/>
    <c:showDLblsOverMax val="0"/>
  </c:chart>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zh-TW" sz="1400"/>
              <a:t>移動平均法</a:t>
            </a:r>
          </a:p>
        </c:rich>
      </c:tx>
      <c:layout>
        <c:manualLayout>
          <c:xMode val="edge"/>
          <c:yMode val="edge"/>
          <c:x val="0.40277868828371011"/>
          <c:y val="4.0178571428571432E-2"/>
        </c:manualLayout>
      </c:layout>
      <c:overlay val="0"/>
    </c:title>
    <c:autoTitleDeleted val="0"/>
    <c:plotArea>
      <c:layout>
        <c:manualLayout>
          <c:layoutTarget val="inner"/>
          <c:xMode val="edge"/>
          <c:yMode val="edge"/>
          <c:x val="0.23148200476075295"/>
          <c:y val="0.3080357142857143"/>
          <c:w val="0.4259268887597854"/>
          <c:h val="0.3125"/>
        </c:manualLayout>
      </c:layout>
      <c:lineChart>
        <c:grouping val="standard"/>
        <c:varyColors val="0"/>
        <c:ser>
          <c:idx val="0"/>
          <c:order val="0"/>
          <c:tx>
            <c:v>實際</c:v>
          </c:tx>
          <c:trendline>
            <c:trendlineType val="linear"/>
            <c:dispRSqr val="0"/>
            <c:dispEq val="1"/>
            <c:trendlineLbl>
              <c:numFmt formatCode="General" sourceLinked="0"/>
              <c:spPr>
                <a:noFill/>
                <a:ln w="25400">
                  <a:noFill/>
                </a:ln>
              </c:spPr>
            </c:trendlineLbl>
          </c:trendline>
          <c:val>
            <c:numRef>
              <c:f>外銷金額!$C$3:$C$22</c:f>
              <c:numCache>
                <c:formatCode>0.0_ </c:formatCode>
                <c:ptCount val="20"/>
                <c:pt idx="0">
                  <c:v>57</c:v>
                </c:pt>
                <c:pt idx="1">
                  <c:v>63.9</c:v>
                </c:pt>
                <c:pt idx="2">
                  <c:v>68.599999999999994</c:v>
                </c:pt>
                <c:pt idx="3">
                  <c:v>94.2</c:v>
                </c:pt>
                <c:pt idx="4">
                  <c:v>58.7</c:v>
                </c:pt>
                <c:pt idx="5">
                  <c:v>67.099999999999994</c:v>
                </c:pt>
                <c:pt idx="6">
                  <c:v>74.2</c:v>
                </c:pt>
                <c:pt idx="7">
                  <c:v>102.8</c:v>
                </c:pt>
                <c:pt idx="8">
                  <c:v>65.3</c:v>
                </c:pt>
                <c:pt idx="9">
                  <c:v>72.3</c:v>
                </c:pt>
                <c:pt idx="10">
                  <c:v>78.3</c:v>
                </c:pt>
                <c:pt idx="11">
                  <c:v>111.2</c:v>
                </c:pt>
                <c:pt idx="12">
                  <c:v>72.099999999999994</c:v>
                </c:pt>
                <c:pt idx="13">
                  <c:v>82</c:v>
                </c:pt>
                <c:pt idx="14">
                  <c:v>91.6</c:v>
                </c:pt>
                <c:pt idx="15">
                  <c:v>127.5</c:v>
                </c:pt>
                <c:pt idx="16">
                  <c:v>82.3</c:v>
                </c:pt>
                <c:pt idx="17">
                  <c:v>92</c:v>
                </c:pt>
                <c:pt idx="18">
                  <c:v>96.7</c:v>
                </c:pt>
                <c:pt idx="19">
                  <c:v>134.9</c:v>
                </c:pt>
              </c:numCache>
            </c:numRef>
          </c:val>
          <c:smooth val="0"/>
        </c:ser>
        <c:ser>
          <c:idx val="1"/>
          <c:order val="1"/>
          <c:tx>
            <c:v>預測</c:v>
          </c:tx>
          <c:val>
            <c:numRef>
              <c:f>外銷金額!$F$1:$F$20</c:f>
              <c:numCache>
                <c:formatCode>General</c:formatCode>
                <c:ptCount val="20"/>
                <c:pt idx="3" formatCode="0.0_ ">
                  <c:v>70.924999999999997</c:v>
                </c:pt>
                <c:pt idx="4" formatCode="0.0_ ">
                  <c:v>71.349999999999994</c:v>
                </c:pt>
                <c:pt idx="5" formatCode="0.0_ ">
                  <c:v>72.150000000000006</c:v>
                </c:pt>
                <c:pt idx="6" formatCode="0.0_ ">
                  <c:v>73.55</c:v>
                </c:pt>
                <c:pt idx="7" formatCode="0.0_ ">
                  <c:v>75.7</c:v>
                </c:pt>
                <c:pt idx="8" formatCode="0.0_ ">
                  <c:v>77.350000000000009</c:v>
                </c:pt>
                <c:pt idx="9" formatCode="0.0_ ">
                  <c:v>78.650000000000006</c:v>
                </c:pt>
                <c:pt idx="10" formatCode="0.0_ ">
                  <c:v>79.674999999999997</c:v>
                </c:pt>
                <c:pt idx="11" formatCode="0.0_ ">
                  <c:v>81.774999999999991</c:v>
                </c:pt>
                <c:pt idx="12" formatCode="0.0_ ">
                  <c:v>83.474999999999994</c:v>
                </c:pt>
                <c:pt idx="13" formatCode="0.0_ ">
                  <c:v>85.9</c:v>
                </c:pt>
                <c:pt idx="14" formatCode="0.0_ ">
                  <c:v>89.224999999999994</c:v>
                </c:pt>
                <c:pt idx="15" formatCode="0.0_ ">
                  <c:v>93.3</c:v>
                </c:pt>
                <c:pt idx="16" formatCode="0.0_ ">
                  <c:v>95.850000000000009</c:v>
                </c:pt>
                <c:pt idx="17" formatCode="0.0_ ">
                  <c:v>98.35</c:v>
                </c:pt>
                <c:pt idx="18" formatCode="0.0_ ">
                  <c:v>99.625</c:v>
                </c:pt>
                <c:pt idx="19" formatCode="0.0_ ">
                  <c:v>101.47499999999999</c:v>
                </c:pt>
              </c:numCache>
            </c:numRef>
          </c:val>
          <c:smooth val="0"/>
        </c:ser>
        <c:dLbls>
          <c:showLegendKey val="0"/>
          <c:showVal val="0"/>
          <c:showCatName val="0"/>
          <c:showSerName val="0"/>
          <c:showPercent val="0"/>
          <c:showBubbleSize val="0"/>
        </c:dLbls>
        <c:marker val="1"/>
        <c:smooth val="0"/>
        <c:axId val="335224688"/>
        <c:axId val="335226256"/>
      </c:lineChart>
      <c:catAx>
        <c:axId val="335224688"/>
        <c:scaling>
          <c:orientation val="minMax"/>
        </c:scaling>
        <c:delete val="0"/>
        <c:axPos val="b"/>
        <c:title>
          <c:tx>
            <c:rich>
              <a:bodyPr/>
              <a:lstStyle/>
              <a:p>
                <a:pPr>
                  <a:defRPr/>
                </a:pPr>
                <a:r>
                  <a:rPr lang="zh-TW"/>
                  <a:t>資料點</a:t>
                </a:r>
              </a:p>
            </c:rich>
          </c:tx>
          <c:layout>
            <c:manualLayout>
              <c:xMode val="edge"/>
              <c:yMode val="edge"/>
              <c:x val="0.38426012790284991"/>
              <c:y val="0.7991071428571429"/>
            </c:manualLayout>
          </c:layout>
          <c:overlay val="0"/>
        </c:title>
        <c:numFmt formatCode="General" sourceLinked="1"/>
        <c:majorTickMark val="in"/>
        <c:minorTickMark val="none"/>
        <c:tickLblPos val="nextTo"/>
        <c:txPr>
          <a:bodyPr rot="0" vert="horz"/>
          <a:lstStyle/>
          <a:p>
            <a:pPr>
              <a:defRPr/>
            </a:pPr>
            <a:endParaRPr lang="zh-TW"/>
          </a:p>
        </c:txPr>
        <c:crossAx val="335226256"/>
        <c:crosses val="autoZero"/>
        <c:auto val="1"/>
        <c:lblAlgn val="ctr"/>
        <c:lblOffset val="100"/>
        <c:tickLblSkip val="3"/>
        <c:tickMarkSkip val="1"/>
        <c:noMultiLvlLbl val="0"/>
      </c:catAx>
      <c:valAx>
        <c:axId val="335226256"/>
        <c:scaling>
          <c:orientation val="minMax"/>
        </c:scaling>
        <c:delete val="0"/>
        <c:axPos val="l"/>
        <c:title>
          <c:tx>
            <c:rich>
              <a:bodyPr/>
              <a:lstStyle/>
              <a:p>
                <a:pPr>
                  <a:defRPr/>
                </a:pPr>
                <a:r>
                  <a:rPr lang="zh-TW"/>
                  <a:t>值</a:t>
                </a:r>
              </a:p>
            </c:rich>
          </c:tx>
          <c:layout>
            <c:manualLayout>
              <c:xMode val="edge"/>
              <c:yMode val="edge"/>
              <c:x val="3.7037120761720471E-2"/>
              <c:y val="0.41964285714285715"/>
            </c:manualLayout>
          </c:layout>
          <c:overlay val="0"/>
        </c:title>
        <c:numFmt formatCode="0.0_ " sourceLinked="1"/>
        <c:majorTickMark val="in"/>
        <c:minorTickMark val="none"/>
        <c:tickLblPos val="nextTo"/>
        <c:txPr>
          <a:bodyPr rot="0" vert="horz"/>
          <a:lstStyle/>
          <a:p>
            <a:pPr>
              <a:defRPr/>
            </a:pPr>
            <a:endParaRPr lang="zh-TW"/>
          </a:p>
        </c:txPr>
        <c:crossAx val="335224688"/>
        <c:crosses val="autoZero"/>
        <c:crossBetween val="midCat"/>
      </c:valAx>
    </c:plotArea>
    <c:legend>
      <c:legendPos val="r"/>
      <c:layout>
        <c:manualLayout>
          <c:xMode val="edge"/>
          <c:yMode val="edge"/>
          <c:x val="0.70602011452029645"/>
          <c:y val="0.41964285714285715"/>
          <c:w val="0.275463585665296"/>
          <c:h val="0.3392857142857143"/>
        </c:manualLayout>
      </c:layout>
      <c:overlay val="0"/>
    </c:legend>
    <c:plotVisOnly val="1"/>
    <c:dispBlanksAs val="gap"/>
    <c:showDLblsOverMax val="0"/>
  </c:chart>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0</xdr:rowOff>
    </xdr:from>
    <xdr:to>
      <xdr:col>11</xdr:col>
      <xdr:colOff>266700</xdr:colOff>
      <xdr:row>12</xdr:row>
      <xdr:rowOff>161925</xdr:rowOff>
    </xdr:to>
    <xdr:graphicFrame macro="">
      <xdr:nvGraphicFramePr>
        <xdr:cNvPr id="1026"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266700</xdr:colOff>
      <xdr:row>18</xdr:row>
      <xdr:rowOff>161925</xdr:rowOff>
    </xdr:from>
    <xdr:to>
      <xdr:col>11</xdr:col>
      <xdr:colOff>47625</xdr:colOff>
      <xdr:row>20</xdr:row>
      <xdr:rowOff>19050</xdr:rowOff>
    </xdr:to>
    <xdr:sp macro="" textlink="">
      <xdr:nvSpPr>
        <xdr:cNvPr id="3077" name="Line 5"/>
        <xdr:cNvSpPr>
          <a:spLocks noChangeShapeType="1"/>
        </xdr:cNvSpPr>
      </xdr:nvSpPr>
      <xdr:spPr bwMode="auto">
        <a:xfrm flipV="1">
          <a:off x="7343775" y="3990975"/>
          <a:ext cx="466725"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0</xdr:colOff>
      <xdr:row>10</xdr:row>
      <xdr:rowOff>0</xdr:rowOff>
    </xdr:to>
    <xdr:graphicFrame macro="">
      <xdr:nvGraphicFramePr>
        <xdr:cNvPr id="4097"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12</xdr:col>
      <xdr:colOff>647700</xdr:colOff>
      <xdr:row>33</xdr:row>
      <xdr:rowOff>9525</xdr:rowOff>
    </xdr:to>
    <xdr:graphicFrame macro="">
      <xdr:nvGraphicFramePr>
        <xdr:cNvPr id="4098"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xdr:colOff>
      <xdr:row>8</xdr:row>
      <xdr:rowOff>123825</xdr:rowOff>
    </xdr:from>
    <xdr:to>
      <xdr:col>6</xdr:col>
      <xdr:colOff>0</xdr:colOff>
      <xdr:row>8</xdr:row>
      <xdr:rowOff>123825</xdr:rowOff>
    </xdr:to>
    <xdr:sp macro="" textlink="">
      <xdr:nvSpPr>
        <xdr:cNvPr id="5121" name="Line 1"/>
        <xdr:cNvSpPr>
          <a:spLocks noChangeShapeType="1"/>
        </xdr:cNvSpPr>
      </xdr:nvSpPr>
      <xdr:spPr bwMode="auto">
        <a:xfrm flipH="1">
          <a:off x="3086100" y="1809750"/>
          <a:ext cx="571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0</xdr:row>
      <xdr:rowOff>0</xdr:rowOff>
    </xdr:from>
    <xdr:to>
      <xdr:col>8</xdr:col>
      <xdr:colOff>533400</xdr:colOff>
      <xdr:row>12</xdr:row>
      <xdr:rowOff>28575</xdr:rowOff>
    </xdr:to>
    <xdr:graphicFrame macro="">
      <xdr:nvGraphicFramePr>
        <xdr:cNvPr id="6145"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0</xdr:row>
      <xdr:rowOff>0</xdr:rowOff>
    </xdr:from>
    <xdr:to>
      <xdr:col>12</xdr:col>
      <xdr:colOff>0</xdr:colOff>
      <xdr:row>10</xdr:row>
      <xdr:rowOff>0</xdr:rowOff>
    </xdr:to>
    <xdr:graphicFrame macro="">
      <xdr:nvGraphicFramePr>
        <xdr:cNvPr id="7169"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0</xdr:colOff>
      <xdr:row>10</xdr:row>
      <xdr:rowOff>0</xdr:rowOff>
    </xdr:to>
    <xdr:graphicFrame macro="">
      <xdr:nvGraphicFramePr>
        <xdr:cNvPr id="8193"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workbookViewId="0">
      <selection activeCell="E10" sqref="E10"/>
    </sheetView>
  </sheetViews>
  <sheetFormatPr defaultRowHeight="16.5"/>
  <sheetData>
    <row r="1" spans="1:13">
      <c r="B1" s="200" t="s">
        <v>94</v>
      </c>
      <c r="C1" s="200"/>
      <c r="D1" s="200"/>
      <c r="E1" s="200"/>
      <c r="G1" t="s">
        <v>209</v>
      </c>
    </row>
    <row r="2" spans="1:13" ht="17.25" thickBot="1">
      <c r="B2" s="61" t="s">
        <v>95</v>
      </c>
      <c r="C2" s="61" t="s">
        <v>96</v>
      </c>
      <c r="D2" s="61" t="s">
        <v>97</v>
      </c>
      <c r="E2" s="61" t="s">
        <v>98</v>
      </c>
    </row>
    <row r="3" spans="1:13" ht="18" thickTop="1" thickBot="1">
      <c r="A3" s="62" t="s">
        <v>90</v>
      </c>
      <c r="B3" s="55">
        <v>15</v>
      </c>
      <c r="C3" s="55">
        <v>18</v>
      </c>
      <c r="D3" s="55">
        <v>22</v>
      </c>
      <c r="E3" s="56">
        <v>17</v>
      </c>
      <c r="G3" t="s">
        <v>210</v>
      </c>
    </row>
    <row r="4" spans="1:13">
      <c r="A4" s="63" t="s">
        <v>91</v>
      </c>
      <c r="B4" s="57">
        <v>13</v>
      </c>
      <c r="C4" s="57">
        <v>20</v>
      </c>
      <c r="D4" s="57">
        <v>16</v>
      </c>
      <c r="E4" s="58">
        <v>15</v>
      </c>
      <c r="G4" s="166" t="s">
        <v>211</v>
      </c>
      <c r="H4" s="166" t="s">
        <v>212</v>
      </c>
      <c r="I4" s="166" t="s">
        <v>213</v>
      </c>
      <c r="J4" s="166" t="s">
        <v>214</v>
      </c>
      <c r="K4" s="166" t="s">
        <v>215</v>
      </c>
    </row>
    <row r="5" spans="1:13">
      <c r="A5" s="63" t="s">
        <v>92</v>
      </c>
      <c r="B5" s="57">
        <v>15</v>
      </c>
      <c r="C5" s="57">
        <v>19</v>
      </c>
      <c r="D5" s="57">
        <v>24</v>
      </c>
      <c r="E5" s="58">
        <v>18</v>
      </c>
      <c r="G5" s="164" t="s">
        <v>90</v>
      </c>
      <c r="H5" s="164">
        <v>4</v>
      </c>
      <c r="I5" s="164">
        <v>72</v>
      </c>
      <c r="J5" s="164">
        <v>18</v>
      </c>
      <c r="K5" s="164">
        <v>8.6666666666666661</v>
      </c>
    </row>
    <row r="6" spans="1:13" ht="17.25" thickBot="1">
      <c r="A6" s="64" t="s">
        <v>93</v>
      </c>
      <c r="B6" s="59">
        <v>14</v>
      </c>
      <c r="C6" s="59">
        <v>23</v>
      </c>
      <c r="D6" s="59">
        <v>17</v>
      </c>
      <c r="E6" s="60">
        <v>14</v>
      </c>
      <c r="G6" s="164" t="s">
        <v>91</v>
      </c>
      <c r="H6" s="164">
        <v>4</v>
      </c>
      <c r="I6" s="164">
        <v>64</v>
      </c>
      <c r="J6" s="164">
        <v>16</v>
      </c>
      <c r="K6" s="164">
        <v>8.6666666666666661</v>
      </c>
    </row>
    <row r="7" spans="1:13" ht="17.25" thickTop="1">
      <c r="G7" s="164" t="s">
        <v>92</v>
      </c>
      <c r="H7" s="164">
        <v>4</v>
      </c>
      <c r="I7" s="164">
        <v>76</v>
      </c>
      <c r="J7" s="164">
        <v>19</v>
      </c>
      <c r="K7" s="164">
        <v>14</v>
      </c>
    </row>
    <row r="8" spans="1:13" ht="17.25" thickBot="1">
      <c r="G8" s="165" t="s">
        <v>93</v>
      </c>
      <c r="H8" s="165">
        <v>4</v>
      </c>
      <c r="I8" s="165">
        <v>68</v>
      </c>
      <c r="J8" s="165">
        <v>17</v>
      </c>
      <c r="K8" s="165">
        <v>18</v>
      </c>
    </row>
    <row r="11" spans="1:13" ht="17.25" thickBot="1">
      <c r="G11" t="s">
        <v>216</v>
      </c>
    </row>
    <row r="12" spans="1:13">
      <c r="G12" s="166" t="s">
        <v>217</v>
      </c>
      <c r="H12" s="166" t="s">
        <v>218</v>
      </c>
      <c r="I12" s="166" t="s">
        <v>219</v>
      </c>
      <c r="J12" s="166" t="s">
        <v>220</v>
      </c>
      <c r="K12" s="166" t="s">
        <v>221</v>
      </c>
      <c r="L12" s="166" t="s">
        <v>222</v>
      </c>
      <c r="M12" s="166" t="s">
        <v>223</v>
      </c>
    </row>
    <row r="13" spans="1:13">
      <c r="G13" s="164" t="s">
        <v>224</v>
      </c>
      <c r="H13" s="164">
        <v>20</v>
      </c>
      <c r="I13" s="164">
        <v>3</v>
      </c>
      <c r="J13" s="164">
        <v>6.666666666666667</v>
      </c>
      <c r="K13" s="164">
        <v>0.54054054054054057</v>
      </c>
      <c r="L13" s="164">
        <v>0.66356493042511921</v>
      </c>
      <c r="M13" s="164">
        <v>3.4902996048913337</v>
      </c>
    </row>
    <row r="14" spans="1:13">
      <c r="G14" s="164" t="s">
        <v>225</v>
      </c>
      <c r="H14" s="164">
        <v>148</v>
      </c>
      <c r="I14" s="164">
        <v>12</v>
      </c>
      <c r="J14" s="164">
        <v>12.333333333333334</v>
      </c>
      <c r="K14" s="164"/>
      <c r="L14" s="164"/>
      <c r="M14" s="164"/>
    </row>
    <row r="15" spans="1:13">
      <c r="G15" s="164"/>
      <c r="H15" s="164"/>
      <c r="I15" s="164"/>
      <c r="J15" s="164"/>
      <c r="K15" s="164"/>
      <c r="L15" s="164"/>
      <c r="M15" s="164"/>
    </row>
    <row r="16" spans="1:13" ht="17.25" thickBot="1">
      <c r="G16" s="165" t="s">
        <v>213</v>
      </c>
      <c r="H16" s="165">
        <v>168</v>
      </c>
      <c r="I16" s="165">
        <v>15</v>
      </c>
      <c r="J16" s="165"/>
      <c r="K16" s="165"/>
      <c r="L16" s="165"/>
      <c r="M16" s="165"/>
    </row>
    <row r="18" spans="7:13">
      <c r="G18" s="167" t="s">
        <v>226</v>
      </c>
      <c r="H18" s="167"/>
      <c r="I18" s="167"/>
      <c r="J18" s="167"/>
      <c r="K18" s="167"/>
      <c r="L18" s="167"/>
      <c r="M18" s="167"/>
    </row>
  </sheetData>
  <mergeCells count="1">
    <mergeCell ref="B1:E1"/>
  </mergeCells>
  <phoneticPr fontId="15"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F19" sqref="F19"/>
    </sheetView>
  </sheetViews>
  <sheetFormatPr defaultColWidth="8" defaultRowHeight="16.5"/>
  <cols>
    <col min="1" max="5" width="8" style="26"/>
    <col min="6" max="6" width="10.625" style="26" customWidth="1"/>
    <col min="7" max="16384" width="8" style="26"/>
  </cols>
  <sheetData>
    <row r="1" spans="1:12">
      <c r="A1" s="202" t="s">
        <v>77</v>
      </c>
      <c r="B1" s="202"/>
      <c r="C1" s="202"/>
      <c r="D1" s="202"/>
      <c r="E1" s="43"/>
      <c r="F1" t="s">
        <v>209</v>
      </c>
      <c r="G1"/>
      <c r="H1"/>
      <c r="I1"/>
      <c r="J1"/>
      <c r="K1"/>
      <c r="L1"/>
    </row>
    <row r="2" spans="1:12" ht="17.25" thickBot="1">
      <c r="A2" s="44" t="s">
        <v>78</v>
      </c>
      <c r="B2" s="44" t="s">
        <v>79</v>
      </c>
      <c r="C2" s="44" t="s">
        <v>80</v>
      </c>
      <c r="D2" s="45" t="s">
        <v>81</v>
      </c>
      <c r="E2" s="46"/>
      <c r="F2"/>
      <c r="G2"/>
      <c r="H2"/>
      <c r="I2"/>
      <c r="J2"/>
      <c r="K2"/>
      <c r="L2"/>
    </row>
    <row r="3" spans="1:12" ht="18" thickTop="1" thickBot="1">
      <c r="A3" s="47">
        <v>6</v>
      </c>
      <c r="B3" s="48">
        <v>8</v>
      </c>
      <c r="C3" s="47">
        <v>7</v>
      </c>
      <c r="D3" s="49">
        <v>8</v>
      </c>
      <c r="E3" s="46"/>
      <c r="F3" t="s">
        <v>210</v>
      </c>
      <c r="G3"/>
      <c r="H3"/>
      <c r="I3"/>
      <c r="J3"/>
      <c r="K3"/>
      <c r="L3"/>
    </row>
    <row r="4" spans="1:12">
      <c r="A4" s="47">
        <v>7</v>
      </c>
      <c r="B4" s="48">
        <v>5</v>
      </c>
      <c r="C4" s="47">
        <v>9</v>
      </c>
      <c r="D4" s="49">
        <v>5</v>
      </c>
      <c r="E4" s="46"/>
      <c r="F4" s="166" t="s">
        <v>211</v>
      </c>
      <c r="G4" s="166" t="s">
        <v>212</v>
      </c>
      <c r="H4" s="166" t="s">
        <v>213</v>
      </c>
      <c r="I4" s="166" t="s">
        <v>214</v>
      </c>
      <c r="J4" s="166" t="s">
        <v>215</v>
      </c>
      <c r="K4"/>
      <c r="L4"/>
    </row>
    <row r="5" spans="1:12">
      <c r="A5" s="47">
        <v>6</v>
      </c>
      <c r="B5" s="48">
        <v>8</v>
      </c>
      <c r="C5" s="47">
        <v>6</v>
      </c>
      <c r="D5" s="49">
        <v>6</v>
      </c>
      <c r="E5" s="46"/>
      <c r="F5" s="164" t="s">
        <v>78</v>
      </c>
      <c r="G5" s="164">
        <v>5</v>
      </c>
      <c r="H5" s="164">
        <v>30</v>
      </c>
      <c r="I5" s="164">
        <v>6</v>
      </c>
      <c r="J5" s="164">
        <v>0.5</v>
      </c>
      <c r="K5"/>
      <c r="L5"/>
    </row>
    <row r="6" spans="1:12">
      <c r="A6" s="47">
        <v>5</v>
      </c>
      <c r="B6" s="48">
        <v>6</v>
      </c>
      <c r="C6" s="47">
        <v>8</v>
      </c>
      <c r="D6" s="49">
        <v>6</v>
      </c>
      <c r="E6" s="46"/>
      <c r="F6" s="164" t="s">
        <v>79</v>
      </c>
      <c r="G6" s="164">
        <v>5</v>
      </c>
      <c r="H6" s="164">
        <v>35</v>
      </c>
      <c r="I6" s="164">
        <v>7</v>
      </c>
      <c r="J6" s="164">
        <v>2</v>
      </c>
      <c r="K6"/>
      <c r="L6"/>
    </row>
    <row r="7" spans="1:12">
      <c r="A7" s="47">
        <v>6</v>
      </c>
      <c r="B7" s="48">
        <v>8</v>
      </c>
      <c r="C7" s="47">
        <v>5</v>
      </c>
      <c r="D7" s="49">
        <v>5</v>
      </c>
      <c r="E7" s="46"/>
      <c r="F7" s="164" t="s">
        <v>80</v>
      </c>
      <c r="G7" s="164">
        <v>5</v>
      </c>
      <c r="H7" s="164">
        <v>35</v>
      </c>
      <c r="I7" s="164">
        <v>7</v>
      </c>
      <c r="J7" s="164">
        <v>2.5</v>
      </c>
      <c r="K7"/>
      <c r="L7"/>
    </row>
    <row r="8" spans="1:12" ht="17.25" thickBot="1">
      <c r="F8" s="165" t="s">
        <v>81</v>
      </c>
      <c r="G8" s="165">
        <v>5</v>
      </c>
      <c r="H8" s="165">
        <v>30</v>
      </c>
      <c r="I8" s="165">
        <v>6</v>
      </c>
      <c r="J8" s="165">
        <v>1.5</v>
      </c>
      <c r="K8"/>
      <c r="L8"/>
    </row>
    <row r="9" spans="1:12">
      <c r="F9"/>
      <c r="G9"/>
      <c r="H9"/>
      <c r="I9"/>
      <c r="J9"/>
      <c r="K9"/>
      <c r="L9"/>
    </row>
    <row r="10" spans="1:12">
      <c r="F10"/>
      <c r="G10"/>
      <c r="H10"/>
      <c r="I10"/>
      <c r="J10"/>
      <c r="K10"/>
      <c r="L10"/>
    </row>
    <row r="11" spans="1:12" ht="17.25" thickBot="1">
      <c r="F11" t="s">
        <v>216</v>
      </c>
      <c r="G11"/>
      <c r="H11"/>
      <c r="I11"/>
      <c r="J11"/>
      <c r="K11"/>
      <c r="L11"/>
    </row>
    <row r="12" spans="1:12">
      <c r="F12" s="166" t="s">
        <v>217</v>
      </c>
      <c r="G12" s="166" t="s">
        <v>218</v>
      </c>
      <c r="H12" s="166" t="s">
        <v>219</v>
      </c>
      <c r="I12" s="166" t="s">
        <v>220</v>
      </c>
      <c r="J12" s="166" t="s">
        <v>221</v>
      </c>
      <c r="K12" s="166" t="s">
        <v>222</v>
      </c>
      <c r="L12" s="166" t="s">
        <v>223</v>
      </c>
    </row>
    <row r="13" spans="1:12">
      <c r="F13" s="164" t="s">
        <v>224</v>
      </c>
      <c r="G13" s="164">
        <v>5</v>
      </c>
      <c r="H13" s="164">
        <v>3</v>
      </c>
      <c r="I13" s="164">
        <v>1.6666666666666667</v>
      </c>
      <c r="J13" s="164">
        <v>1.0256410256410258</v>
      </c>
      <c r="K13" s="175">
        <v>0.40751036059439116</v>
      </c>
      <c r="L13" s="164">
        <v>3.2388669524152647</v>
      </c>
    </row>
    <row r="14" spans="1:12">
      <c r="F14" s="164" t="s">
        <v>225</v>
      </c>
      <c r="G14" s="164">
        <v>26</v>
      </c>
      <c r="H14" s="164">
        <v>16</v>
      </c>
      <c r="I14" s="164">
        <v>1.625</v>
      </c>
      <c r="J14" s="164"/>
      <c r="K14" s="164"/>
      <c r="L14" s="164"/>
    </row>
    <row r="15" spans="1:12">
      <c r="F15" s="164"/>
      <c r="G15" s="164"/>
      <c r="H15" s="164"/>
      <c r="I15" s="164"/>
      <c r="J15" s="164"/>
      <c r="K15" s="164"/>
      <c r="L15" s="164"/>
    </row>
    <row r="16" spans="1:12" ht="17.25" thickBot="1">
      <c r="F16" s="165" t="s">
        <v>213</v>
      </c>
      <c r="G16" s="165">
        <v>31</v>
      </c>
      <c r="H16" s="165">
        <v>19</v>
      </c>
      <c r="I16" s="165"/>
      <c r="J16" s="165"/>
      <c r="K16" s="165"/>
      <c r="L16" s="165"/>
    </row>
    <row r="18" spans="6:9">
      <c r="F18" s="167" t="s">
        <v>287</v>
      </c>
      <c r="G18" s="178"/>
      <c r="H18" s="178"/>
      <c r="I18" s="181"/>
    </row>
  </sheetData>
  <mergeCells count="1">
    <mergeCell ref="A1:D1"/>
  </mergeCells>
  <phoneticPr fontId="15"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C9" sqref="C9"/>
    </sheetView>
  </sheetViews>
  <sheetFormatPr defaultColWidth="8" defaultRowHeight="16.5"/>
  <cols>
    <col min="1" max="2" width="8" style="26" customWidth="1"/>
    <col min="3" max="3" width="11.625" style="26" customWidth="1"/>
    <col min="4" max="4" width="8" style="26" customWidth="1"/>
    <col min="5" max="5" width="13" style="26" bestFit="1" customWidth="1"/>
    <col min="6" max="6" width="12.75" style="26" bestFit="1" customWidth="1"/>
    <col min="7" max="7" width="13" style="26" bestFit="1" customWidth="1"/>
    <col min="8" max="16384" width="8" style="26"/>
  </cols>
  <sheetData>
    <row r="1" spans="1:18" ht="17.25" thickBot="1">
      <c r="A1" s="50" t="s">
        <v>82</v>
      </c>
      <c r="B1" s="51" t="s">
        <v>288</v>
      </c>
      <c r="C1" s="52" t="s">
        <v>84</v>
      </c>
      <c r="J1" t="s">
        <v>262</v>
      </c>
      <c r="K1"/>
      <c r="L1"/>
      <c r="M1"/>
      <c r="N1"/>
      <c r="O1"/>
      <c r="P1"/>
      <c r="Q1"/>
      <c r="R1"/>
    </row>
    <row r="2" spans="1:18" ht="18" thickTop="1" thickBot="1">
      <c r="A2" s="49" t="s">
        <v>85</v>
      </c>
      <c r="B2" s="53">
        <v>4</v>
      </c>
      <c r="C2" s="54">
        <v>5</v>
      </c>
      <c r="J2"/>
      <c r="K2"/>
      <c r="L2"/>
      <c r="M2"/>
      <c r="N2"/>
      <c r="O2"/>
      <c r="P2"/>
      <c r="Q2"/>
      <c r="R2"/>
    </row>
    <row r="3" spans="1:18">
      <c r="A3" s="49" t="s">
        <v>86</v>
      </c>
      <c r="B3" s="53">
        <v>7</v>
      </c>
      <c r="C3" s="54">
        <v>12</v>
      </c>
      <c r="J3" s="168" t="s">
        <v>263</v>
      </c>
      <c r="K3" s="168"/>
      <c r="L3"/>
      <c r="M3"/>
      <c r="N3"/>
      <c r="O3"/>
      <c r="P3"/>
      <c r="Q3"/>
      <c r="R3"/>
    </row>
    <row r="4" spans="1:18">
      <c r="A4" s="49" t="s">
        <v>87</v>
      </c>
      <c r="B4" s="53">
        <v>3</v>
      </c>
      <c r="C4" s="54">
        <v>4</v>
      </c>
      <c r="J4" s="164" t="s">
        <v>264</v>
      </c>
      <c r="K4" s="164">
        <v>0.8778762251403478</v>
      </c>
      <c r="L4"/>
      <c r="M4"/>
      <c r="N4"/>
      <c r="O4"/>
      <c r="P4"/>
      <c r="Q4"/>
      <c r="R4"/>
    </row>
    <row r="5" spans="1:18">
      <c r="A5" s="49" t="s">
        <v>88</v>
      </c>
      <c r="B5" s="53">
        <v>6</v>
      </c>
      <c r="C5" s="54">
        <v>8</v>
      </c>
      <c r="J5" s="164" t="s">
        <v>265</v>
      </c>
      <c r="K5" s="164">
        <v>0.77066666666666661</v>
      </c>
      <c r="L5"/>
      <c r="M5"/>
      <c r="N5"/>
      <c r="O5"/>
      <c r="P5"/>
      <c r="Q5"/>
      <c r="R5"/>
    </row>
    <row r="6" spans="1:18">
      <c r="A6" s="49" t="s">
        <v>89</v>
      </c>
      <c r="B6" s="53">
        <v>10</v>
      </c>
      <c r="C6" s="54">
        <v>11</v>
      </c>
      <c r="J6" s="164" t="s">
        <v>266</v>
      </c>
      <c r="K6" s="164">
        <v>0.69422222222222219</v>
      </c>
      <c r="L6"/>
      <c r="M6"/>
      <c r="N6"/>
      <c r="O6"/>
      <c r="P6"/>
      <c r="Q6"/>
      <c r="R6"/>
    </row>
    <row r="7" spans="1:18">
      <c r="J7" s="164" t="s">
        <v>228</v>
      </c>
      <c r="K7" s="164">
        <v>1.9550504398153574</v>
      </c>
      <c r="L7"/>
      <c r="M7"/>
      <c r="N7"/>
      <c r="O7"/>
      <c r="P7"/>
      <c r="Q7"/>
      <c r="R7"/>
    </row>
    <row r="8" spans="1:18" ht="17.25" thickBot="1">
      <c r="J8" s="165" t="s">
        <v>248</v>
      </c>
      <c r="K8" s="165">
        <v>5</v>
      </c>
      <c r="L8"/>
      <c r="M8"/>
      <c r="N8"/>
      <c r="O8"/>
      <c r="P8"/>
      <c r="Q8"/>
      <c r="R8"/>
    </row>
    <row r="9" spans="1:18">
      <c r="J9"/>
      <c r="K9"/>
      <c r="L9"/>
      <c r="M9"/>
      <c r="N9"/>
      <c r="O9"/>
      <c r="P9"/>
      <c r="Q9"/>
      <c r="R9"/>
    </row>
    <row r="10" spans="1:18" ht="17.25" thickBot="1">
      <c r="J10" t="s">
        <v>216</v>
      </c>
      <c r="K10"/>
      <c r="L10"/>
      <c r="M10"/>
      <c r="N10"/>
      <c r="O10"/>
      <c r="P10"/>
      <c r="Q10"/>
      <c r="R10"/>
    </row>
    <row r="11" spans="1:18">
      <c r="J11" s="166"/>
      <c r="K11" s="166" t="s">
        <v>219</v>
      </c>
      <c r="L11" s="166" t="s">
        <v>218</v>
      </c>
      <c r="M11" s="166" t="s">
        <v>220</v>
      </c>
      <c r="N11" s="166" t="s">
        <v>221</v>
      </c>
      <c r="O11" s="166" t="s">
        <v>270</v>
      </c>
      <c r="P11"/>
      <c r="Q11"/>
      <c r="R11"/>
    </row>
    <row r="12" spans="1:18">
      <c r="J12" s="164" t="s">
        <v>267</v>
      </c>
      <c r="K12" s="164">
        <v>1</v>
      </c>
      <c r="L12" s="164">
        <v>38.533333333333331</v>
      </c>
      <c r="M12" s="164">
        <v>38.533333333333331</v>
      </c>
      <c r="N12" s="164">
        <v>10.081395348837207</v>
      </c>
      <c r="O12" s="164">
        <v>5.028219434626393E-2</v>
      </c>
      <c r="P12"/>
      <c r="Q12"/>
      <c r="R12"/>
    </row>
    <row r="13" spans="1:18" ht="17.25" thickBot="1">
      <c r="J13" s="164" t="s">
        <v>268</v>
      </c>
      <c r="K13" s="164">
        <v>3</v>
      </c>
      <c r="L13" s="164">
        <v>11.466666666666669</v>
      </c>
      <c r="M13" s="164">
        <v>3.8222222222222229</v>
      </c>
      <c r="N13" s="164"/>
      <c r="O13" s="164"/>
      <c r="P13"/>
      <c r="Q13"/>
      <c r="R13"/>
    </row>
    <row r="14" spans="1:18" ht="17.25" thickBot="1">
      <c r="E14" s="166"/>
      <c r="F14" s="166" t="s">
        <v>83</v>
      </c>
      <c r="G14" s="166" t="s">
        <v>84</v>
      </c>
      <c r="J14" s="165" t="s">
        <v>213</v>
      </c>
      <c r="K14" s="165">
        <v>4</v>
      </c>
      <c r="L14" s="165">
        <v>50</v>
      </c>
      <c r="M14" s="165"/>
      <c r="N14" s="165"/>
      <c r="O14" s="165"/>
      <c r="P14"/>
      <c r="Q14"/>
      <c r="R14"/>
    </row>
    <row r="15" spans="1:18" ht="17.25" thickBot="1">
      <c r="E15" s="164" t="s">
        <v>83</v>
      </c>
      <c r="F15" s="164">
        <v>1</v>
      </c>
      <c r="G15" s="164"/>
      <c r="J15"/>
      <c r="K15"/>
      <c r="L15"/>
      <c r="M15"/>
      <c r="N15"/>
      <c r="O15"/>
      <c r="P15"/>
      <c r="Q15"/>
      <c r="R15"/>
    </row>
    <row r="16" spans="1:18" ht="17.25" thickBot="1">
      <c r="E16" s="165" t="s">
        <v>84</v>
      </c>
      <c r="F16" s="165">
        <v>0.87787622514034791</v>
      </c>
      <c r="G16" s="165">
        <v>1</v>
      </c>
      <c r="J16" s="166"/>
      <c r="K16" s="166" t="s">
        <v>271</v>
      </c>
      <c r="L16" s="166" t="s">
        <v>228</v>
      </c>
      <c r="M16" s="166" t="s">
        <v>255</v>
      </c>
      <c r="N16" s="166" t="s">
        <v>222</v>
      </c>
      <c r="O16" s="166" t="s">
        <v>272</v>
      </c>
      <c r="P16" s="166" t="s">
        <v>273</v>
      </c>
      <c r="Q16" s="166" t="s">
        <v>274</v>
      </c>
      <c r="R16" s="166" t="s">
        <v>275</v>
      </c>
    </row>
    <row r="17" spans="8:18">
      <c r="J17" s="164" t="s">
        <v>269</v>
      </c>
      <c r="K17" s="164">
        <v>1.2</v>
      </c>
      <c r="L17" s="164">
        <v>2.3132468763863296</v>
      </c>
      <c r="M17" s="164">
        <v>0.51875137593381304</v>
      </c>
      <c r="N17" s="164">
        <v>0.63977103172636318</v>
      </c>
      <c r="O17" s="164">
        <v>-6.1617908811124451</v>
      </c>
      <c r="P17" s="164">
        <v>8.5617908811124526</v>
      </c>
      <c r="Q17" s="164">
        <v>-6.1617908811124451</v>
      </c>
      <c r="R17" s="164">
        <v>8.5617908811124526</v>
      </c>
    </row>
    <row r="18" spans="8:18" ht="17.25" thickBot="1">
      <c r="J18" s="165" t="s">
        <v>83</v>
      </c>
      <c r="K18" s="165">
        <v>1.1333333333333329</v>
      </c>
      <c r="L18" s="165">
        <v>0.35694174231575576</v>
      </c>
      <c r="M18" s="165">
        <v>3.1751213124599196</v>
      </c>
      <c r="N18" s="165">
        <v>5.0282194346263971E-2</v>
      </c>
      <c r="O18" s="165">
        <v>-2.6156613426981945E-3</v>
      </c>
      <c r="P18" s="165">
        <v>2.2692823280093641</v>
      </c>
      <c r="Q18" s="165">
        <v>-2.6156613426981945E-3</v>
      </c>
      <c r="R18" s="165">
        <v>2.2692823280093641</v>
      </c>
    </row>
    <row r="19" spans="8:18">
      <c r="J19"/>
      <c r="K19"/>
      <c r="L19"/>
      <c r="M19"/>
      <c r="N19"/>
      <c r="O19"/>
      <c r="P19"/>
      <c r="Q19"/>
      <c r="R19"/>
    </row>
    <row r="20" spans="8:18" ht="17.25" thickBot="1">
      <c r="H20" s="178"/>
      <c r="I20" s="178"/>
      <c r="J20" s="182" t="s">
        <v>289</v>
      </c>
      <c r="K20" s="167"/>
      <c r="L20" s="167"/>
      <c r="M20"/>
      <c r="N20"/>
      <c r="O20"/>
      <c r="P20"/>
      <c r="Q20"/>
      <c r="R20"/>
    </row>
    <row r="21" spans="8:18" ht="17.25" thickTop="1">
      <c r="J21"/>
      <c r="K21"/>
      <c r="L21"/>
      <c r="M21"/>
      <c r="N21"/>
      <c r="O21"/>
      <c r="P21"/>
      <c r="Q21"/>
      <c r="R21"/>
    </row>
  </sheetData>
  <phoneticPr fontId="15" type="noConversion"/>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E19" sqref="E19:J19"/>
    </sheetView>
  </sheetViews>
  <sheetFormatPr defaultRowHeight="16.5"/>
  <cols>
    <col min="1" max="4" width="9" style="67"/>
    <col min="5" max="5" width="13.125" style="67" customWidth="1"/>
    <col min="6" max="16384" width="9" style="67"/>
  </cols>
  <sheetData>
    <row r="1" spans="1:8">
      <c r="A1" s="65" t="s">
        <v>143</v>
      </c>
      <c r="B1" s="66"/>
    </row>
    <row r="2" spans="1:8">
      <c r="A2" s="68" t="s">
        <v>99</v>
      </c>
      <c r="B2" s="69" t="s">
        <v>144</v>
      </c>
      <c r="C2" s="69" t="s">
        <v>145</v>
      </c>
      <c r="E2" s="184" t="s">
        <v>298</v>
      </c>
      <c r="F2" s="67">
        <f>VAR(B3:B51)</f>
        <v>246.25</v>
      </c>
    </row>
    <row r="3" spans="1:8">
      <c r="A3" s="70" t="s">
        <v>100</v>
      </c>
      <c r="B3" s="71">
        <v>79</v>
      </c>
      <c r="C3" s="71">
        <v>91</v>
      </c>
      <c r="E3" s="184" t="s">
        <v>299</v>
      </c>
      <c r="F3" s="67">
        <f>VAR(C3:C52)</f>
        <v>189.58843537414941</v>
      </c>
    </row>
    <row r="4" spans="1:8">
      <c r="A4" s="72" t="s">
        <v>146</v>
      </c>
      <c r="B4" s="71">
        <v>97</v>
      </c>
      <c r="C4" s="71">
        <v>80</v>
      </c>
    </row>
    <row r="5" spans="1:8">
      <c r="A5" s="70" t="s">
        <v>101</v>
      </c>
      <c r="B5" s="71">
        <v>70</v>
      </c>
      <c r="C5" s="71">
        <v>95</v>
      </c>
    </row>
    <row r="6" spans="1:8">
      <c r="A6" s="70" t="s">
        <v>102</v>
      </c>
      <c r="B6" s="71">
        <v>71</v>
      </c>
      <c r="C6" s="71">
        <v>66</v>
      </c>
      <c r="E6" t="s">
        <v>293</v>
      </c>
      <c r="F6"/>
      <c r="G6"/>
    </row>
    <row r="7" spans="1:8" ht="17.25" thickBot="1">
      <c r="A7" s="72" t="s">
        <v>147</v>
      </c>
      <c r="B7" s="71">
        <v>90</v>
      </c>
      <c r="C7" s="71">
        <v>70</v>
      </c>
      <c r="E7"/>
      <c r="F7"/>
      <c r="G7"/>
    </row>
    <row r="8" spans="1:8">
      <c r="A8" s="70" t="s">
        <v>103</v>
      </c>
      <c r="B8" s="71">
        <v>88</v>
      </c>
      <c r="C8" s="71">
        <v>71</v>
      </c>
      <c r="E8" s="166"/>
      <c r="F8" s="166" t="s">
        <v>290</v>
      </c>
      <c r="G8" s="166" t="s">
        <v>291</v>
      </c>
    </row>
    <row r="9" spans="1:8">
      <c r="A9" s="70" t="s">
        <v>104</v>
      </c>
      <c r="B9" s="71">
        <v>62</v>
      </c>
      <c r="C9" s="71">
        <v>57</v>
      </c>
      <c r="E9" s="164" t="s">
        <v>227</v>
      </c>
      <c r="F9" s="164">
        <v>64.142857142857139</v>
      </c>
      <c r="G9" s="164">
        <v>72.489795918367349</v>
      </c>
    </row>
    <row r="10" spans="1:8">
      <c r="A10" s="70" t="s">
        <v>148</v>
      </c>
      <c r="B10" s="71">
        <v>63</v>
      </c>
      <c r="C10" s="71">
        <v>76</v>
      </c>
      <c r="E10" s="164" t="s">
        <v>294</v>
      </c>
      <c r="F10" s="164">
        <v>246.25</v>
      </c>
      <c r="G10" s="164">
        <v>189.58840000000001</v>
      </c>
      <c r="H10" s="183"/>
    </row>
    <row r="11" spans="1:8">
      <c r="A11" s="70" t="s">
        <v>105</v>
      </c>
      <c r="B11" s="71">
        <v>45</v>
      </c>
      <c r="C11" s="71">
        <v>81</v>
      </c>
      <c r="E11" s="164" t="s">
        <v>248</v>
      </c>
      <c r="F11" s="164">
        <v>49</v>
      </c>
      <c r="G11" s="164">
        <v>49</v>
      </c>
    </row>
    <row r="12" spans="1:8">
      <c r="A12" s="70" t="s">
        <v>106</v>
      </c>
      <c r="B12" s="71">
        <v>61</v>
      </c>
      <c r="C12" s="71">
        <v>92</v>
      </c>
      <c r="E12" s="164" t="s">
        <v>254</v>
      </c>
      <c r="F12" s="164">
        <v>0</v>
      </c>
      <c r="G12" s="164"/>
    </row>
    <row r="13" spans="1:8">
      <c r="A13" s="70" t="s">
        <v>107</v>
      </c>
      <c r="B13" s="71">
        <v>54</v>
      </c>
      <c r="C13" s="71">
        <v>83</v>
      </c>
      <c r="E13" s="164" t="s">
        <v>295</v>
      </c>
      <c r="F13" s="164">
        <v>-2.798739789718121</v>
      </c>
      <c r="G13" s="164"/>
    </row>
    <row r="14" spans="1:8">
      <c r="A14" s="70" t="s">
        <v>108</v>
      </c>
      <c r="B14" s="71">
        <v>45</v>
      </c>
      <c r="C14" s="71">
        <v>81</v>
      </c>
      <c r="E14" s="164" t="s">
        <v>296</v>
      </c>
      <c r="F14" s="164">
        <v>2.5651832812699782E-3</v>
      </c>
      <c r="G14" s="164"/>
    </row>
    <row r="15" spans="1:8">
      <c r="A15" s="70" t="s">
        <v>109</v>
      </c>
      <c r="B15" s="71">
        <v>58</v>
      </c>
      <c r="C15" s="71">
        <v>69</v>
      </c>
      <c r="E15" s="164" t="s">
        <v>250</v>
      </c>
      <c r="F15" s="164">
        <v>1.644853475669982</v>
      </c>
      <c r="G15" s="164"/>
    </row>
    <row r="16" spans="1:8">
      <c r="A16" s="70" t="s">
        <v>110</v>
      </c>
      <c r="B16" s="71">
        <v>69</v>
      </c>
      <c r="C16" s="71">
        <v>60</v>
      </c>
      <c r="E16" s="164" t="s">
        <v>297</v>
      </c>
      <c r="F16" s="175">
        <v>5.1303665625399564E-3</v>
      </c>
      <c r="G16" s="164"/>
    </row>
    <row r="17" spans="1:10" ht="17.25" thickBot="1">
      <c r="A17" s="70" t="s">
        <v>111</v>
      </c>
      <c r="B17" s="71">
        <v>54</v>
      </c>
      <c r="C17" s="71">
        <v>70</v>
      </c>
      <c r="E17" s="165" t="s">
        <v>258</v>
      </c>
      <c r="F17" s="165">
        <v>1.9599627874084047</v>
      </c>
      <c r="G17" s="165"/>
    </row>
    <row r="18" spans="1:10">
      <c r="A18" s="70" t="s">
        <v>112</v>
      </c>
      <c r="B18" s="71">
        <v>57</v>
      </c>
      <c r="C18" s="71">
        <v>69</v>
      </c>
    </row>
    <row r="19" spans="1:10">
      <c r="A19" s="70" t="s">
        <v>113</v>
      </c>
      <c r="B19" s="71">
        <v>55</v>
      </c>
      <c r="C19" s="71">
        <v>94</v>
      </c>
      <c r="E19" s="167" t="s">
        <v>300</v>
      </c>
      <c r="F19" s="185"/>
      <c r="G19" s="185"/>
      <c r="H19" s="185"/>
      <c r="I19" s="185"/>
      <c r="J19" s="185"/>
    </row>
    <row r="20" spans="1:10">
      <c r="A20" s="70" t="s">
        <v>114</v>
      </c>
      <c r="B20" s="71">
        <v>58</v>
      </c>
      <c r="C20" s="71">
        <v>60</v>
      </c>
    </row>
    <row r="21" spans="1:10">
      <c r="A21" s="70" t="s">
        <v>115</v>
      </c>
      <c r="B21" s="71">
        <v>59</v>
      </c>
      <c r="C21" s="71">
        <v>87</v>
      </c>
    </row>
    <row r="22" spans="1:10">
      <c r="A22" s="70" t="s">
        <v>116</v>
      </c>
      <c r="B22" s="71">
        <v>42</v>
      </c>
      <c r="C22" s="71">
        <v>76</v>
      </c>
    </row>
    <row r="23" spans="1:10">
      <c r="A23" s="70" t="s">
        <v>117</v>
      </c>
      <c r="B23" s="71">
        <v>27</v>
      </c>
      <c r="C23" s="71">
        <v>66</v>
      </c>
    </row>
    <row r="24" spans="1:10">
      <c r="A24" s="70" t="s">
        <v>118</v>
      </c>
      <c r="B24" s="71">
        <v>79</v>
      </c>
      <c r="C24" s="71">
        <v>53</v>
      </c>
    </row>
    <row r="25" spans="1:10">
      <c r="A25" s="70" t="s">
        <v>119</v>
      </c>
      <c r="B25" s="71">
        <v>63</v>
      </c>
      <c r="C25" s="71">
        <v>63</v>
      </c>
    </row>
    <row r="26" spans="1:10">
      <c r="A26" s="70" t="s">
        <v>120</v>
      </c>
      <c r="B26" s="71">
        <v>74</v>
      </c>
      <c r="C26" s="71">
        <v>51</v>
      </c>
    </row>
    <row r="27" spans="1:10">
      <c r="A27" s="70" t="s">
        <v>121</v>
      </c>
      <c r="B27" s="71">
        <v>67</v>
      </c>
      <c r="C27" s="71">
        <v>47</v>
      </c>
    </row>
    <row r="28" spans="1:10">
      <c r="A28" s="70" t="s">
        <v>122</v>
      </c>
      <c r="B28" s="71">
        <v>30</v>
      </c>
      <c r="C28" s="71">
        <v>68</v>
      </c>
    </row>
    <row r="29" spans="1:10">
      <c r="A29" s="70" t="s">
        <v>123</v>
      </c>
      <c r="B29" s="71">
        <v>30</v>
      </c>
      <c r="C29" s="71">
        <v>38</v>
      </c>
    </row>
    <row r="30" spans="1:10">
      <c r="A30" s="70" t="s">
        <v>124</v>
      </c>
      <c r="B30" s="71">
        <v>50</v>
      </c>
      <c r="C30" s="71">
        <v>63</v>
      </c>
    </row>
    <row r="31" spans="1:10">
      <c r="A31" s="70" t="s">
        <v>125</v>
      </c>
      <c r="B31" s="71">
        <v>81</v>
      </c>
      <c r="C31" s="71">
        <v>40</v>
      </c>
    </row>
    <row r="32" spans="1:10">
      <c r="A32" s="70" t="s">
        <v>126</v>
      </c>
      <c r="B32" s="71">
        <v>70</v>
      </c>
      <c r="C32" s="71">
        <v>84</v>
      </c>
    </row>
    <row r="33" spans="1:3">
      <c r="A33" s="70" t="s">
        <v>127</v>
      </c>
      <c r="B33" s="71">
        <v>75</v>
      </c>
      <c r="C33" s="71">
        <v>73</v>
      </c>
    </row>
    <row r="34" spans="1:3">
      <c r="A34" s="70" t="s">
        <v>128</v>
      </c>
      <c r="B34" s="71">
        <v>62</v>
      </c>
      <c r="C34" s="71">
        <v>92</v>
      </c>
    </row>
    <row r="35" spans="1:3">
      <c r="A35" s="70" t="s">
        <v>129</v>
      </c>
      <c r="B35" s="71">
        <v>83</v>
      </c>
      <c r="C35" s="71">
        <v>85</v>
      </c>
    </row>
    <row r="36" spans="1:3">
      <c r="A36" s="70" t="s">
        <v>130</v>
      </c>
      <c r="B36" s="71">
        <v>61</v>
      </c>
      <c r="C36" s="71">
        <v>67</v>
      </c>
    </row>
    <row r="37" spans="1:3">
      <c r="A37" s="70" t="s">
        <v>131</v>
      </c>
      <c r="B37" s="71">
        <v>53</v>
      </c>
      <c r="C37" s="71">
        <v>61</v>
      </c>
    </row>
    <row r="38" spans="1:3">
      <c r="A38" s="70" t="s">
        <v>132</v>
      </c>
      <c r="B38" s="71">
        <v>69</v>
      </c>
      <c r="C38" s="71">
        <v>71</v>
      </c>
    </row>
    <row r="39" spans="1:3">
      <c r="A39" s="70" t="s">
        <v>133</v>
      </c>
      <c r="B39" s="71">
        <v>57</v>
      </c>
      <c r="C39" s="71">
        <v>75</v>
      </c>
    </row>
    <row r="40" spans="1:3">
      <c r="A40" s="70" t="s">
        <v>134</v>
      </c>
      <c r="B40" s="71">
        <v>70</v>
      </c>
      <c r="C40" s="71">
        <v>62</v>
      </c>
    </row>
    <row r="41" spans="1:3">
      <c r="A41" s="70" t="s">
        <v>135</v>
      </c>
      <c r="B41" s="71">
        <v>75</v>
      </c>
      <c r="C41" s="71">
        <v>83</v>
      </c>
    </row>
    <row r="42" spans="1:3">
      <c r="A42" s="70" t="s">
        <v>136</v>
      </c>
      <c r="B42" s="71">
        <v>53</v>
      </c>
      <c r="C42" s="71">
        <v>72</v>
      </c>
    </row>
    <row r="43" spans="1:3">
      <c r="A43" s="70" t="s">
        <v>137</v>
      </c>
      <c r="B43" s="71">
        <v>69</v>
      </c>
      <c r="C43" s="71">
        <v>77</v>
      </c>
    </row>
    <row r="44" spans="1:3">
      <c r="A44" s="70" t="s">
        <v>138</v>
      </c>
      <c r="B44" s="71">
        <v>69</v>
      </c>
      <c r="C44" s="71">
        <v>84</v>
      </c>
    </row>
    <row r="45" spans="1:3">
      <c r="A45" s="70" t="s">
        <v>139</v>
      </c>
      <c r="B45" s="71">
        <v>61</v>
      </c>
      <c r="C45" s="71">
        <v>78</v>
      </c>
    </row>
    <row r="46" spans="1:3">
      <c r="A46" s="70" t="s">
        <v>140</v>
      </c>
      <c r="B46" s="71">
        <v>60</v>
      </c>
      <c r="C46" s="71">
        <v>71</v>
      </c>
    </row>
    <row r="47" spans="1:3">
      <c r="A47" s="70" t="s">
        <v>141</v>
      </c>
      <c r="B47" s="71">
        <v>59</v>
      </c>
      <c r="C47" s="71">
        <v>66</v>
      </c>
    </row>
    <row r="48" spans="1:3">
      <c r="A48" s="70" t="s">
        <v>142</v>
      </c>
      <c r="B48" s="71">
        <v>92</v>
      </c>
      <c r="C48" s="71">
        <v>72</v>
      </c>
    </row>
    <row r="49" spans="1:3">
      <c r="A49" s="70" t="s">
        <v>149</v>
      </c>
      <c r="B49" s="71">
        <v>68</v>
      </c>
      <c r="C49" s="71">
        <v>98</v>
      </c>
    </row>
    <row r="50" spans="1:3">
      <c r="A50" s="70" t="s">
        <v>150</v>
      </c>
      <c r="B50" s="71">
        <v>97</v>
      </c>
      <c r="C50" s="71">
        <v>90</v>
      </c>
    </row>
    <row r="51" spans="1:3">
      <c r="A51" s="70" t="s">
        <v>151</v>
      </c>
      <c r="B51" s="71">
        <v>62</v>
      </c>
      <c r="C51" s="71">
        <v>74</v>
      </c>
    </row>
  </sheetData>
  <phoneticPr fontId="15"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F28" sqref="F28"/>
    </sheetView>
  </sheetViews>
  <sheetFormatPr defaultRowHeight="15"/>
  <cols>
    <col min="1" max="4" width="9" style="73"/>
    <col min="5" max="5" width="12.875" style="73" customWidth="1"/>
    <col min="6" max="16384" width="9" style="73"/>
  </cols>
  <sheetData>
    <row r="1" spans="1:9" ht="17.25" thickBot="1">
      <c r="A1" s="203" t="s">
        <v>163</v>
      </c>
      <c r="B1" s="204"/>
      <c r="C1" s="205"/>
      <c r="E1" t="s">
        <v>247</v>
      </c>
      <c r="F1"/>
      <c r="G1"/>
    </row>
    <row r="2" spans="1:9" ht="17.25" thickBot="1">
      <c r="A2" s="74" t="s">
        <v>164</v>
      </c>
      <c r="B2" s="75" t="s">
        <v>165</v>
      </c>
      <c r="C2" s="76" t="s">
        <v>166</v>
      </c>
      <c r="E2"/>
      <c r="F2"/>
      <c r="G2"/>
    </row>
    <row r="3" spans="1:9" ht="16.5">
      <c r="A3" s="77" t="s">
        <v>167</v>
      </c>
      <c r="B3" s="78">
        <v>6</v>
      </c>
      <c r="C3" s="79">
        <v>3</v>
      </c>
      <c r="E3" s="166"/>
      <c r="F3" s="166" t="s">
        <v>301</v>
      </c>
      <c r="G3" s="166" t="s">
        <v>302</v>
      </c>
    </row>
    <row r="4" spans="1:9" ht="16.5">
      <c r="A4" s="77" t="s">
        <v>152</v>
      </c>
      <c r="B4" s="78">
        <v>8</v>
      </c>
      <c r="C4" s="79">
        <v>8</v>
      </c>
      <c r="E4" s="164" t="s">
        <v>227</v>
      </c>
      <c r="F4" s="164">
        <v>7.583333333333333</v>
      </c>
      <c r="G4" s="164">
        <v>6.416666666666667</v>
      </c>
    </row>
    <row r="5" spans="1:9" ht="16.5">
      <c r="A5" s="77" t="s">
        <v>153</v>
      </c>
      <c r="B5" s="78">
        <v>4</v>
      </c>
      <c r="C5" s="79">
        <v>4</v>
      </c>
      <c r="E5" s="164" t="s">
        <v>215</v>
      </c>
      <c r="F5" s="164">
        <v>9.5378787878787836</v>
      </c>
      <c r="G5" s="164">
        <v>4.6287878787878807</v>
      </c>
    </row>
    <row r="6" spans="1:9" ht="16.5">
      <c r="A6" s="77" t="s">
        <v>154</v>
      </c>
      <c r="B6" s="78">
        <v>3</v>
      </c>
      <c r="C6" s="79">
        <v>7</v>
      </c>
      <c r="E6" s="164" t="s">
        <v>248</v>
      </c>
      <c r="F6" s="164">
        <v>12</v>
      </c>
      <c r="G6" s="164">
        <v>12</v>
      </c>
    </row>
    <row r="7" spans="1:9" ht="16.5">
      <c r="A7" s="77" t="s">
        <v>155</v>
      </c>
      <c r="B7" s="78">
        <v>3</v>
      </c>
      <c r="C7" s="79">
        <v>6</v>
      </c>
      <c r="E7" s="164" t="s">
        <v>219</v>
      </c>
      <c r="F7" s="164">
        <v>11</v>
      </c>
      <c r="G7" s="164">
        <v>11</v>
      </c>
    </row>
    <row r="8" spans="1:9" ht="16.5">
      <c r="A8" s="77" t="s">
        <v>156</v>
      </c>
      <c r="B8" s="78">
        <v>12</v>
      </c>
      <c r="C8" s="79">
        <v>8</v>
      </c>
      <c r="E8" s="164" t="s">
        <v>221</v>
      </c>
      <c r="F8" s="164">
        <v>2.060556464811782</v>
      </c>
      <c r="G8" s="164"/>
    </row>
    <row r="9" spans="1:9" ht="16.5">
      <c r="A9" s="77" t="s">
        <v>157</v>
      </c>
      <c r="B9" s="78">
        <v>9</v>
      </c>
      <c r="C9" s="79">
        <v>5</v>
      </c>
      <c r="E9" s="164" t="s">
        <v>249</v>
      </c>
      <c r="F9" s="175">
        <v>0.12304317478712677</v>
      </c>
      <c r="G9" s="164"/>
      <c r="H9" s="186" t="s">
        <v>292</v>
      </c>
      <c r="I9" s="186"/>
    </row>
    <row r="10" spans="1:9" ht="17.25" thickBot="1">
      <c r="A10" s="77" t="s">
        <v>158</v>
      </c>
      <c r="B10" s="78">
        <v>7</v>
      </c>
      <c r="C10" s="79">
        <v>4</v>
      </c>
      <c r="E10" s="165" t="s">
        <v>250</v>
      </c>
      <c r="F10" s="165">
        <v>2.8179272248962661</v>
      </c>
      <c r="G10" s="165"/>
    </row>
    <row r="11" spans="1:9" ht="15.75">
      <c r="A11" s="77" t="s">
        <v>159</v>
      </c>
      <c r="B11" s="78">
        <v>8</v>
      </c>
      <c r="C11" s="79">
        <v>6</v>
      </c>
    </row>
    <row r="12" spans="1:9" ht="16.5">
      <c r="A12" s="77" t="s">
        <v>160</v>
      </c>
      <c r="B12" s="78">
        <v>9</v>
      </c>
      <c r="C12" s="79">
        <v>7</v>
      </c>
      <c r="E12" t="s">
        <v>252</v>
      </c>
      <c r="F12"/>
      <c r="G12"/>
    </row>
    <row r="13" spans="1:9" ht="17.25" thickBot="1">
      <c r="A13" s="77" t="s">
        <v>161</v>
      </c>
      <c r="B13" s="78">
        <v>11</v>
      </c>
      <c r="C13" s="79">
        <v>10</v>
      </c>
      <c r="E13"/>
      <c r="F13"/>
      <c r="G13"/>
    </row>
    <row r="14" spans="1:9" ht="17.25" thickBot="1">
      <c r="A14" s="74" t="s">
        <v>162</v>
      </c>
      <c r="B14" s="80">
        <v>11</v>
      </c>
      <c r="C14" s="81">
        <v>9</v>
      </c>
      <c r="E14" s="166"/>
      <c r="F14" s="166" t="s">
        <v>301</v>
      </c>
      <c r="G14" s="166" t="s">
        <v>302</v>
      </c>
    </row>
    <row r="15" spans="1:9" ht="16.5">
      <c r="C15" s="82"/>
      <c r="E15" s="164" t="s">
        <v>227</v>
      </c>
      <c r="F15" s="164">
        <v>7.583333333333333</v>
      </c>
      <c r="G15" s="164">
        <v>6.416666666666667</v>
      </c>
    </row>
    <row r="16" spans="1:9" ht="16.5">
      <c r="E16" s="164" t="s">
        <v>215</v>
      </c>
      <c r="F16" s="164">
        <v>9.5378787878787836</v>
      </c>
      <c r="G16" s="164">
        <v>4.6287878787878807</v>
      </c>
    </row>
    <row r="17" spans="5:11" ht="16.5">
      <c r="E17" s="164" t="s">
        <v>248</v>
      </c>
      <c r="F17" s="164">
        <v>12</v>
      </c>
      <c r="G17" s="164">
        <v>12</v>
      </c>
    </row>
    <row r="18" spans="5:11" ht="16.5">
      <c r="E18" s="164" t="s">
        <v>253</v>
      </c>
      <c r="F18" s="164">
        <v>7.0833333333333321</v>
      </c>
      <c r="G18" s="164"/>
    </row>
    <row r="19" spans="5:11" ht="16.5">
      <c r="E19" s="164" t="s">
        <v>254</v>
      </c>
      <c r="F19" s="164">
        <v>0</v>
      </c>
      <c r="G19" s="164"/>
    </row>
    <row r="20" spans="5:11" ht="16.5">
      <c r="E20" s="164" t="s">
        <v>219</v>
      </c>
      <c r="F20" s="164">
        <v>22</v>
      </c>
      <c r="G20" s="164"/>
    </row>
    <row r="21" spans="5:11" ht="16.5">
      <c r="E21" s="164" t="s">
        <v>255</v>
      </c>
      <c r="F21" s="164">
        <v>1.0737509843863182</v>
      </c>
      <c r="G21" s="164"/>
    </row>
    <row r="22" spans="5:11" ht="16.5">
      <c r="E22" s="164" t="s">
        <v>256</v>
      </c>
      <c r="F22" s="164">
        <v>0.14728549961213827</v>
      </c>
      <c r="G22" s="164"/>
    </row>
    <row r="23" spans="5:11" ht="16.5">
      <c r="E23" s="164" t="s">
        <v>250</v>
      </c>
      <c r="F23" s="164">
        <v>1.717144186841324</v>
      </c>
      <c r="G23" s="164"/>
    </row>
    <row r="24" spans="5:11" ht="16.5">
      <c r="E24" s="164" t="s">
        <v>257</v>
      </c>
      <c r="F24" s="175">
        <v>0.29457099922427654</v>
      </c>
      <c r="G24" s="164"/>
      <c r="H24" s="167" t="s">
        <v>303</v>
      </c>
      <c r="I24" s="187"/>
      <c r="J24" s="187"/>
      <c r="K24" s="187"/>
    </row>
    <row r="25" spans="5:11" ht="17.25" thickBot="1">
      <c r="E25" s="165" t="s">
        <v>258</v>
      </c>
      <c r="F25" s="165">
        <v>2.0738752937177196</v>
      </c>
      <c r="G25" s="165"/>
    </row>
  </sheetData>
  <mergeCells count="1">
    <mergeCell ref="A1:C1"/>
  </mergeCells>
  <phoneticPr fontId="15"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I21" sqref="I21:J21"/>
    </sheetView>
  </sheetViews>
  <sheetFormatPr defaultRowHeight="16.5"/>
  <cols>
    <col min="1" max="5" width="9.875" style="84" customWidth="1"/>
    <col min="6" max="16384" width="9" style="84"/>
  </cols>
  <sheetData>
    <row r="1" spans="1:7" ht="20.25" thickBot="1">
      <c r="A1" s="83" t="s">
        <v>168</v>
      </c>
    </row>
    <row r="2" spans="1:7">
      <c r="A2" s="85" t="s">
        <v>169</v>
      </c>
      <c r="B2" s="86">
        <v>7</v>
      </c>
      <c r="C2" s="86">
        <v>14</v>
      </c>
      <c r="D2" s="86">
        <v>8</v>
      </c>
      <c r="E2" s="86">
        <v>7</v>
      </c>
    </row>
    <row r="3" spans="1:7">
      <c r="A3" s="87" t="s">
        <v>170</v>
      </c>
      <c r="B3" s="88">
        <v>8</v>
      </c>
      <c r="C3" s="88">
        <v>14</v>
      </c>
      <c r="D3" s="88"/>
      <c r="E3" s="88"/>
    </row>
    <row r="4" spans="1:7">
      <c r="A4" s="87" t="s">
        <v>171</v>
      </c>
      <c r="B4" s="88">
        <v>13</v>
      </c>
      <c r="C4" s="88">
        <v>9</v>
      </c>
      <c r="D4" s="88"/>
      <c r="E4" s="88"/>
    </row>
    <row r="5" spans="1:7" ht="17.25" thickBot="1">
      <c r="A5" s="89" t="s">
        <v>172</v>
      </c>
      <c r="B5" s="90">
        <v>7</v>
      </c>
      <c r="C5" s="90">
        <v>7</v>
      </c>
      <c r="D5" s="90">
        <v>16</v>
      </c>
      <c r="E5" s="90"/>
    </row>
    <row r="7" spans="1:7">
      <c r="A7" s="91" t="s">
        <v>173</v>
      </c>
    </row>
    <row r="9" spans="1:7">
      <c r="A9" t="s">
        <v>209</v>
      </c>
      <c r="B9"/>
      <c r="C9"/>
      <c r="D9"/>
      <c r="E9"/>
      <c r="F9"/>
      <c r="G9"/>
    </row>
    <row r="10" spans="1:7">
      <c r="A10"/>
      <c r="B10"/>
      <c r="C10"/>
      <c r="D10"/>
      <c r="E10"/>
      <c r="F10"/>
      <c r="G10"/>
    </row>
    <row r="11" spans="1:7" ht="17.25" thickBot="1">
      <c r="A11" t="s">
        <v>210</v>
      </c>
      <c r="B11"/>
      <c r="C11"/>
      <c r="D11"/>
      <c r="E11"/>
      <c r="F11"/>
      <c r="G11"/>
    </row>
    <row r="12" spans="1:7">
      <c r="A12" s="166" t="s">
        <v>211</v>
      </c>
      <c r="B12" s="166" t="s">
        <v>212</v>
      </c>
      <c r="C12" s="166" t="s">
        <v>213</v>
      </c>
      <c r="D12" s="166" t="s">
        <v>214</v>
      </c>
      <c r="E12" s="166" t="s">
        <v>215</v>
      </c>
      <c r="F12"/>
      <c r="G12"/>
    </row>
    <row r="13" spans="1:7">
      <c r="A13" s="164" t="s">
        <v>304</v>
      </c>
      <c r="B13" s="164">
        <v>4</v>
      </c>
      <c r="C13" s="164">
        <v>36</v>
      </c>
      <c r="D13" s="164">
        <v>9</v>
      </c>
      <c r="E13" s="164">
        <v>11.333333333333334</v>
      </c>
      <c r="F13"/>
      <c r="G13"/>
    </row>
    <row r="14" spans="1:7">
      <c r="A14" s="164" t="s">
        <v>305</v>
      </c>
      <c r="B14" s="164">
        <v>2</v>
      </c>
      <c r="C14" s="164">
        <v>22</v>
      </c>
      <c r="D14" s="164">
        <v>11</v>
      </c>
      <c r="E14" s="164">
        <v>18</v>
      </c>
      <c r="F14"/>
      <c r="G14"/>
    </row>
    <row r="15" spans="1:7">
      <c r="A15" s="164" t="s">
        <v>306</v>
      </c>
      <c r="B15" s="164">
        <v>2</v>
      </c>
      <c r="C15" s="164">
        <v>22</v>
      </c>
      <c r="D15" s="164">
        <v>11</v>
      </c>
      <c r="E15" s="164">
        <v>8</v>
      </c>
      <c r="F15"/>
      <c r="G15"/>
    </row>
    <row r="16" spans="1:7" ht="17.25" thickBot="1">
      <c r="A16" s="165" t="s">
        <v>307</v>
      </c>
      <c r="B16" s="165">
        <v>3</v>
      </c>
      <c r="C16" s="165">
        <v>30</v>
      </c>
      <c r="D16" s="165">
        <v>10</v>
      </c>
      <c r="E16" s="165">
        <v>27</v>
      </c>
      <c r="F16"/>
      <c r="G16"/>
    </row>
    <row r="17" spans="1:10">
      <c r="A17"/>
      <c r="B17"/>
      <c r="C17"/>
      <c r="D17"/>
      <c r="E17"/>
      <c r="F17"/>
      <c r="G17"/>
    </row>
    <row r="18" spans="1:10">
      <c r="A18"/>
      <c r="B18"/>
      <c r="C18"/>
      <c r="D18"/>
      <c r="E18"/>
      <c r="F18"/>
      <c r="G18"/>
    </row>
    <row r="19" spans="1:10" ht="17.25" thickBot="1">
      <c r="A19" t="s">
        <v>216</v>
      </c>
      <c r="B19"/>
      <c r="C19"/>
      <c r="D19"/>
      <c r="E19"/>
      <c r="F19"/>
      <c r="G19"/>
    </row>
    <row r="20" spans="1:10">
      <c r="A20" s="166" t="s">
        <v>217</v>
      </c>
      <c r="B20" s="166" t="s">
        <v>218</v>
      </c>
      <c r="C20" s="166" t="s">
        <v>219</v>
      </c>
      <c r="D20" s="166" t="s">
        <v>220</v>
      </c>
      <c r="E20" s="166" t="s">
        <v>221</v>
      </c>
      <c r="F20" s="166" t="s">
        <v>222</v>
      </c>
      <c r="G20" s="166" t="s">
        <v>223</v>
      </c>
    </row>
    <row r="21" spans="1:10">
      <c r="A21" s="164" t="s">
        <v>224</v>
      </c>
      <c r="B21" s="164">
        <v>8</v>
      </c>
      <c r="C21" s="164">
        <v>3</v>
      </c>
      <c r="D21" s="164">
        <v>2.6666666666666665</v>
      </c>
      <c r="E21" s="164">
        <v>0.16374269005847952</v>
      </c>
      <c r="F21" s="175">
        <v>0.917439204310181</v>
      </c>
      <c r="G21" s="164">
        <v>4.3468304511407041</v>
      </c>
      <c r="I21" s="167" t="s">
        <v>308</v>
      </c>
      <c r="J21" s="188"/>
    </row>
    <row r="22" spans="1:10">
      <c r="A22" s="164" t="s">
        <v>225</v>
      </c>
      <c r="B22" s="164">
        <v>114</v>
      </c>
      <c r="C22" s="164">
        <v>7</v>
      </c>
      <c r="D22" s="164">
        <v>16.285714285714285</v>
      </c>
      <c r="E22" s="164"/>
      <c r="F22" s="164"/>
      <c r="G22" s="164"/>
    </row>
    <row r="23" spans="1:10">
      <c r="A23" s="164"/>
      <c r="B23" s="164"/>
      <c r="C23" s="164"/>
      <c r="D23" s="164"/>
      <c r="E23" s="164"/>
      <c r="F23" s="164"/>
      <c r="G23" s="164"/>
    </row>
    <row r="24" spans="1:10" ht="17.25" thickBot="1">
      <c r="A24" s="165" t="s">
        <v>213</v>
      </c>
      <c r="B24" s="165">
        <v>122</v>
      </c>
      <c r="C24" s="165">
        <v>10</v>
      </c>
      <c r="D24" s="165"/>
      <c r="E24" s="165"/>
      <c r="F24" s="165"/>
      <c r="G24" s="165"/>
    </row>
  </sheetData>
  <phoneticPr fontId="15"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E20" sqref="E20"/>
    </sheetView>
  </sheetViews>
  <sheetFormatPr defaultRowHeight="16.5"/>
  <cols>
    <col min="1" max="7" width="9" style="84"/>
    <col min="8" max="8" width="4.5" style="84" customWidth="1"/>
    <col min="9" max="16384" width="9" style="84"/>
  </cols>
  <sheetData>
    <row r="1" spans="1:15">
      <c r="A1" s="84" t="s">
        <v>174</v>
      </c>
      <c r="I1" t="s">
        <v>309</v>
      </c>
      <c r="J1"/>
      <c r="K1"/>
      <c r="L1"/>
      <c r="M1"/>
      <c r="N1"/>
      <c r="O1"/>
    </row>
    <row r="2" spans="1:15" ht="17.25" thickBot="1">
      <c r="I2"/>
      <c r="J2"/>
      <c r="K2"/>
      <c r="L2"/>
      <c r="M2"/>
      <c r="N2"/>
      <c r="O2"/>
    </row>
    <row r="3" spans="1:15">
      <c r="A3" s="92"/>
      <c r="B3" s="206" t="s">
        <v>175</v>
      </c>
      <c r="C3" s="207"/>
      <c r="D3" s="207"/>
      <c r="E3" s="208"/>
      <c r="I3" s="166" t="s">
        <v>210</v>
      </c>
      <c r="J3" s="166" t="s">
        <v>212</v>
      </c>
      <c r="K3" s="166" t="s">
        <v>213</v>
      </c>
      <c r="L3" s="166" t="s">
        <v>214</v>
      </c>
      <c r="M3" s="166" t="s">
        <v>215</v>
      </c>
      <c r="N3"/>
      <c r="O3"/>
    </row>
    <row r="4" spans="1:15" ht="17.25" thickBot="1">
      <c r="A4" s="93" t="s">
        <v>176</v>
      </c>
      <c r="B4" s="94" t="s">
        <v>177</v>
      </c>
      <c r="C4" s="94" t="s">
        <v>178</v>
      </c>
      <c r="D4" s="94" t="s">
        <v>179</v>
      </c>
      <c r="E4" s="95" t="s">
        <v>180</v>
      </c>
      <c r="I4" s="164">
        <v>1</v>
      </c>
      <c r="J4" s="164">
        <v>4</v>
      </c>
      <c r="K4" s="164">
        <v>259</v>
      </c>
      <c r="L4" s="164">
        <v>64.75</v>
      </c>
      <c r="M4" s="164">
        <v>50.916666666666664</v>
      </c>
      <c r="N4"/>
      <c r="O4"/>
    </row>
    <row r="5" spans="1:15">
      <c r="A5" s="96">
        <v>1</v>
      </c>
      <c r="B5" s="97">
        <v>68</v>
      </c>
      <c r="C5" s="98">
        <v>57</v>
      </c>
      <c r="D5" s="98">
        <v>73</v>
      </c>
      <c r="E5" s="99">
        <v>61</v>
      </c>
      <c r="I5" s="164">
        <v>2</v>
      </c>
      <c r="J5" s="164">
        <v>4</v>
      </c>
      <c r="K5" s="164">
        <v>354</v>
      </c>
      <c r="L5" s="164">
        <v>88.5</v>
      </c>
      <c r="M5" s="164">
        <v>24.333333333333332</v>
      </c>
      <c r="N5"/>
      <c r="O5"/>
    </row>
    <row r="6" spans="1:15">
      <c r="A6" s="96">
        <v>2</v>
      </c>
      <c r="B6" s="100">
        <v>83</v>
      </c>
      <c r="C6" s="101">
        <v>94</v>
      </c>
      <c r="D6" s="101">
        <v>91</v>
      </c>
      <c r="E6" s="102">
        <v>86</v>
      </c>
      <c r="I6" s="164">
        <v>3</v>
      </c>
      <c r="J6" s="164">
        <v>4</v>
      </c>
      <c r="K6" s="164">
        <v>275</v>
      </c>
      <c r="L6" s="164">
        <v>68.75</v>
      </c>
      <c r="M6" s="164">
        <v>96.25</v>
      </c>
      <c r="N6"/>
      <c r="O6"/>
    </row>
    <row r="7" spans="1:15">
      <c r="A7" s="96">
        <v>3</v>
      </c>
      <c r="B7" s="100">
        <v>72</v>
      </c>
      <c r="C7" s="101">
        <v>81</v>
      </c>
      <c r="D7" s="101">
        <v>63</v>
      </c>
      <c r="E7" s="102">
        <v>59</v>
      </c>
      <c r="I7" s="164">
        <v>4</v>
      </c>
      <c r="J7" s="164">
        <v>4</v>
      </c>
      <c r="K7" s="164">
        <v>271</v>
      </c>
      <c r="L7" s="164">
        <v>67.75</v>
      </c>
      <c r="M7" s="164">
        <v>92.916666666666671</v>
      </c>
      <c r="N7"/>
      <c r="O7"/>
    </row>
    <row r="8" spans="1:15">
      <c r="A8" s="96">
        <v>4</v>
      </c>
      <c r="B8" s="100">
        <v>55</v>
      </c>
      <c r="C8" s="101">
        <v>73</v>
      </c>
      <c r="D8" s="101">
        <v>77</v>
      </c>
      <c r="E8" s="102">
        <v>66</v>
      </c>
      <c r="I8" s="164">
        <v>5</v>
      </c>
      <c r="J8" s="164">
        <v>4</v>
      </c>
      <c r="K8" s="164">
        <v>322</v>
      </c>
      <c r="L8" s="164">
        <v>80.5</v>
      </c>
      <c r="M8" s="164">
        <v>120.33333333333333</v>
      </c>
      <c r="N8"/>
      <c r="O8"/>
    </row>
    <row r="9" spans="1:15" ht="17.25" thickBot="1">
      <c r="A9" s="103">
        <v>5</v>
      </c>
      <c r="B9" s="104">
        <v>92</v>
      </c>
      <c r="C9" s="105">
        <v>68</v>
      </c>
      <c r="D9" s="105">
        <v>75</v>
      </c>
      <c r="E9" s="106">
        <v>87</v>
      </c>
      <c r="I9" s="164"/>
      <c r="J9" s="164"/>
      <c r="K9" s="164"/>
      <c r="L9" s="164"/>
      <c r="M9" s="164"/>
      <c r="N9"/>
      <c r="O9"/>
    </row>
    <row r="10" spans="1:15">
      <c r="I10" s="164" t="s">
        <v>310</v>
      </c>
      <c r="J10" s="164">
        <v>5</v>
      </c>
      <c r="K10" s="164">
        <v>370</v>
      </c>
      <c r="L10" s="164">
        <v>74</v>
      </c>
      <c r="M10" s="164">
        <v>201.5</v>
      </c>
      <c r="N10"/>
      <c r="O10"/>
    </row>
    <row r="11" spans="1:15">
      <c r="A11" s="84" t="s">
        <v>181</v>
      </c>
      <c r="I11" s="164" t="s">
        <v>311</v>
      </c>
      <c r="J11" s="164">
        <v>5</v>
      </c>
      <c r="K11" s="164">
        <v>373</v>
      </c>
      <c r="L11" s="164">
        <v>74.599999999999994</v>
      </c>
      <c r="M11" s="164">
        <v>193.3</v>
      </c>
      <c r="N11"/>
      <c r="O11"/>
    </row>
    <row r="12" spans="1:15">
      <c r="A12" s="107" t="s">
        <v>182</v>
      </c>
      <c r="I12" s="164" t="s">
        <v>312</v>
      </c>
      <c r="J12" s="164">
        <v>5</v>
      </c>
      <c r="K12" s="164">
        <v>379</v>
      </c>
      <c r="L12" s="164">
        <v>75.8</v>
      </c>
      <c r="M12" s="164">
        <v>101.2</v>
      </c>
      <c r="N12"/>
      <c r="O12"/>
    </row>
    <row r="13" spans="1:15" ht="17.25" thickBot="1">
      <c r="I13" s="165" t="s">
        <v>313</v>
      </c>
      <c r="J13" s="165">
        <v>5</v>
      </c>
      <c r="K13" s="165">
        <v>359</v>
      </c>
      <c r="L13" s="165">
        <v>71.8</v>
      </c>
      <c r="M13" s="165">
        <v>186.7</v>
      </c>
      <c r="N13"/>
      <c r="O13"/>
    </row>
    <row r="14" spans="1:15">
      <c r="I14"/>
      <c r="J14"/>
      <c r="K14"/>
      <c r="L14"/>
      <c r="M14"/>
      <c r="N14"/>
      <c r="O14"/>
    </row>
    <row r="15" spans="1:15">
      <c r="I15"/>
      <c r="J15"/>
      <c r="K15"/>
      <c r="L15"/>
      <c r="M15"/>
      <c r="N15"/>
      <c r="O15"/>
    </row>
    <row r="16" spans="1:15" ht="17.25" thickBot="1">
      <c r="I16" t="s">
        <v>216</v>
      </c>
      <c r="J16"/>
      <c r="K16"/>
      <c r="L16"/>
      <c r="M16"/>
      <c r="N16"/>
      <c r="O16"/>
    </row>
    <row r="17" spans="5:15">
      <c r="I17" s="166" t="s">
        <v>217</v>
      </c>
      <c r="J17" s="166" t="s">
        <v>218</v>
      </c>
      <c r="K17" s="166" t="s">
        <v>219</v>
      </c>
      <c r="L17" s="166" t="s">
        <v>220</v>
      </c>
      <c r="M17" s="166" t="s">
        <v>221</v>
      </c>
      <c r="N17" s="166" t="s">
        <v>222</v>
      </c>
      <c r="O17" s="166" t="s">
        <v>223</v>
      </c>
    </row>
    <row r="18" spans="5:15">
      <c r="E18" s="167" t="s">
        <v>317</v>
      </c>
      <c r="F18" s="188"/>
      <c r="G18" s="188"/>
      <c r="I18" s="164" t="s">
        <v>314</v>
      </c>
      <c r="J18" s="164">
        <v>1618.7</v>
      </c>
      <c r="K18" s="164">
        <v>4</v>
      </c>
      <c r="L18" s="164">
        <v>404.67499999999927</v>
      </c>
      <c r="M18" s="164">
        <v>4.3666037226867784</v>
      </c>
      <c r="N18" s="175">
        <v>2.078542391980227E-2</v>
      </c>
      <c r="O18" s="164">
        <v>5.4119482228998095</v>
      </c>
    </row>
    <row r="19" spans="5:15">
      <c r="E19" s="189" t="s">
        <v>318</v>
      </c>
      <c r="F19" s="189"/>
      <c r="G19" s="189"/>
      <c r="I19" s="164" t="s">
        <v>315</v>
      </c>
      <c r="J19" s="164">
        <v>42.149999999994179</v>
      </c>
      <c r="K19" s="164">
        <v>3</v>
      </c>
      <c r="L19" s="164">
        <v>14.049999999998059</v>
      </c>
      <c r="M19" s="164">
        <v>0.15160507148635541</v>
      </c>
      <c r="N19" s="180">
        <v>0.92665481652546544</v>
      </c>
      <c r="O19" s="164">
        <v>5.9525291362660937</v>
      </c>
    </row>
    <row r="20" spans="5:15">
      <c r="I20" s="164" t="s">
        <v>316</v>
      </c>
      <c r="J20" s="164">
        <v>1112.1000000000058</v>
      </c>
      <c r="K20" s="164">
        <v>12</v>
      </c>
      <c r="L20" s="164">
        <v>92.67500000000048</v>
      </c>
      <c r="M20" s="164"/>
      <c r="N20" s="164"/>
      <c r="O20" s="164"/>
    </row>
    <row r="21" spans="5:15">
      <c r="I21" s="164"/>
      <c r="J21" s="164"/>
      <c r="K21" s="164"/>
      <c r="L21" s="164"/>
      <c r="M21" s="164"/>
      <c r="N21" s="164"/>
      <c r="O21" s="164"/>
    </row>
    <row r="22" spans="5:15" ht="17.25" thickBot="1">
      <c r="I22" s="165" t="s">
        <v>213</v>
      </c>
      <c r="J22" s="165">
        <v>2772.95</v>
      </c>
      <c r="K22" s="165">
        <v>19</v>
      </c>
      <c r="L22" s="165"/>
      <c r="M22" s="165"/>
      <c r="N22" s="165"/>
      <c r="O22" s="165"/>
    </row>
  </sheetData>
  <mergeCells count="1">
    <mergeCell ref="B3:E3"/>
  </mergeCells>
  <phoneticPr fontId="15"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activeCell="G37" sqref="G37"/>
    </sheetView>
  </sheetViews>
  <sheetFormatPr defaultRowHeight="16.5"/>
  <cols>
    <col min="1" max="8" width="9" style="84"/>
    <col min="9" max="9" width="2.5" style="84" customWidth="1"/>
    <col min="10" max="16384" width="9" style="84"/>
  </cols>
  <sheetData>
    <row r="1" spans="1:16">
      <c r="A1" s="108" t="s">
        <v>185</v>
      </c>
      <c r="J1" t="s">
        <v>319</v>
      </c>
      <c r="K1"/>
      <c r="L1"/>
      <c r="M1"/>
      <c r="N1"/>
      <c r="O1"/>
      <c r="P1"/>
    </row>
    <row r="2" spans="1:16">
      <c r="A2" s="84" t="s">
        <v>183</v>
      </c>
      <c r="J2"/>
      <c r="K2"/>
      <c r="L2"/>
      <c r="M2"/>
      <c r="N2"/>
      <c r="O2"/>
      <c r="P2"/>
    </row>
    <row r="3" spans="1:16" ht="17.25" thickBot="1">
      <c r="J3" t="s">
        <v>210</v>
      </c>
      <c r="K3" t="s">
        <v>320</v>
      </c>
      <c r="L3" t="s">
        <v>321</v>
      </c>
      <c r="M3" t="s">
        <v>322</v>
      </c>
      <c r="N3" t="s">
        <v>323</v>
      </c>
      <c r="O3" t="s">
        <v>213</v>
      </c>
      <c r="P3"/>
    </row>
    <row r="4" spans="1:16" ht="18" thickTop="1" thickBot="1">
      <c r="A4" s="109"/>
      <c r="B4" s="110" t="s">
        <v>184</v>
      </c>
      <c r="C4" s="110"/>
      <c r="D4" s="110"/>
      <c r="E4" s="111"/>
      <c r="J4" s="190" t="s">
        <v>85</v>
      </c>
      <c r="K4" s="190"/>
      <c r="L4" s="190"/>
      <c r="M4" s="190"/>
      <c r="N4" s="190"/>
      <c r="O4" s="190"/>
      <c r="P4"/>
    </row>
    <row r="5" spans="1:16" ht="17.25" thickBot="1">
      <c r="A5" s="112" t="s">
        <v>186</v>
      </c>
      <c r="B5" s="113" t="s">
        <v>187</v>
      </c>
      <c r="C5" s="113" t="s">
        <v>188</v>
      </c>
      <c r="D5" s="113" t="s">
        <v>189</v>
      </c>
      <c r="E5" s="114" t="s">
        <v>190</v>
      </c>
      <c r="J5" s="164" t="s">
        <v>212</v>
      </c>
      <c r="K5" s="164">
        <v>3</v>
      </c>
      <c r="L5" s="164">
        <v>3</v>
      </c>
      <c r="M5" s="164">
        <v>3</v>
      </c>
      <c r="N5" s="164">
        <v>3</v>
      </c>
      <c r="O5" s="164">
        <v>12</v>
      </c>
      <c r="P5"/>
    </row>
    <row r="6" spans="1:16">
      <c r="A6" s="115" t="s">
        <v>191</v>
      </c>
      <c r="B6" s="116">
        <v>14</v>
      </c>
      <c r="C6" s="116">
        <v>16</v>
      </c>
      <c r="D6" s="116">
        <v>8</v>
      </c>
      <c r="E6" s="117">
        <v>13</v>
      </c>
      <c r="J6" s="164" t="s">
        <v>213</v>
      </c>
      <c r="K6" s="164">
        <v>43</v>
      </c>
      <c r="L6" s="164">
        <v>37</v>
      </c>
      <c r="M6" s="164">
        <v>24</v>
      </c>
      <c r="N6" s="164">
        <v>30</v>
      </c>
      <c r="O6" s="164">
        <v>134</v>
      </c>
      <c r="P6"/>
    </row>
    <row r="7" spans="1:16">
      <c r="A7" s="118"/>
      <c r="B7" s="119">
        <v>18</v>
      </c>
      <c r="C7" s="119">
        <v>9</v>
      </c>
      <c r="D7" s="119">
        <v>11</v>
      </c>
      <c r="E7" s="120">
        <v>7</v>
      </c>
      <c r="J7" s="164" t="s">
        <v>214</v>
      </c>
      <c r="K7" s="164">
        <v>14.333333333333334</v>
      </c>
      <c r="L7" s="164">
        <v>12.333333333333334</v>
      </c>
      <c r="M7" s="164">
        <v>8</v>
      </c>
      <c r="N7" s="164">
        <v>10</v>
      </c>
      <c r="O7" s="164">
        <v>11.166666666666666</v>
      </c>
      <c r="P7"/>
    </row>
    <row r="8" spans="1:16" ht="17.25" thickBot="1">
      <c r="A8" s="121"/>
      <c r="B8" s="122">
        <v>11</v>
      </c>
      <c r="C8" s="122">
        <v>12</v>
      </c>
      <c r="D8" s="122">
        <v>5</v>
      </c>
      <c r="E8" s="123">
        <v>10</v>
      </c>
      <c r="J8" s="164" t="s">
        <v>215</v>
      </c>
      <c r="K8" s="164">
        <v>12.333333333333314</v>
      </c>
      <c r="L8" s="164">
        <v>12.333333333333343</v>
      </c>
      <c r="M8" s="164">
        <v>9</v>
      </c>
      <c r="N8" s="164">
        <v>9</v>
      </c>
      <c r="O8" s="164">
        <v>13.969696969696976</v>
      </c>
      <c r="P8"/>
    </row>
    <row r="9" spans="1:16">
      <c r="A9" s="124" t="s">
        <v>192</v>
      </c>
      <c r="B9" s="125">
        <v>19</v>
      </c>
      <c r="C9" s="119">
        <v>23</v>
      </c>
      <c r="D9" s="125">
        <v>11</v>
      </c>
      <c r="E9" s="126">
        <v>20</v>
      </c>
      <c r="J9" s="164"/>
      <c r="K9" s="164"/>
      <c r="L9" s="164"/>
      <c r="M9" s="164"/>
      <c r="N9" s="164"/>
      <c r="O9" s="164"/>
      <c r="P9"/>
    </row>
    <row r="10" spans="1:16" ht="17.25" thickBot="1">
      <c r="A10" s="118"/>
      <c r="B10" s="125">
        <v>23</v>
      </c>
      <c r="C10" s="119">
        <v>17</v>
      </c>
      <c r="D10" s="125">
        <v>14</v>
      </c>
      <c r="E10" s="126">
        <v>15</v>
      </c>
      <c r="J10" s="190" t="s">
        <v>86</v>
      </c>
      <c r="K10" s="190"/>
      <c r="L10" s="190"/>
      <c r="M10" s="190"/>
      <c r="N10" s="190"/>
      <c r="O10" s="190"/>
      <c r="P10"/>
    </row>
    <row r="11" spans="1:16" ht="17.25" thickBot="1">
      <c r="A11" s="121"/>
      <c r="B11" s="127">
        <v>17</v>
      </c>
      <c r="C11" s="127">
        <v>21</v>
      </c>
      <c r="D11" s="127">
        <v>9</v>
      </c>
      <c r="E11" s="128">
        <v>13</v>
      </c>
      <c r="J11" s="164" t="s">
        <v>212</v>
      </c>
      <c r="K11" s="164">
        <v>3</v>
      </c>
      <c r="L11" s="164">
        <v>3</v>
      </c>
      <c r="M11" s="164">
        <v>3</v>
      </c>
      <c r="N11" s="164">
        <v>3</v>
      </c>
      <c r="O11" s="164">
        <v>12</v>
      </c>
      <c r="P11"/>
    </row>
    <row r="12" spans="1:16">
      <c r="A12" s="124" t="s">
        <v>193</v>
      </c>
      <c r="B12" s="125">
        <v>21</v>
      </c>
      <c r="C12" s="119">
        <v>25</v>
      </c>
      <c r="D12" s="125">
        <v>9</v>
      </c>
      <c r="E12" s="126">
        <v>18</v>
      </c>
      <c r="J12" s="164" t="s">
        <v>213</v>
      </c>
      <c r="K12" s="164">
        <v>59</v>
      </c>
      <c r="L12" s="164">
        <v>61</v>
      </c>
      <c r="M12" s="164">
        <v>34</v>
      </c>
      <c r="N12" s="164">
        <v>48</v>
      </c>
      <c r="O12" s="164">
        <v>202</v>
      </c>
      <c r="P12"/>
    </row>
    <row r="13" spans="1:16">
      <c r="A13" s="118"/>
      <c r="B13" s="125">
        <v>16</v>
      </c>
      <c r="C13" s="119">
        <v>18</v>
      </c>
      <c r="D13" s="125">
        <v>4</v>
      </c>
      <c r="E13" s="126">
        <v>14</v>
      </c>
      <c r="J13" s="164" t="s">
        <v>214</v>
      </c>
      <c r="K13" s="164">
        <v>19.666666666666668</v>
      </c>
      <c r="L13" s="164">
        <v>20.333333333333332</v>
      </c>
      <c r="M13" s="164">
        <v>11.333333333333334</v>
      </c>
      <c r="N13" s="164">
        <v>16</v>
      </c>
      <c r="O13" s="164">
        <v>16.833333333333332</v>
      </c>
      <c r="P13"/>
    </row>
    <row r="14" spans="1:16" ht="17.25" thickBot="1">
      <c r="A14" s="129"/>
      <c r="B14" s="130">
        <v>13</v>
      </c>
      <c r="C14" s="130">
        <v>20</v>
      </c>
      <c r="D14" s="130">
        <v>7</v>
      </c>
      <c r="E14" s="131">
        <v>11</v>
      </c>
      <c r="J14" s="164" t="s">
        <v>215</v>
      </c>
      <c r="K14" s="164">
        <v>9.3333333333333712</v>
      </c>
      <c r="L14" s="164">
        <v>9.3333333333333712</v>
      </c>
      <c r="M14" s="164">
        <v>6.3333333333333428</v>
      </c>
      <c r="N14" s="164">
        <v>13</v>
      </c>
      <c r="O14" s="164">
        <v>20.878787878787865</v>
      </c>
      <c r="P14"/>
    </row>
    <row r="15" spans="1:16" ht="17.25" thickTop="1">
      <c r="A15" s="107"/>
      <c r="J15" s="164"/>
      <c r="K15" s="164"/>
      <c r="L15" s="164"/>
      <c r="M15" s="164"/>
      <c r="N15" s="164"/>
      <c r="O15" s="164"/>
      <c r="P15"/>
    </row>
    <row r="16" spans="1:16" ht="17.25" thickBot="1">
      <c r="A16" s="108" t="s">
        <v>327</v>
      </c>
      <c r="J16" s="190" t="s">
        <v>87</v>
      </c>
      <c r="K16" s="190"/>
      <c r="L16" s="190"/>
      <c r="M16" s="190"/>
      <c r="N16" s="190"/>
      <c r="O16" s="190"/>
      <c r="P16"/>
    </row>
    <row r="17" spans="1:16">
      <c r="A17" s="107" t="s">
        <v>328</v>
      </c>
      <c r="J17" s="164" t="s">
        <v>212</v>
      </c>
      <c r="K17" s="164">
        <v>3</v>
      </c>
      <c r="L17" s="164">
        <v>3</v>
      </c>
      <c r="M17" s="164">
        <v>3</v>
      </c>
      <c r="N17" s="164">
        <v>3</v>
      </c>
      <c r="O17" s="164">
        <v>12</v>
      </c>
      <c r="P17"/>
    </row>
    <row r="18" spans="1:16">
      <c r="A18" s="107" t="s">
        <v>326</v>
      </c>
      <c r="J18" s="164" t="s">
        <v>213</v>
      </c>
      <c r="K18" s="164">
        <v>50</v>
      </c>
      <c r="L18" s="164">
        <v>63</v>
      </c>
      <c r="M18" s="164">
        <v>20</v>
      </c>
      <c r="N18" s="164">
        <v>43</v>
      </c>
      <c r="O18" s="164">
        <v>176</v>
      </c>
      <c r="P18"/>
    </row>
    <row r="19" spans="1:16">
      <c r="J19" s="164" t="s">
        <v>214</v>
      </c>
      <c r="K19" s="164">
        <v>16.666666666666668</v>
      </c>
      <c r="L19" s="164">
        <v>21</v>
      </c>
      <c r="M19" s="164">
        <v>6.666666666666667</v>
      </c>
      <c r="N19" s="164">
        <v>14.333333333333334</v>
      </c>
      <c r="O19" s="164">
        <v>14.666666666666666</v>
      </c>
      <c r="P19"/>
    </row>
    <row r="20" spans="1:16">
      <c r="J20" s="164" t="s">
        <v>215</v>
      </c>
      <c r="K20" s="164">
        <v>16.333333333333314</v>
      </c>
      <c r="L20" s="164">
        <v>13</v>
      </c>
      <c r="M20" s="164">
        <v>6.3333333333333286</v>
      </c>
      <c r="N20" s="164">
        <v>12.333333333333314</v>
      </c>
      <c r="O20" s="164">
        <v>38.242424242424228</v>
      </c>
      <c r="P20"/>
    </row>
    <row r="21" spans="1:16">
      <c r="J21" s="164"/>
      <c r="K21" s="164"/>
      <c r="L21" s="164"/>
      <c r="M21" s="164"/>
      <c r="N21" s="164"/>
      <c r="O21" s="164"/>
      <c r="P21"/>
    </row>
    <row r="22" spans="1:16" ht="17.25" thickBot="1">
      <c r="J22" s="190" t="s">
        <v>213</v>
      </c>
      <c r="K22" s="190"/>
      <c r="L22" s="190"/>
      <c r="M22" s="190"/>
      <c r="N22" s="190"/>
      <c r="O22"/>
      <c r="P22"/>
    </row>
    <row r="23" spans="1:16">
      <c r="J23" s="164" t="s">
        <v>212</v>
      </c>
      <c r="K23" s="164">
        <v>9</v>
      </c>
      <c r="L23" s="164">
        <v>9</v>
      </c>
      <c r="M23" s="164">
        <v>9</v>
      </c>
      <c r="N23" s="164">
        <v>9</v>
      </c>
      <c r="O23"/>
      <c r="P23"/>
    </row>
    <row r="24" spans="1:16">
      <c r="J24" s="164" t="s">
        <v>213</v>
      </c>
      <c r="K24" s="164">
        <v>152</v>
      </c>
      <c r="L24" s="164">
        <v>161</v>
      </c>
      <c r="M24" s="164">
        <v>78</v>
      </c>
      <c r="N24" s="164">
        <v>121</v>
      </c>
      <c r="O24"/>
      <c r="P24"/>
    </row>
    <row r="25" spans="1:16">
      <c r="J25" s="164" t="s">
        <v>214</v>
      </c>
      <c r="K25" s="164">
        <v>16.888888888888889</v>
      </c>
      <c r="L25" s="164">
        <v>17.888888888888889</v>
      </c>
      <c r="M25" s="164">
        <v>8.6666666666666661</v>
      </c>
      <c r="N25" s="164">
        <v>13.444444444444445</v>
      </c>
      <c r="O25"/>
      <c r="P25"/>
    </row>
    <row r="26" spans="1:16">
      <c r="J26" s="164" t="s">
        <v>215</v>
      </c>
      <c r="K26" s="164">
        <v>14.861111111111086</v>
      </c>
      <c r="L26" s="164">
        <v>26.111111111111086</v>
      </c>
      <c r="M26" s="164">
        <v>9.75</v>
      </c>
      <c r="N26" s="164">
        <v>15.777777777777771</v>
      </c>
      <c r="O26"/>
      <c r="P26"/>
    </row>
    <row r="27" spans="1:16">
      <c r="J27" s="164"/>
      <c r="K27" s="164"/>
      <c r="L27" s="164"/>
      <c r="M27" s="164"/>
      <c r="N27" s="164"/>
      <c r="O27"/>
      <c r="P27"/>
    </row>
    <row r="28" spans="1:16">
      <c r="J28"/>
      <c r="K28"/>
      <c r="L28"/>
      <c r="M28"/>
      <c r="N28"/>
      <c r="O28"/>
      <c r="P28"/>
    </row>
    <row r="29" spans="1:16" ht="17.25" thickBot="1">
      <c r="J29" t="s">
        <v>216</v>
      </c>
      <c r="K29"/>
      <c r="L29"/>
      <c r="M29"/>
      <c r="N29"/>
      <c r="O29"/>
      <c r="P29"/>
    </row>
    <row r="30" spans="1:16">
      <c r="J30" s="166" t="s">
        <v>217</v>
      </c>
      <c r="K30" s="166" t="s">
        <v>218</v>
      </c>
      <c r="L30" s="166" t="s">
        <v>219</v>
      </c>
      <c r="M30" s="166" t="s">
        <v>220</v>
      </c>
      <c r="N30" s="166" t="s">
        <v>221</v>
      </c>
      <c r="O30" s="166" t="s">
        <v>222</v>
      </c>
      <c r="P30" s="166" t="s">
        <v>223</v>
      </c>
    </row>
    <row r="31" spans="1:16">
      <c r="F31" s="191" t="s">
        <v>329</v>
      </c>
      <c r="G31" s="188"/>
      <c r="H31" s="188"/>
      <c r="J31" s="164" t="s">
        <v>324</v>
      </c>
      <c r="K31" s="164">
        <v>196.22222222222263</v>
      </c>
      <c r="L31" s="164">
        <v>2</v>
      </c>
      <c r="M31" s="164">
        <v>98.111111111111313</v>
      </c>
      <c r="N31" s="164">
        <v>9.1502590673575437</v>
      </c>
      <c r="O31" s="175">
        <v>1.1127219523610775E-3</v>
      </c>
      <c r="P31" s="164">
        <v>3.4028317941192654</v>
      </c>
    </row>
    <row r="32" spans="1:16">
      <c r="F32" s="192" t="s">
        <v>330</v>
      </c>
      <c r="G32" s="193"/>
      <c r="H32" s="193"/>
      <c r="J32" s="164" t="s">
        <v>315</v>
      </c>
      <c r="K32" s="164">
        <v>468.22222222222263</v>
      </c>
      <c r="L32" s="164">
        <v>3</v>
      </c>
      <c r="M32" s="164">
        <v>156.07407407407422</v>
      </c>
      <c r="N32" s="164">
        <v>14.556131260794505</v>
      </c>
      <c r="O32" s="180">
        <v>1.3090735433256008E-5</v>
      </c>
      <c r="P32" s="164">
        <v>3.0087861091487866</v>
      </c>
    </row>
    <row r="33" spans="6:16">
      <c r="F33" s="196" t="s">
        <v>331</v>
      </c>
      <c r="G33" s="195"/>
      <c r="H33" s="195"/>
      <c r="J33" s="164" t="s">
        <v>325</v>
      </c>
      <c r="K33" s="164">
        <v>78.444444444445253</v>
      </c>
      <c r="L33" s="164">
        <v>6</v>
      </c>
      <c r="M33" s="164">
        <v>13.074074074074209</v>
      </c>
      <c r="N33" s="164">
        <v>1.219343696027648</v>
      </c>
      <c r="O33" s="194">
        <v>0.33089789624981625</v>
      </c>
      <c r="P33" s="164">
        <v>2.5081874355237233</v>
      </c>
    </row>
    <row r="34" spans="6:16">
      <c r="J34" s="164" t="s">
        <v>225</v>
      </c>
      <c r="K34" s="164">
        <v>257.33333333333303</v>
      </c>
      <c r="L34" s="164">
        <v>24</v>
      </c>
      <c r="M34" s="164">
        <v>10.722222222222209</v>
      </c>
      <c r="N34" s="164"/>
      <c r="O34" s="164"/>
      <c r="P34" s="164"/>
    </row>
    <row r="35" spans="6:16">
      <c r="J35" s="164"/>
      <c r="K35" s="164"/>
      <c r="L35" s="164"/>
      <c r="M35" s="164"/>
      <c r="N35" s="164"/>
      <c r="O35" s="164"/>
      <c r="P35" s="164"/>
    </row>
    <row r="36" spans="6:16" ht="17.25" thickBot="1">
      <c r="J36" s="165" t="s">
        <v>213</v>
      </c>
      <c r="K36" s="165">
        <v>1000.2222222222226</v>
      </c>
      <c r="L36" s="165">
        <v>35</v>
      </c>
      <c r="M36" s="165"/>
      <c r="N36" s="165"/>
      <c r="O36" s="165"/>
      <c r="P36" s="165"/>
    </row>
  </sheetData>
  <phoneticPr fontId="15"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19" workbookViewId="0">
      <selection activeCell="D20" sqref="D20:F20"/>
    </sheetView>
  </sheetViews>
  <sheetFormatPr defaultRowHeight="16.5"/>
  <cols>
    <col min="1" max="16384" width="9" style="134"/>
  </cols>
  <sheetData>
    <row r="1" spans="1:12">
      <c r="A1" s="132" t="s">
        <v>194</v>
      </c>
      <c r="B1" s="133"/>
      <c r="D1" t="s">
        <v>262</v>
      </c>
      <c r="E1"/>
      <c r="F1"/>
      <c r="G1"/>
      <c r="H1"/>
      <c r="I1"/>
      <c r="J1"/>
      <c r="K1"/>
      <c r="L1"/>
    </row>
    <row r="2" spans="1:12" ht="17.25" thickBot="1">
      <c r="A2" s="135" t="s">
        <v>195</v>
      </c>
      <c r="B2" s="136" t="s">
        <v>196</v>
      </c>
      <c r="D2"/>
      <c r="E2"/>
      <c r="F2"/>
      <c r="G2"/>
      <c r="H2"/>
      <c r="I2"/>
      <c r="J2"/>
      <c r="K2"/>
      <c r="L2"/>
    </row>
    <row r="3" spans="1:12">
      <c r="A3" s="137">
        <v>0.6</v>
      </c>
      <c r="B3" s="138">
        <v>8</v>
      </c>
      <c r="D3" s="168" t="s">
        <v>263</v>
      </c>
      <c r="E3" s="168"/>
      <c r="F3"/>
      <c r="G3"/>
      <c r="H3"/>
      <c r="I3"/>
      <c r="J3"/>
      <c r="K3"/>
      <c r="L3"/>
    </row>
    <row r="4" spans="1:12">
      <c r="A4" s="137">
        <v>1.2</v>
      </c>
      <c r="B4" s="138">
        <v>11</v>
      </c>
      <c r="D4" s="164" t="s">
        <v>264</v>
      </c>
      <c r="E4" s="164">
        <v>0.87368432509097127</v>
      </c>
      <c r="F4"/>
      <c r="G4"/>
      <c r="H4"/>
      <c r="I4"/>
      <c r="J4"/>
      <c r="K4"/>
      <c r="L4"/>
    </row>
    <row r="5" spans="1:12">
      <c r="A5" s="137">
        <v>1</v>
      </c>
      <c r="B5" s="138">
        <v>9</v>
      </c>
      <c r="D5" s="164" t="s">
        <v>265</v>
      </c>
      <c r="E5" s="164">
        <v>0.76332429990966588</v>
      </c>
      <c r="F5"/>
      <c r="G5"/>
      <c r="H5"/>
      <c r="I5"/>
      <c r="J5"/>
      <c r="K5"/>
      <c r="L5"/>
    </row>
    <row r="6" spans="1:12">
      <c r="A6" s="137">
        <v>0.7</v>
      </c>
      <c r="B6" s="138">
        <v>6</v>
      </c>
      <c r="D6" s="164" t="s">
        <v>266</v>
      </c>
      <c r="E6" s="164">
        <v>0.68443239987955451</v>
      </c>
      <c r="F6"/>
      <c r="G6"/>
      <c r="H6"/>
      <c r="I6"/>
      <c r="J6"/>
      <c r="K6"/>
      <c r="L6"/>
    </row>
    <row r="7" spans="1:12">
      <c r="A7" s="137">
        <v>0.3</v>
      </c>
      <c r="B7" s="138">
        <v>6</v>
      </c>
      <c r="D7" s="164" t="s">
        <v>228</v>
      </c>
      <c r="E7" s="164">
        <v>0.19701475786045777</v>
      </c>
      <c r="F7"/>
      <c r="G7"/>
      <c r="H7"/>
      <c r="I7"/>
      <c r="J7"/>
      <c r="K7"/>
      <c r="L7"/>
    </row>
    <row r="8" spans="1:12" ht="17.25" thickBot="1">
      <c r="B8" s="139" t="s">
        <v>197</v>
      </c>
      <c r="D8" s="165" t="s">
        <v>248</v>
      </c>
      <c r="E8" s="165">
        <v>5</v>
      </c>
      <c r="F8"/>
      <c r="G8"/>
      <c r="H8"/>
      <c r="I8"/>
      <c r="J8"/>
      <c r="K8"/>
      <c r="L8"/>
    </row>
    <row r="9" spans="1:12">
      <c r="D9"/>
      <c r="E9"/>
      <c r="F9"/>
      <c r="G9"/>
      <c r="H9"/>
      <c r="I9"/>
      <c r="J9"/>
      <c r="K9"/>
      <c r="L9"/>
    </row>
    <row r="10" spans="1:12" ht="17.25" thickBot="1">
      <c r="D10" t="s">
        <v>216</v>
      </c>
      <c r="E10"/>
      <c r="F10"/>
      <c r="G10"/>
      <c r="H10"/>
      <c r="I10"/>
      <c r="J10"/>
      <c r="K10"/>
      <c r="L10"/>
    </row>
    <row r="11" spans="1:12">
      <c r="D11" s="166"/>
      <c r="E11" s="166" t="s">
        <v>219</v>
      </c>
      <c r="F11" s="166" t="s">
        <v>218</v>
      </c>
      <c r="G11" s="166" t="s">
        <v>220</v>
      </c>
      <c r="H11" s="166" t="s">
        <v>221</v>
      </c>
      <c r="I11" s="166" t="s">
        <v>270</v>
      </c>
      <c r="J11"/>
      <c r="K11"/>
      <c r="L11"/>
    </row>
    <row r="12" spans="1:12">
      <c r="D12" s="164" t="s">
        <v>267</v>
      </c>
      <c r="E12" s="164">
        <v>1</v>
      </c>
      <c r="F12" s="164">
        <v>0.37555555555555559</v>
      </c>
      <c r="G12" s="164">
        <v>0.37555555555555559</v>
      </c>
      <c r="H12" s="164">
        <v>9.6755725190839712</v>
      </c>
      <c r="I12" s="164">
        <v>5.285852406697774E-2</v>
      </c>
      <c r="J12"/>
      <c r="K12"/>
      <c r="L12"/>
    </row>
    <row r="13" spans="1:12">
      <c r="D13" s="164" t="s">
        <v>268</v>
      </c>
      <c r="E13" s="164">
        <v>3</v>
      </c>
      <c r="F13" s="164">
        <v>0.11644444444444442</v>
      </c>
      <c r="G13" s="164">
        <v>3.8814814814814809E-2</v>
      </c>
      <c r="H13" s="164"/>
      <c r="I13" s="164"/>
      <c r="J13"/>
      <c r="K13"/>
      <c r="L13"/>
    </row>
    <row r="14" spans="1:12" ht="17.25" thickBot="1">
      <c r="D14" s="165" t="s">
        <v>213</v>
      </c>
      <c r="E14" s="165">
        <v>4</v>
      </c>
      <c r="F14" s="165">
        <v>0.49199999999999999</v>
      </c>
      <c r="G14" s="165"/>
      <c r="H14" s="165"/>
      <c r="I14" s="165"/>
      <c r="J14"/>
      <c r="K14"/>
      <c r="L14"/>
    </row>
    <row r="15" spans="1:12" ht="17.25" thickBot="1">
      <c r="D15"/>
      <c r="E15"/>
      <c r="F15"/>
      <c r="G15"/>
      <c r="H15"/>
      <c r="I15"/>
      <c r="J15"/>
      <c r="K15"/>
      <c r="L15"/>
    </row>
    <row r="16" spans="1:12">
      <c r="D16" s="166"/>
      <c r="E16" s="166" t="s">
        <v>271</v>
      </c>
      <c r="F16" s="166" t="s">
        <v>228</v>
      </c>
      <c r="G16" s="166" t="s">
        <v>255</v>
      </c>
      <c r="H16" s="166" t="s">
        <v>222</v>
      </c>
      <c r="I16" s="166" t="s">
        <v>272</v>
      </c>
      <c r="J16" s="166" t="s">
        <v>273</v>
      </c>
      <c r="K16" s="166" t="s">
        <v>274</v>
      </c>
      <c r="L16" s="166" t="s">
        <v>275</v>
      </c>
    </row>
    <row r="17" spans="4:12">
      <c r="D17" s="164" t="s">
        <v>269</v>
      </c>
      <c r="E17" s="164">
        <v>-0.3955555555555561</v>
      </c>
      <c r="F17" s="164">
        <v>0.38179993899375864</v>
      </c>
      <c r="G17" s="164">
        <v>-1.0360283361963092</v>
      </c>
      <c r="H17" s="164">
        <v>0.37637133504965548</v>
      </c>
      <c r="I17" s="164">
        <v>-1.6106145006191128</v>
      </c>
      <c r="J17" s="164">
        <v>0.81950338950800061</v>
      </c>
      <c r="K17" s="164">
        <v>-1.6106145006191128</v>
      </c>
      <c r="L17" s="164">
        <v>0.81950338950800061</v>
      </c>
    </row>
    <row r="18" spans="4:12" ht="17.25" thickBot="1">
      <c r="D18" s="165" t="s">
        <v>332</v>
      </c>
      <c r="E18" s="165">
        <v>0.14444444444444451</v>
      </c>
      <c r="F18" s="165">
        <v>4.643682375898512E-2</v>
      </c>
      <c r="G18" s="165">
        <v>3.1105582327106465</v>
      </c>
      <c r="H18" s="165">
        <v>5.2858524066977684E-2</v>
      </c>
      <c r="I18" s="165">
        <v>-3.3383923925648651E-3</v>
      </c>
      <c r="J18" s="165">
        <v>0.29222728128145392</v>
      </c>
      <c r="K18" s="165">
        <v>-3.3383923925648651E-3</v>
      </c>
      <c r="L18" s="165">
        <v>0.29222728128145392</v>
      </c>
    </row>
    <row r="19" spans="4:12">
      <c r="D19"/>
      <c r="E19"/>
      <c r="F19"/>
      <c r="G19"/>
      <c r="H19"/>
      <c r="I19"/>
      <c r="J19"/>
      <c r="K19"/>
      <c r="L19"/>
    </row>
    <row r="20" spans="4:12">
      <c r="D20" s="167" t="s">
        <v>333</v>
      </c>
      <c r="E20" s="167"/>
      <c r="F20" s="167"/>
      <c r="G20"/>
      <c r="H20"/>
      <c r="I20"/>
      <c r="J20"/>
      <c r="K20"/>
      <c r="L20"/>
    </row>
    <row r="21" spans="4:12">
      <c r="D21"/>
      <c r="E21"/>
      <c r="F21"/>
      <c r="G21"/>
      <c r="H21"/>
      <c r="I21"/>
      <c r="J21"/>
      <c r="K21"/>
      <c r="L21"/>
    </row>
  </sheetData>
  <phoneticPr fontId="15"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topLeftCell="A61" workbookViewId="0">
      <selection activeCell="F62" sqref="F62:H62"/>
    </sheetView>
  </sheetViews>
  <sheetFormatPr defaultRowHeight="16.5"/>
  <cols>
    <col min="1" max="16384" width="9" style="134"/>
  </cols>
  <sheetData>
    <row r="1" spans="1:14">
      <c r="A1" s="209" t="s">
        <v>198</v>
      </c>
      <c r="B1" s="209"/>
      <c r="C1" s="209"/>
      <c r="D1" s="209"/>
      <c r="F1" t="s">
        <v>262</v>
      </c>
      <c r="G1"/>
      <c r="H1"/>
      <c r="I1"/>
      <c r="J1"/>
      <c r="K1"/>
      <c r="L1"/>
      <c r="M1"/>
      <c r="N1"/>
    </row>
    <row r="2" spans="1:14" ht="17.25" thickBot="1">
      <c r="A2" s="135" t="s">
        <v>195</v>
      </c>
      <c r="B2" s="136" t="s">
        <v>199</v>
      </c>
      <c r="C2" s="140" t="s">
        <v>200</v>
      </c>
      <c r="D2" s="141" t="s">
        <v>201</v>
      </c>
      <c r="F2"/>
      <c r="G2"/>
      <c r="H2"/>
      <c r="I2"/>
      <c r="J2"/>
      <c r="K2"/>
      <c r="L2"/>
      <c r="M2"/>
      <c r="N2"/>
    </row>
    <row r="3" spans="1:14">
      <c r="A3" s="137">
        <v>0.6</v>
      </c>
      <c r="B3" s="138">
        <v>8</v>
      </c>
      <c r="C3" s="140">
        <v>5</v>
      </c>
      <c r="D3" s="141">
        <v>12</v>
      </c>
      <c r="F3" s="168" t="s">
        <v>263</v>
      </c>
      <c r="G3" s="168"/>
      <c r="H3"/>
      <c r="I3"/>
      <c r="J3"/>
      <c r="K3"/>
      <c r="L3"/>
      <c r="M3"/>
      <c r="N3"/>
    </row>
    <row r="4" spans="1:14">
      <c r="A4" s="137">
        <v>1.2</v>
      </c>
      <c r="B4" s="138">
        <v>11</v>
      </c>
      <c r="C4" s="140">
        <v>2</v>
      </c>
      <c r="D4" s="141">
        <v>6</v>
      </c>
      <c r="F4" s="164" t="s">
        <v>264</v>
      </c>
      <c r="G4" s="164">
        <v>0.99941564149393891</v>
      </c>
      <c r="H4"/>
      <c r="I4"/>
      <c r="J4"/>
      <c r="K4"/>
      <c r="L4"/>
      <c r="M4"/>
      <c r="N4"/>
    </row>
    <row r="5" spans="1:14">
      <c r="A5" s="137">
        <v>1</v>
      </c>
      <c r="B5" s="138">
        <v>9</v>
      </c>
      <c r="C5" s="140">
        <v>1</v>
      </c>
      <c r="D5" s="141">
        <v>6</v>
      </c>
      <c r="F5" s="164" t="s">
        <v>265</v>
      </c>
      <c r="G5" s="164">
        <v>0.99883162446274143</v>
      </c>
      <c r="H5"/>
      <c r="I5"/>
      <c r="J5"/>
      <c r="K5"/>
      <c r="L5"/>
      <c r="M5"/>
      <c r="N5"/>
    </row>
    <row r="6" spans="1:14">
      <c r="A6" s="137">
        <v>0.7</v>
      </c>
      <c r="B6" s="138">
        <v>6</v>
      </c>
      <c r="C6" s="140">
        <v>3</v>
      </c>
      <c r="D6" s="141">
        <v>3</v>
      </c>
      <c r="F6" s="164" t="s">
        <v>266</v>
      </c>
      <c r="G6" s="164">
        <v>0.99532649785096572</v>
      </c>
      <c r="H6"/>
      <c r="I6"/>
      <c r="J6"/>
      <c r="K6"/>
      <c r="L6"/>
      <c r="M6"/>
      <c r="N6"/>
    </row>
    <row r="7" spans="1:14">
      <c r="A7" s="137">
        <v>0.3</v>
      </c>
      <c r="B7" s="138">
        <v>6</v>
      </c>
      <c r="C7" s="140">
        <v>4</v>
      </c>
      <c r="D7" s="141">
        <v>18</v>
      </c>
      <c r="F7" s="164" t="s">
        <v>228</v>
      </c>
      <c r="G7" s="164">
        <v>2.3975837093440738E-2</v>
      </c>
      <c r="H7"/>
      <c r="I7"/>
      <c r="J7"/>
      <c r="K7"/>
      <c r="L7"/>
      <c r="M7"/>
      <c r="N7"/>
    </row>
    <row r="8" spans="1:14" ht="17.25" thickBot="1">
      <c r="D8" s="139" t="s">
        <v>197</v>
      </c>
      <c r="F8" s="165" t="s">
        <v>248</v>
      </c>
      <c r="G8" s="165">
        <v>5</v>
      </c>
      <c r="H8"/>
      <c r="I8"/>
      <c r="J8"/>
      <c r="K8"/>
      <c r="L8"/>
      <c r="M8"/>
      <c r="N8"/>
    </row>
    <row r="9" spans="1:14">
      <c r="F9"/>
      <c r="G9"/>
      <c r="H9"/>
      <c r="I9"/>
      <c r="J9"/>
      <c r="K9"/>
      <c r="L9"/>
      <c r="M9"/>
      <c r="N9"/>
    </row>
    <row r="10" spans="1:14" ht="17.25" thickBot="1">
      <c r="F10" t="s">
        <v>216</v>
      </c>
      <c r="G10"/>
      <c r="H10"/>
      <c r="I10"/>
      <c r="J10"/>
      <c r="K10"/>
      <c r="L10"/>
      <c r="M10"/>
      <c r="N10"/>
    </row>
    <row r="11" spans="1:14">
      <c r="F11" s="166"/>
      <c r="G11" s="166" t="s">
        <v>219</v>
      </c>
      <c r="H11" s="166" t="s">
        <v>218</v>
      </c>
      <c r="I11" s="166" t="s">
        <v>220</v>
      </c>
      <c r="J11" s="166" t="s">
        <v>221</v>
      </c>
      <c r="K11" s="166" t="s">
        <v>270</v>
      </c>
      <c r="L11"/>
      <c r="M11"/>
      <c r="N11"/>
    </row>
    <row r="12" spans="1:14">
      <c r="F12" s="164" t="s">
        <v>267</v>
      </c>
      <c r="G12" s="164">
        <v>3</v>
      </c>
      <c r="H12" s="164">
        <v>0.49142515923566876</v>
      </c>
      <c r="I12" s="164">
        <v>0.16380838641188958</v>
      </c>
      <c r="J12" s="164">
        <v>284.96306555863418</v>
      </c>
      <c r="K12" s="164">
        <v>4.3512772230221826E-2</v>
      </c>
      <c r="L12"/>
      <c r="M12"/>
      <c r="N12"/>
    </row>
    <row r="13" spans="1:14">
      <c r="F13" s="164" t="s">
        <v>268</v>
      </c>
      <c r="G13" s="164">
        <v>1</v>
      </c>
      <c r="H13" s="164">
        <v>5.7484076433120864E-4</v>
      </c>
      <c r="I13" s="164">
        <v>5.7484076433120864E-4</v>
      </c>
      <c r="J13" s="164"/>
      <c r="K13" s="164"/>
      <c r="L13"/>
      <c r="M13"/>
      <c r="N13"/>
    </row>
    <row r="14" spans="1:14" ht="17.25" thickBot="1">
      <c r="F14" s="165" t="s">
        <v>213</v>
      </c>
      <c r="G14" s="165">
        <v>4</v>
      </c>
      <c r="H14" s="165">
        <v>0.49199999999999999</v>
      </c>
      <c r="I14" s="165"/>
      <c r="J14" s="165"/>
      <c r="K14" s="165"/>
      <c r="L14"/>
      <c r="M14"/>
      <c r="N14"/>
    </row>
    <row r="15" spans="1:14" ht="17.25" thickBot="1">
      <c r="F15"/>
      <c r="G15"/>
      <c r="H15"/>
      <c r="I15"/>
      <c r="J15"/>
      <c r="K15"/>
      <c r="L15"/>
      <c r="M15"/>
      <c r="N15"/>
    </row>
    <row r="16" spans="1:14">
      <c r="F16" s="166"/>
      <c r="G16" s="166" t="s">
        <v>271</v>
      </c>
      <c r="H16" s="166" t="s">
        <v>228</v>
      </c>
      <c r="I16" s="166" t="s">
        <v>255</v>
      </c>
      <c r="J16" s="166" t="s">
        <v>222</v>
      </c>
      <c r="K16" s="166" t="s">
        <v>272</v>
      </c>
      <c r="L16" s="166" t="s">
        <v>273</v>
      </c>
      <c r="M16" s="166" t="s">
        <v>274</v>
      </c>
      <c r="N16" s="166" t="s">
        <v>275</v>
      </c>
    </row>
    <row r="17" spans="1:14">
      <c r="F17" s="164" t="s">
        <v>269</v>
      </c>
      <c r="G17" s="164">
        <v>0.24893312101910711</v>
      </c>
      <c r="H17" s="164">
        <v>7.1819895836947076E-2</v>
      </c>
      <c r="I17" s="164">
        <v>3.4660746596494754</v>
      </c>
      <c r="J17" s="175">
        <v>0.17881580427447635</v>
      </c>
      <c r="K17" s="164">
        <v>-0.66362127007300009</v>
      </c>
      <c r="L17" s="164">
        <v>1.1614875121112143</v>
      </c>
      <c r="M17" s="164">
        <v>-0.66362127007300009</v>
      </c>
      <c r="N17" s="164">
        <v>1.1614875121112143</v>
      </c>
    </row>
    <row r="18" spans="1:14">
      <c r="F18" s="164" t="s">
        <v>334</v>
      </c>
      <c r="G18" s="164">
        <v>0.10541401273885362</v>
      </c>
      <c r="H18" s="164">
        <v>6.6284895494255706E-3</v>
      </c>
      <c r="I18" s="164">
        <v>15.903172503000908</v>
      </c>
      <c r="J18" s="164">
        <v>3.9978356542142837E-2</v>
      </c>
      <c r="K18" s="164">
        <v>2.1191428256564948E-2</v>
      </c>
      <c r="L18" s="164">
        <v>0.18963659722114229</v>
      </c>
      <c r="M18" s="164">
        <v>2.1191428256564948E-2</v>
      </c>
      <c r="N18" s="164">
        <v>0.18963659722114229</v>
      </c>
    </row>
    <row r="19" spans="1:14">
      <c r="F19" s="164" t="s">
        <v>335</v>
      </c>
      <c r="G19" s="164">
        <v>-3.8057324840764246E-2</v>
      </c>
      <c r="H19" s="164">
        <v>1.0739380497983375E-2</v>
      </c>
      <c r="I19" s="164">
        <v>-3.5437169628090368</v>
      </c>
      <c r="J19" s="175">
        <v>0.17509459273597028</v>
      </c>
      <c r="K19" s="164">
        <v>-0.17451350758562995</v>
      </c>
      <c r="L19" s="164">
        <v>9.8398857904101467E-2</v>
      </c>
      <c r="M19" s="164">
        <v>-0.17451350758562995</v>
      </c>
      <c r="N19" s="164">
        <v>9.8398857904101467E-2</v>
      </c>
    </row>
    <row r="20" spans="1:14" ht="17.25" thickBot="1">
      <c r="F20" s="165" t="s">
        <v>336</v>
      </c>
      <c r="G20" s="165">
        <v>-2.4230360934182602E-2</v>
      </c>
      <c r="H20" s="165">
        <v>2.5810317829015341E-3</v>
      </c>
      <c r="I20" s="165">
        <v>-9.3878584117795754</v>
      </c>
      <c r="J20" s="165">
        <v>6.7558347738275917E-2</v>
      </c>
      <c r="K20" s="165">
        <v>-5.7025338698873357E-2</v>
      </c>
      <c r="L20" s="165">
        <v>8.564616830508149E-3</v>
      </c>
      <c r="M20" s="165">
        <v>-5.7025338698873357E-2</v>
      </c>
      <c r="N20" s="165">
        <v>8.564616830508149E-3</v>
      </c>
    </row>
    <row r="21" spans="1:14">
      <c r="F21"/>
      <c r="G21"/>
      <c r="H21"/>
      <c r="I21"/>
      <c r="J21"/>
      <c r="K21"/>
      <c r="L21"/>
      <c r="M21"/>
      <c r="N21"/>
    </row>
    <row r="22" spans="1:14">
      <c r="F22" t="s">
        <v>262</v>
      </c>
      <c r="G22"/>
      <c r="H22"/>
      <c r="I22"/>
      <c r="J22"/>
      <c r="K22"/>
      <c r="L22"/>
      <c r="M22"/>
      <c r="N22"/>
    </row>
    <row r="23" spans="1:14" ht="17.25" thickBot="1">
      <c r="F23"/>
      <c r="G23"/>
      <c r="H23"/>
      <c r="I23"/>
      <c r="J23"/>
      <c r="K23"/>
      <c r="L23"/>
      <c r="M23"/>
      <c r="N23"/>
    </row>
    <row r="24" spans="1:14">
      <c r="A24" s="135" t="s">
        <v>195</v>
      </c>
      <c r="B24" s="136" t="s">
        <v>199</v>
      </c>
      <c r="C24" s="141" t="s">
        <v>201</v>
      </c>
      <c r="F24" s="168" t="s">
        <v>263</v>
      </c>
      <c r="G24" s="168"/>
      <c r="H24"/>
      <c r="I24"/>
      <c r="J24"/>
      <c r="K24"/>
      <c r="L24"/>
      <c r="M24"/>
      <c r="N24"/>
    </row>
    <row r="25" spans="1:14">
      <c r="A25" s="137">
        <v>0.6</v>
      </c>
      <c r="B25" s="138">
        <v>8</v>
      </c>
      <c r="C25" s="141">
        <v>12</v>
      </c>
      <c r="F25" s="164" t="s">
        <v>264</v>
      </c>
      <c r="G25" s="164">
        <v>0.99204800607348043</v>
      </c>
      <c r="H25"/>
      <c r="I25"/>
      <c r="J25"/>
      <c r="K25"/>
      <c r="L25"/>
      <c r="M25"/>
      <c r="N25"/>
    </row>
    <row r="26" spans="1:14">
      <c r="A26" s="137">
        <v>1.2</v>
      </c>
      <c r="B26" s="138">
        <v>11</v>
      </c>
      <c r="C26" s="141">
        <v>6</v>
      </c>
      <c r="F26" s="164" t="s">
        <v>265</v>
      </c>
      <c r="G26" s="164">
        <v>0.98415924635436824</v>
      </c>
      <c r="H26"/>
      <c r="I26"/>
      <c r="J26"/>
      <c r="K26"/>
      <c r="L26"/>
      <c r="M26"/>
      <c r="N26"/>
    </row>
    <row r="27" spans="1:14">
      <c r="A27" s="137">
        <v>1</v>
      </c>
      <c r="B27" s="138">
        <v>9</v>
      </c>
      <c r="C27" s="141">
        <v>6</v>
      </c>
      <c r="F27" s="164" t="s">
        <v>266</v>
      </c>
      <c r="G27" s="164">
        <v>0.96831849270873649</v>
      </c>
      <c r="H27"/>
      <c r="I27"/>
      <c r="J27"/>
      <c r="K27"/>
      <c r="L27"/>
      <c r="M27"/>
      <c r="N27"/>
    </row>
    <row r="28" spans="1:14">
      <c r="A28" s="137">
        <v>0.7</v>
      </c>
      <c r="B28" s="138">
        <v>6</v>
      </c>
      <c r="C28" s="141">
        <v>3</v>
      </c>
      <c r="F28" s="164" t="s">
        <v>228</v>
      </c>
      <c r="G28" s="164">
        <v>6.2424557642208438E-2</v>
      </c>
      <c r="H28"/>
      <c r="I28"/>
      <c r="J28"/>
      <c r="K28"/>
      <c r="L28"/>
      <c r="M28"/>
      <c r="N28"/>
    </row>
    <row r="29" spans="1:14" ht="17.25" thickBot="1">
      <c r="A29" s="137">
        <v>0.3</v>
      </c>
      <c r="B29" s="138">
        <v>6</v>
      </c>
      <c r="C29" s="141">
        <v>18</v>
      </c>
      <c r="F29" s="165" t="s">
        <v>248</v>
      </c>
      <c r="G29" s="165">
        <v>5</v>
      </c>
      <c r="H29"/>
      <c r="I29"/>
      <c r="J29"/>
      <c r="K29"/>
      <c r="L29"/>
      <c r="M29"/>
      <c r="N29"/>
    </row>
    <row r="30" spans="1:14">
      <c r="F30"/>
      <c r="G30"/>
      <c r="H30"/>
      <c r="I30"/>
      <c r="J30"/>
      <c r="K30"/>
      <c r="L30"/>
      <c r="M30"/>
      <c r="N30"/>
    </row>
    <row r="31" spans="1:14" ht="17.25" thickBot="1">
      <c r="F31" t="s">
        <v>216</v>
      </c>
      <c r="G31"/>
      <c r="H31"/>
      <c r="I31"/>
      <c r="J31"/>
      <c r="K31"/>
      <c r="L31"/>
      <c r="M31"/>
      <c r="N31"/>
    </row>
    <row r="32" spans="1:14">
      <c r="F32" s="166"/>
      <c r="G32" s="166" t="s">
        <v>219</v>
      </c>
      <c r="H32" s="166" t="s">
        <v>218</v>
      </c>
      <c r="I32" s="166" t="s">
        <v>220</v>
      </c>
      <c r="J32" s="166" t="s">
        <v>221</v>
      </c>
      <c r="K32" s="166" t="s">
        <v>270</v>
      </c>
      <c r="L32"/>
      <c r="M32"/>
      <c r="N32"/>
    </row>
    <row r="33" spans="6:14">
      <c r="F33" s="164" t="s">
        <v>267</v>
      </c>
      <c r="G33" s="164">
        <v>2</v>
      </c>
      <c r="H33" s="164">
        <v>0.4842063492063492</v>
      </c>
      <c r="I33" s="164">
        <v>0.2421031746031746</v>
      </c>
      <c r="J33" s="164">
        <v>62.128309572301312</v>
      </c>
      <c r="K33" s="164">
        <v>1.5840753645594726E-2</v>
      </c>
      <c r="L33"/>
      <c r="M33"/>
      <c r="N33"/>
    </row>
    <row r="34" spans="6:14">
      <c r="F34" s="164" t="s">
        <v>268</v>
      </c>
      <c r="G34" s="164">
        <v>2</v>
      </c>
      <c r="H34" s="164">
        <v>7.7936507936508075E-3</v>
      </c>
      <c r="I34" s="164">
        <v>3.8968253968254037E-3</v>
      </c>
      <c r="J34" s="164"/>
      <c r="K34" s="164"/>
      <c r="L34"/>
      <c r="M34"/>
      <c r="N34"/>
    </row>
    <row r="35" spans="6:14" ht="17.25" thickBot="1">
      <c r="F35" s="165" t="s">
        <v>213</v>
      </c>
      <c r="G35" s="165">
        <v>4</v>
      </c>
      <c r="H35" s="165">
        <v>0.49199999999999999</v>
      </c>
      <c r="I35" s="165"/>
      <c r="J35" s="165"/>
      <c r="K35" s="165"/>
      <c r="L35"/>
      <c r="M35"/>
      <c r="N35"/>
    </row>
    <row r="36" spans="6:14" ht="17.25" thickBot="1">
      <c r="F36"/>
      <c r="G36"/>
      <c r="H36"/>
      <c r="I36"/>
      <c r="J36"/>
      <c r="K36"/>
      <c r="L36"/>
      <c r="M36"/>
      <c r="N36"/>
    </row>
    <row r="37" spans="6:14">
      <c r="F37" s="166"/>
      <c r="G37" s="166" t="s">
        <v>271</v>
      </c>
      <c r="H37" s="166" t="s">
        <v>228</v>
      </c>
      <c r="I37" s="166" t="s">
        <v>255</v>
      </c>
      <c r="J37" s="166" t="s">
        <v>222</v>
      </c>
      <c r="K37" s="166" t="s">
        <v>272</v>
      </c>
      <c r="L37" s="166" t="s">
        <v>273</v>
      </c>
      <c r="M37" s="166" t="s">
        <v>274</v>
      </c>
      <c r="N37" s="166" t="s">
        <v>275</v>
      </c>
    </row>
    <row r="38" spans="6:14">
      <c r="F38" s="164" t="s">
        <v>269</v>
      </c>
      <c r="G38" s="164">
        <v>0.10365079365079287</v>
      </c>
      <c r="H38" s="164">
        <v>0.153534038350539</v>
      </c>
      <c r="I38" s="164">
        <v>0.67509976787130466</v>
      </c>
      <c r="J38" s="175">
        <v>0.56920066438305561</v>
      </c>
      <c r="K38" s="164">
        <v>-0.55695331544688031</v>
      </c>
      <c r="L38" s="164">
        <v>0.76425490274846608</v>
      </c>
      <c r="M38" s="164">
        <v>-0.55695331544688031</v>
      </c>
      <c r="N38" s="164">
        <v>0.76425490274846608</v>
      </c>
    </row>
    <row r="39" spans="6:14">
      <c r="F39" s="164" t="s">
        <v>334</v>
      </c>
      <c r="G39" s="164">
        <v>0.11507936507936517</v>
      </c>
      <c r="H39" s="164">
        <v>1.5729510021380962E-2</v>
      </c>
      <c r="I39" s="164">
        <v>7.3161442996596184</v>
      </c>
      <c r="J39" s="164">
        <v>1.8174752478686492E-2</v>
      </c>
      <c r="K39" s="164">
        <v>4.7400698733774227E-2</v>
      </c>
      <c r="L39" s="164">
        <v>0.18275803142495611</v>
      </c>
      <c r="M39" s="164">
        <v>4.7400698733774227E-2</v>
      </c>
      <c r="N39" s="164">
        <v>0.18275803142495611</v>
      </c>
    </row>
    <row r="40" spans="6:14" ht="17.25" thickBot="1">
      <c r="F40" s="165" t="s">
        <v>336</v>
      </c>
      <c r="G40" s="165">
        <v>-2.9365079365079365E-2</v>
      </c>
      <c r="H40" s="165">
        <v>5.561221600430117E-3</v>
      </c>
      <c r="I40" s="165">
        <v>-5.2803289411823124</v>
      </c>
      <c r="J40" s="165">
        <v>3.4044621729237501E-2</v>
      </c>
      <c r="K40" s="165">
        <v>-5.3293101322393926E-2</v>
      </c>
      <c r="L40" s="165">
        <v>-5.4370574077647997E-3</v>
      </c>
      <c r="M40" s="165">
        <v>-5.3293101322393926E-2</v>
      </c>
      <c r="N40" s="165">
        <v>-5.4370574077647997E-3</v>
      </c>
    </row>
    <row r="41" spans="6:14">
      <c r="F41"/>
      <c r="G41"/>
      <c r="H41"/>
      <c r="I41"/>
      <c r="J41"/>
      <c r="K41"/>
      <c r="L41"/>
      <c r="M41"/>
      <c r="N41"/>
    </row>
    <row r="42" spans="6:14">
      <c r="F42" t="s">
        <v>262</v>
      </c>
      <c r="G42"/>
      <c r="H42"/>
      <c r="I42"/>
      <c r="J42"/>
      <c r="K42"/>
      <c r="L42"/>
      <c r="M42"/>
      <c r="N42"/>
    </row>
    <row r="43" spans="6:14" ht="17.25" thickBot="1">
      <c r="F43"/>
      <c r="G43"/>
      <c r="H43"/>
      <c r="I43"/>
      <c r="J43"/>
      <c r="K43"/>
      <c r="L43"/>
      <c r="M43"/>
      <c r="N43"/>
    </row>
    <row r="44" spans="6:14">
      <c r="F44" s="168" t="s">
        <v>263</v>
      </c>
      <c r="G44" s="168"/>
      <c r="H44"/>
      <c r="I44"/>
      <c r="J44"/>
      <c r="K44"/>
      <c r="L44"/>
      <c r="M44"/>
      <c r="N44"/>
    </row>
    <row r="45" spans="6:14">
      <c r="F45" s="164" t="s">
        <v>264</v>
      </c>
      <c r="G45" s="164">
        <v>0.9902269728788462</v>
      </c>
      <c r="H45"/>
      <c r="I45"/>
      <c r="J45"/>
      <c r="K45"/>
      <c r="L45"/>
      <c r="M45"/>
      <c r="N45"/>
    </row>
    <row r="46" spans="6:14">
      <c r="F46" s="164" t="s">
        <v>265</v>
      </c>
      <c r="G46" s="164">
        <v>0.98054945781680325</v>
      </c>
      <c r="H46"/>
      <c r="I46"/>
      <c r="J46"/>
      <c r="K46"/>
      <c r="L46"/>
      <c r="M46"/>
      <c r="N46"/>
    </row>
    <row r="47" spans="6:14">
      <c r="F47" s="164" t="s">
        <v>266</v>
      </c>
      <c r="G47" s="164">
        <v>0.64073261042240437</v>
      </c>
      <c r="H47"/>
      <c r="I47"/>
      <c r="J47"/>
      <c r="K47"/>
      <c r="L47"/>
      <c r="M47"/>
      <c r="N47"/>
    </row>
    <row r="48" spans="6:14">
      <c r="F48" s="164" t="s">
        <v>228</v>
      </c>
      <c r="G48" s="164">
        <v>5.647910160443647E-2</v>
      </c>
      <c r="H48"/>
      <c r="I48"/>
      <c r="J48"/>
      <c r="K48"/>
      <c r="L48"/>
      <c r="M48"/>
      <c r="N48"/>
    </row>
    <row r="49" spans="6:14" ht="17.25" thickBot="1">
      <c r="F49" s="165" t="s">
        <v>248</v>
      </c>
      <c r="G49" s="165">
        <v>5</v>
      </c>
      <c r="H49"/>
      <c r="I49"/>
      <c r="J49"/>
      <c r="K49"/>
      <c r="L49"/>
      <c r="M49"/>
      <c r="N49"/>
    </row>
    <row r="50" spans="6:14">
      <c r="F50"/>
      <c r="G50"/>
      <c r="H50"/>
      <c r="I50"/>
      <c r="J50"/>
      <c r="K50"/>
      <c r="L50"/>
      <c r="M50"/>
      <c r="N50"/>
    </row>
    <row r="51" spans="6:14" ht="17.25" thickBot="1">
      <c r="F51" t="s">
        <v>216</v>
      </c>
      <c r="G51"/>
      <c r="H51"/>
      <c r="I51"/>
      <c r="J51"/>
      <c r="K51"/>
      <c r="L51"/>
      <c r="M51"/>
      <c r="N51"/>
    </row>
    <row r="52" spans="6:14">
      <c r="F52" s="166"/>
      <c r="G52" s="166" t="s">
        <v>219</v>
      </c>
      <c r="H52" s="166" t="s">
        <v>218</v>
      </c>
      <c r="I52" s="166" t="s">
        <v>220</v>
      </c>
      <c r="J52" s="166" t="s">
        <v>221</v>
      </c>
      <c r="K52" s="166" t="s">
        <v>270</v>
      </c>
      <c r="L52"/>
      <c r="M52"/>
      <c r="N52"/>
    </row>
    <row r="53" spans="6:14">
      <c r="F53" s="164" t="s">
        <v>267</v>
      </c>
      <c r="G53" s="164">
        <v>2</v>
      </c>
      <c r="H53" s="164">
        <v>0.4824303332458672</v>
      </c>
      <c r="I53" s="164">
        <v>0.2412151666229336</v>
      </c>
      <c r="J53" s="164">
        <v>75.618672881820672</v>
      </c>
      <c r="K53" s="164">
        <v>1.3051648669771399E-2</v>
      </c>
      <c r="L53"/>
      <c r="M53"/>
      <c r="N53"/>
    </row>
    <row r="54" spans="6:14">
      <c r="F54" s="164" t="s">
        <v>268</v>
      </c>
      <c r="G54" s="164">
        <v>3</v>
      </c>
      <c r="H54" s="164">
        <v>9.5696667541327728E-3</v>
      </c>
      <c r="I54" s="164">
        <v>3.1898889180442575E-3</v>
      </c>
      <c r="J54" s="164"/>
      <c r="K54" s="164"/>
      <c r="L54"/>
      <c r="M54"/>
      <c r="N54"/>
    </row>
    <row r="55" spans="6:14" ht="17.25" thickBot="1">
      <c r="F55" s="165" t="s">
        <v>213</v>
      </c>
      <c r="G55" s="165">
        <v>5</v>
      </c>
      <c r="H55" s="165">
        <v>0.49199999999999999</v>
      </c>
      <c r="I55" s="165"/>
      <c r="J55" s="165"/>
      <c r="K55" s="165"/>
      <c r="L55"/>
      <c r="M55"/>
      <c r="N55"/>
    </row>
    <row r="56" spans="6:14" ht="17.25" thickBot="1">
      <c r="F56"/>
      <c r="G56"/>
      <c r="H56"/>
      <c r="I56"/>
      <c r="J56"/>
      <c r="K56"/>
      <c r="L56"/>
      <c r="M56"/>
      <c r="N56"/>
    </row>
    <row r="57" spans="6:14">
      <c r="F57" s="166"/>
      <c r="G57" s="166" t="s">
        <v>271</v>
      </c>
      <c r="H57" s="166" t="s">
        <v>228</v>
      </c>
      <c r="I57" s="166" t="s">
        <v>255</v>
      </c>
      <c r="J57" s="166" t="s">
        <v>222</v>
      </c>
      <c r="K57" s="166" t="s">
        <v>272</v>
      </c>
      <c r="L57" s="166" t="s">
        <v>273</v>
      </c>
      <c r="M57" s="166" t="s">
        <v>274</v>
      </c>
      <c r="N57" s="166" t="s">
        <v>275</v>
      </c>
    </row>
    <row r="58" spans="6:14">
      <c r="F58" s="164" t="s">
        <v>269</v>
      </c>
      <c r="G58" s="164">
        <v>0</v>
      </c>
      <c r="H58" s="164" t="e">
        <v>#N/A</v>
      </c>
      <c r="I58" s="164" t="e">
        <v>#N/A</v>
      </c>
      <c r="J58" s="164" t="e">
        <v>#N/A</v>
      </c>
      <c r="K58" s="164" t="e">
        <v>#N/A</v>
      </c>
      <c r="L58" s="164" t="e">
        <v>#N/A</v>
      </c>
      <c r="M58" s="164" t="e">
        <v>#N/A</v>
      </c>
      <c r="N58" s="164" t="e">
        <v>#N/A</v>
      </c>
    </row>
    <row r="59" spans="6:14">
      <c r="F59" s="164" t="s">
        <v>334</v>
      </c>
      <c r="G59" s="164">
        <v>0.12500655995801629</v>
      </c>
      <c r="H59" s="164">
        <v>5.0526384792795092E-3</v>
      </c>
      <c r="I59" s="164">
        <v>24.740847870010651</v>
      </c>
      <c r="J59" s="164">
        <v>1.4477003390565472E-4</v>
      </c>
      <c r="K59" s="164">
        <v>0.10892679421315782</v>
      </c>
      <c r="L59" s="164">
        <v>0.14108632570287477</v>
      </c>
      <c r="M59" s="164">
        <v>0.10892679421315782</v>
      </c>
      <c r="N59" s="164">
        <v>0.14108632570287477</v>
      </c>
    </row>
    <row r="60" spans="6:14" ht="17.25" thickBot="1">
      <c r="F60" s="165" t="s">
        <v>336</v>
      </c>
      <c r="G60" s="165">
        <v>-2.7053266859092116E-2</v>
      </c>
      <c r="H60" s="165">
        <v>3.9645180831074578E-3</v>
      </c>
      <c r="I60" s="165">
        <v>-6.8238475123532032</v>
      </c>
      <c r="J60" s="165">
        <v>6.438519387036345E-3</v>
      </c>
      <c r="K60" s="165">
        <v>-3.9670144620889476E-2</v>
      </c>
      <c r="L60" s="165">
        <v>-1.4436389097294758E-2</v>
      </c>
      <c r="M60" s="165">
        <v>-3.9670144620889476E-2</v>
      </c>
      <c r="N60" s="165">
        <v>-1.4436389097294758E-2</v>
      </c>
    </row>
    <row r="61" spans="6:14">
      <c r="F61"/>
      <c r="G61"/>
      <c r="H61"/>
      <c r="I61"/>
      <c r="J61"/>
      <c r="K61"/>
      <c r="L61"/>
      <c r="M61"/>
      <c r="N61"/>
    </row>
    <row r="62" spans="6:14">
      <c r="F62" s="167" t="s">
        <v>337</v>
      </c>
      <c r="G62" s="167"/>
      <c r="H62" s="167"/>
      <c r="I62"/>
      <c r="J62"/>
      <c r="K62"/>
      <c r="L62"/>
      <c r="M62"/>
      <c r="N62"/>
    </row>
    <row r="63" spans="6:14">
      <c r="F63"/>
      <c r="G63"/>
      <c r="H63"/>
      <c r="I63"/>
      <c r="J63"/>
      <c r="K63"/>
      <c r="L63"/>
      <c r="M63"/>
      <c r="N63"/>
    </row>
  </sheetData>
  <mergeCells count="1">
    <mergeCell ref="A1:D1"/>
  </mergeCells>
  <phoneticPr fontId="15" type="noConversion"/>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3" sqref="E3"/>
    </sheetView>
  </sheetViews>
  <sheetFormatPr defaultRowHeight="16.5"/>
  <cols>
    <col min="1" max="2" width="12.25" style="151" customWidth="1"/>
    <col min="3" max="16384" width="9" style="144"/>
  </cols>
  <sheetData>
    <row r="1" spans="1:5" ht="17.25" thickBot="1">
      <c r="A1" s="142" t="s">
        <v>202</v>
      </c>
      <c r="B1" s="143"/>
      <c r="D1"/>
      <c r="E1"/>
    </row>
    <row r="2" spans="1:5" ht="17.25" thickBot="1">
      <c r="A2" s="145" t="s">
        <v>203</v>
      </c>
      <c r="B2" s="146" t="s">
        <v>204</v>
      </c>
      <c r="D2">
        <f>B3</f>
        <v>21</v>
      </c>
      <c r="E2"/>
    </row>
    <row r="3" spans="1:5">
      <c r="A3" s="147">
        <v>35431</v>
      </c>
      <c r="B3" s="148">
        <v>21</v>
      </c>
      <c r="D3">
        <f t="shared" ref="D3:D24" si="0">0.65*B4+0.35*D2</f>
        <v>20.350000000000001</v>
      </c>
      <c r="E3"/>
    </row>
    <row r="4" spans="1:5">
      <c r="A4" s="147">
        <v>35462</v>
      </c>
      <c r="B4" s="148">
        <v>20</v>
      </c>
      <c r="D4">
        <f t="shared" si="0"/>
        <v>19.4725</v>
      </c>
      <c r="E4"/>
    </row>
    <row r="5" spans="1:5">
      <c r="A5" s="147">
        <v>35490</v>
      </c>
      <c r="B5" s="148">
        <v>19</v>
      </c>
      <c r="D5">
        <f t="shared" si="0"/>
        <v>18.515374999999999</v>
      </c>
      <c r="E5">
        <f t="shared" ref="E5:E24" si="1">SQRT(SUMXMY2(B4:B6,D2:D4)/3)</f>
        <v>1.2898005336743616</v>
      </c>
    </row>
    <row r="6" spans="1:5">
      <c r="A6" s="147">
        <v>35521</v>
      </c>
      <c r="B6" s="148">
        <v>18</v>
      </c>
      <c r="D6">
        <f t="shared" si="0"/>
        <v>15.580381249999999</v>
      </c>
      <c r="E6">
        <f t="shared" si="1"/>
        <v>2.8506939295912375</v>
      </c>
    </row>
    <row r="7" spans="1:5">
      <c r="A7" s="147">
        <v>35551</v>
      </c>
      <c r="B7" s="148">
        <v>14</v>
      </c>
      <c r="D7">
        <f t="shared" si="0"/>
        <v>15.2031334375</v>
      </c>
      <c r="E7">
        <f t="shared" si="1"/>
        <v>2.7624693081840475</v>
      </c>
    </row>
    <row r="8" spans="1:5">
      <c r="A8" s="147">
        <v>35582</v>
      </c>
      <c r="B8" s="148">
        <v>15</v>
      </c>
      <c r="D8">
        <f t="shared" si="0"/>
        <v>19.621096703125001</v>
      </c>
      <c r="E8">
        <f t="shared" si="1"/>
        <v>4.7230939313973384</v>
      </c>
    </row>
    <row r="9" spans="1:5">
      <c r="A9" s="147">
        <v>35612</v>
      </c>
      <c r="B9" s="148">
        <v>22</v>
      </c>
      <c r="D9">
        <f t="shared" si="0"/>
        <v>25.067383846093747</v>
      </c>
      <c r="E9">
        <f t="shared" si="1"/>
        <v>6.2380621435978245</v>
      </c>
    </row>
    <row r="10" spans="1:5">
      <c r="A10" s="147">
        <v>35643</v>
      </c>
      <c r="B10" s="148">
        <v>28</v>
      </c>
      <c r="D10">
        <f t="shared" si="0"/>
        <v>25.023584346132811</v>
      </c>
      <c r="E10">
        <f t="shared" si="1"/>
        <v>6.2291774767226871</v>
      </c>
    </row>
    <row r="11" spans="1:5">
      <c r="A11" s="147">
        <v>35674</v>
      </c>
      <c r="B11" s="148">
        <v>25</v>
      </c>
      <c r="D11">
        <f t="shared" si="0"/>
        <v>25.008254521146483</v>
      </c>
      <c r="E11">
        <f t="shared" si="1"/>
        <v>4.8377376690101617</v>
      </c>
    </row>
    <row r="12" spans="1:5">
      <c r="A12" s="147">
        <v>35704</v>
      </c>
      <c r="B12" s="148">
        <v>25</v>
      </c>
      <c r="D12">
        <f t="shared" si="0"/>
        <v>25.002889082401268</v>
      </c>
      <c r="E12">
        <f t="shared" si="1"/>
        <v>4.1492735172380162E-2</v>
      </c>
    </row>
    <row r="13" spans="1:5">
      <c r="A13" s="147">
        <v>35735</v>
      </c>
      <c r="B13" s="148">
        <v>25</v>
      </c>
      <c r="D13">
        <f t="shared" si="0"/>
        <v>21.751011178840443</v>
      </c>
      <c r="E13">
        <f t="shared" si="1"/>
        <v>2.8884553847637244</v>
      </c>
    </row>
    <row r="14" spans="1:5">
      <c r="A14" s="147">
        <v>35765</v>
      </c>
      <c r="B14" s="148">
        <v>20</v>
      </c>
      <c r="D14">
        <f t="shared" si="0"/>
        <v>23.862853912594154</v>
      </c>
      <c r="E14">
        <f t="shared" si="1"/>
        <v>3.4440719924700045</v>
      </c>
    </row>
    <row r="15" spans="1:5">
      <c r="A15" s="147">
        <v>35796</v>
      </c>
      <c r="B15" s="148">
        <v>25</v>
      </c>
      <c r="D15">
        <f t="shared" si="0"/>
        <v>24.601998869407954</v>
      </c>
      <c r="E15">
        <f t="shared" si="1"/>
        <v>3.5060865531687408</v>
      </c>
    </row>
    <row r="16" spans="1:5">
      <c r="A16" s="147">
        <v>35827</v>
      </c>
      <c r="B16" s="148">
        <v>25</v>
      </c>
      <c r="D16">
        <f t="shared" si="0"/>
        <v>24.210699604292785</v>
      </c>
      <c r="E16">
        <f t="shared" si="1"/>
        <v>2.0175424178019692</v>
      </c>
    </row>
    <row r="17" spans="1:5">
      <c r="A17" s="147">
        <v>35855</v>
      </c>
      <c r="B17" s="148">
        <v>24</v>
      </c>
      <c r="D17">
        <f t="shared" si="0"/>
        <v>26.673744861502474</v>
      </c>
      <c r="E17">
        <f t="shared" si="1"/>
        <v>2.3104329573897138</v>
      </c>
    </row>
    <row r="18" spans="1:5">
      <c r="A18" s="147">
        <v>35886</v>
      </c>
      <c r="B18" s="148">
        <v>28</v>
      </c>
      <c r="D18">
        <f t="shared" si="0"/>
        <v>32.735810701525864</v>
      </c>
      <c r="E18">
        <f t="shared" si="1"/>
        <v>5.8223773791589872</v>
      </c>
    </row>
    <row r="19" spans="1:5">
      <c r="A19" s="147">
        <v>35916</v>
      </c>
      <c r="B19" s="148">
        <v>36</v>
      </c>
      <c r="D19">
        <f t="shared" si="0"/>
        <v>32.257533745534055</v>
      </c>
      <c r="E19">
        <f t="shared" si="1"/>
        <v>5.8274994576215491</v>
      </c>
    </row>
    <row r="20" spans="1:5">
      <c r="A20" s="147">
        <v>35947</v>
      </c>
      <c r="B20" s="148">
        <v>32</v>
      </c>
      <c r="D20">
        <f t="shared" si="0"/>
        <v>27.540136810936918</v>
      </c>
      <c r="E20">
        <f t="shared" si="1"/>
        <v>6.8359892813548955</v>
      </c>
    </row>
    <row r="21" spans="1:5">
      <c r="A21" s="147">
        <v>35977</v>
      </c>
      <c r="B21" s="148">
        <v>25</v>
      </c>
      <c r="D21">
        <f t="shared" si="0"/>
        <v>24.589047883827924</v>
      </c>
      <c r="E21">
        <f t="shared" si="1"/>
        <v>4.9607141864208089</v>
      </c>
    </row>
    <row r="22" spans="1:5">
      <c r="A22" s="147">
        <v>36008</v>
      </c>
      <c r="B22" s="148">
        <v>23</v>
      </c>
      <c r="D22">
        <f t="shared" si="0"/>
        <v>22.906166759339776</v>
      </c>
      <c r="E22">
        <f t="shared" si="1"/>
        <v>5.1635842614197056</v>
      </c>
    </row>
    <row r="23" spans="1:5">
      <c r="A23" s="147">
        <v>36039</v>
      </c>
      <c r="B23" s="148">
        <v>22</v>
      </c>
      <c r="D23">
        <f t="shared" si="0"/>
        <v>22.967158365768924</v>
      </c>
      <c r="E23">
        <f t="shared" si="1"/>
        <v>3.0179913785955437</v>
      </c>
    </row>
    <row r="24" spans="1:5">
      <c r="A24" s="147">
        <v>36069</v>
      </c>
      <c r="B24" s="148">
        <v>23</v>
      </c>
      <c r="D24">
        <f t="shared" si="0"/>
        <v>22.338505428019126</v>
      </c>
      <c r="E24">
        <f t="shared" si="1"/>
        <v>1.5965973116060985</v>
      </c>
    </row>
    <row r="25" spans="1:5">
      <c r="A25" s="147">
        <v>36100</v>
      </c>
      <c r="B25" s="148">
        <v>22</v>
      </c>
    </row>
    <row r="26" spans="1:5" ht="17.25" thickBot="1">
      <c r="A26" s="149">
        <v>36130</v>
      </c>
      <c r="B26" s="150">
        <v>27</v>
      </c>
    </row>
  </sheetData>
  <phoneticPr fontId="15"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G27" sqref="G27"/>
    </sheetView>
  </sheetViews>
  <sheetFormatPr defaultRowHeight="15.75"/>
  <cols>
    <col min="1" max="1" width="5.75" style="2" customWidth="1"/>
    <col min="2" max="4" width="10" style="2" bestFit="1" customWidth="1"/>
    <col min="5" max="5" width="6.375" style="2" customWidth="1"/>
    <col min="6" max="6" width="9" style="2"/>
    <col min="7" max="7" width="15.875" style="2" customWidth="1"/>
    <col min="8" max="8" width="13" style="2" customWidth="1"/>
    <col min="9" max="16384" width="9" style="2"/>
  </cols>
  <sheetData>
    <row r="1" spans="1:8" ht="16.5">
      <c r="A1" s="1" t="s">
        <v>1</v>
      </c>
      <c r="B1" s="1" t="s">
        <v>2</v>
      </c>
      <c r="C1" s="1" t="s">
        <v>3</v>
      </c>
      <c r="D1" s="1" t="s">
        <v>0</v>
      </c>
      <c r="E1" s="1" t="s">
        <v>4</v>
      </c>
      <c r="G1" s="168" t="s">
        <v>0</v>
      </c>
      <c r="H1" s="168"/>
    </row>
    <row r="2" spans="1:8" ht="16.5">
      <c r="A2" s="3">
        <v>1</v>
      </c>
      <c r="B2" s="3">
        <v>13575</v>
      </c>
      <c r="C2" s="3">
        <v>12878</v>
      </c>
      <c r="D2" s="3">
        <v>10461</v>
      </c>
      <c r="E2" s="3">
        <v>9282</v>
      </c>
      <c r="G2" s="164"/>
      <c r="H2" s="164"/>
    </row>
    <row r="3" spans="1:8" ht="16.5">
      <c r="A3" s="3">
        <v>2</v>
      </c>
      <c r="B3" s="3">
        <v>19372</v>
      </c>
      <c r="C3" s="3">
        <v>14080</v>
      </c>
      <c r="D3" s="3">
        <v>10969</v>
      </c>
      <c r="E3" s="3">
        <v>11059</v>
      </c>
      <c r="G3" s="164" t="s">
        <v>227</v>
      </c>
      <c r="H3" s="164">
        <v>9025.1428571428569</v>
      </c>
    </row>
    <row r="4" spans="1:8" ht="16.5">
      <c r="A4" s="4">
        <v>3</v>
      </c>
      <c r="B4" s="4">
        <v>16852</v>
      </c>
      <c r="C4" s="4">
        <v>13238</v>
      </c>
      <c r="D4" s="4">
        <v>8051</v>
      </c>
      <c r="E4" s="4">
        <v>5319</v>
      </c>
      <c r="G4" s="164" t="s">
        <v>228</v>
      </c>
      <c r="H4" s="164">
        <v>429.32768623325995</v>
      </c>
    </row>
    <row r="5" spans="1:8" ht="16.5">
      <c r="A5" s="4">
        <v>4</v>
      </c>
      <c r="B5" s="4">
        <v>16604</v>
      </c>
      <c r="C5" s="4">
        <v>14875</v>
      </c>
      <c r="D5" s="4">
        <v>7673</v>
      </c>
      <c r="E5" s="4">
        <v>6410</v>
      </c>
      <c r="G5" s="164" t="s">
        <v>229</v>
      </c>
      <c r="H5" s="164">
        <v>8359.5</v>
      </c>
    </row>
    <row r="6" spans="1:8" ht="16.5">
      <c r="A6" s="3">
        <v>5</v>
      </c>
      <c r="B6" s="3">
        <v>13788</v>
      </c>
      <c r="C6" s="3">
        <v>14108</v>
      </c>
      <c r="D6" s="3">
        <v>7998</v>
      </c>
      <c r="E6" s="3">
        <v>8457</v>
      </c>
      <c r="G6" s="164" t="s">
        <v>230</v>
      </c>
      <c r="H6" s="164" t="e">
        <v>#N/A</v>
      </c>
    </row>
    <row r="7" spans="1:8" ht="16.5">
      <c r="A7" s="3">
        <v>6</v>
      </c>
      <c r="B7" s="3">
        <v>15898</v>
      </c>
      <c r="C7" s="3">
        <v>14038</v>
      </c>
      <c r="D7" s="3">
        <v>9071</v>
      </c>
      <c r="E7" s="3">
        <v>8300</v>
      </c>
      <c r="G7" s="164" t="s">
        <v>231</v>
      </c>
      <c r="H7" s="164">
        <v>1606.397108541242</v>
      </c>
    </row>
    <row r="8" spans="1:8" ht="16.5">
      <c r="A8" s="4">
        <v>7</v>
      </c>
      <c r="B8" s="4">
        <v>17526</v>
      </c>
      <c r="C8" s="4">
        <v>13054</v>
      </c>
      <c r="D8" s="4">
        <v>11934</v>
      </c>
      <c r="E8" s="4">
        <v>7731</v>
      </c>
      <c r="G8" s="164" t="s">
        <v>215</v>
      </c>
      <c r="H8" s="164">
        <v>2580511.6703296625</v>
      </c>
    </row>
    <row r="9" spans="1:8" ht="16.5">
      <c r="A9" s="4">
        <v>8</v>
      </c>
      <c r="B9" s="4">
        <v>15423</v>
      </c>
      <c r="C9" s="4">
        <v>12901</v>
      </c>
      <c r="D9" s="4">
        <v>8067</v>
      </c>
      <c r="E9" s="4">
        <v>6567</v>
      </c>
      <c r="G9" s="164" t="s">
        <v>232</v>
      </c>
      <c r="H9" s="164">
        <v>-1.2723899416977749</v>
      </c>
    </row>
    <row r="10" spans="1:8" ht="16.5">
      <c r="A10" s="3">
        <v>9</v>
      </c>
      <c r="B10" s="3">
        <v>17827</v>
      </c>
      <c r="C10" s="3">
        <v>14909</v>
      </c>
      <c r="D10" s="3">
        <v>7041</v>
      </c>
      <c r="E10" s="3">
        <v>7491</v>
      </c>
      <c r="G10" s="164" t="s">
        <v>233</v>
      </c>
      <c r="H10" s="164">
        <v>0.52604086709194831</v>
      </c>
    </row>
    <row r="11" spans="1:8" ht="16.5">
      <c r="A11" s="3">
        <v>10</v>
      </c>
      <c r="B11" s="3">
        <v>13090</v>
      </c>
      <c r="C11" s="3">
        <v>13102</v>
      </c>
      <c r="D11" s="3">
        <v>7389</v>
      </c>
      <c r="E11" s="3">
        <v>6953</v>
      </c>
      <c r="G11" s="164" t="s">
        <v>234</v>
      </c>
      <c r="H11" s="164">
        <v>4893</v>
      </c>
    </row>
    <row r="12" spans="1:8" ht="16.5">
      <c r="A12" s="4">
        <v>11</v>
      </c>
      <c r="B12" s="4">
        <v>18866</v>
      </c>
      <c r="C12" s="4">
        <v>12592</v>
      </c>
      <c r="D12" s="4">
        <v>7613</v>
      </c>
      <c r="E12" s="4">
        <v>14593</v>
      </c>
      <c r="G12" s="164" t="s">
        <v>235</v>
      </c>
      <c r="H12" s="164">
        <v>7041</v>
      </c>
    </row>
    <row r="13" spans="1:8" ht="16.5">
      <c r="A13" s="4">
        <v>12</v>
      </c>
      <c r="B13" s="4">
        <v>14958</v>
      </c>
      <c r="C13" s="4">
        <v>10626</v>
      </c>
      <c r="D13" s="4">
        <v>10826</v>
      </c>
      <c r="E13" s="4">
        <v>5183</v>
      </c>
      <c r="G13" s="164" t="s">
        <v>236</v>
      </c>
      <c r="H13" s="164">
        <v>11934</v>
      </c>
    </row>
    <row r="14" spans="1:8" ht="16.5">
      <c r="A14" s="3">
        <v>13</v>
      </c>
      <c r="B14" s="3">
        <v>14041</v>
      </c>
      <c r="C14" s="3">
        <v>14617</v>
      </c>
      <c r="D14" s="3">
        <v>8652</v>
      </c>
      <c r="E14" s="3">
        <v>11024</v>
      </c>
      <c r="G14" s="164" t="s">
        <v>213</v>
      </c>
      <c r="H14" s="164">
        <v>126352</v>
      </c>
    </row>
    <row r="15" spans="1:8" ht="17.25" thickBot="1">
      <c r="A15" s="5">
        <v>14</v>
      </c>
      <c r="B15" s="5">
        <v>13780</v>
      </c>
      <c r="C15" s="5">
        <v>12390</v>
      </c>
      <c r="D15" s="5">
        <v>10607</v>
      </c>
      <c r="E15" s="5">
        <v>12948</v>
      </c>
      <c r="G15" s="164" t="s">
        <v>212</v>
      </c>
      <c r="H15" s="164">
        <v>14</v>
      </c>
    </row>
    <row r="16" spans="1:8" ht="18" thickTop="1" thickBot="1">
      <c r="G16" s="165" t="s">
        <v>238</v>
      </c>
      <c r="H16" s="165">
        <v>927.50589782933639</v>
      </c>
    </row>
    <row r="19" spans="7:10" ht="16.5">
      <c r="G19" s="167" t="s">
        <v>237</v>
      </c>
      <c r="H19" s="20"/>
      <c r="I19" s="169">
        <f>H3-H16</f>
        <v>8097.6369593135205</v>
      </c>
      <c r="J19" s="20">
        <f>H3+H16</f>
        <v>9952.6487549721933</v>
      </c>
    </row>
    <row r="21" spans="7:10" ht="16.5">
      <c r="G21" s="170" t="s">
        <v>239</v>
      </c>
      <c r="H21" s="20"/>
      <c r="I21" s="20"/>
      <c r="J21" s="20"/>
    </row>
  </sheetData>
  <phoneticPr fontId="6"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B1" workbookViewId="0">
      <selection activeCell="G4" sqref="G4"/>
    </sheetView>
  </sheetViews>
  <sheetFormatPr defaultRowHeight="16.5"/>
  <cols>
    <col min="1" max="2" width="9" style="151"/>
    <col min="3" max="3" width="10.75" style="151" customWidth="1"/>
    <col min="4" max="16384" width="9" style="144"/>
  </cols>
  <sheetData>
    <row r="1" spans="1:7" ht="17.25" thickBot="1">
      <c r="A1" s="152" t="s">
        <v>205</v>
      </c>
      <c r="F1"/>
      <c r="G1"/>
    </row>
    <row r="2" spans="1:7" ht="17.25" thickBot="1">
      <c r="A2" s="145" t="s">
        <v>206</v>
      </c>
      <c r="B2" s="153" t="s">
        <v>207</v>
      </c>
      <c r="C2" s="154" t="s">
        <v>208</v>
      </c>
      <c r="F2"/>
      <c r="G2"/>
    </row>
    <row r="3" spans="1:7">
      <c r="A3" s="155">
        <v>85</v>
      </c>
      <c r="B3" s="156">
        <v>1</v>
      </c>
      <c r="C3" s="157">
        <v>57</v>
      </c>
      <c r="F3"/>
      <c r="G3"/>
    </row>
    <row r="4" spans="1:7">
      <c r="A4" s="158"/>
      <c r="B4" s="159">
        <v>2</v>
      </c>
      <c r="C4" s="160">
        <v>63.9</v>
      </c>
      <c r="F4" s="197">
        <f t="shared" ref="F4:F20" si="0">AVERAGE(C3:C6)</f>
        <v>70.924999999999997</v>
      </c>
      <c r="G4"/>
    </row>
    <row r="5" spans="1:7">
      <c r="A5" s="158"/>
      <c r="B5" s="159">
        <v>3</v>
      </c>
      <c r="C5" s="160">
        <v>68.599999999999994</v>
      </c>
      <c r="F5" s="197">
        <f t="shared" si="0"/>
        <v>71.349999999999994</v>
      </c>
      <c r="G5"/>
    </row>
    <row r="6" spans="1:7" ht="17.25" thickBot="1">
      <c r="A6" s="161"/>
      <c r="B6" s="162">
        <v>4</v>
      </c>
      <c r="C6" s="163">
        <v>94.2</v>
      </c>
      <c r="F6" s="197">
        <f t="shared" si="0"/>
        <v>72.150000000000006</v>
      </c>
      <c r="G6"/>
    </row>
    <row r="7" spans="1:7">
      <c r="A7" s="155">
        <v>86</v>
      </c>
      <c r="B7" s="156">
        <v>1</v>
      </c>
      <c r="C7" s="157">
        <v>58.7</v>
      </c>
      <c r="F7" s="197">
        <f t="shared" si="0"/>
        <v>73.55</v>
      </c>
      <c r="G7">
        <f t="shared" ref="G7:G20" si="1">SQRT(SUMXMY2(C6:C9,F4:F7)/4)</f>
        <v>13.487708524801389</v>
      </c>
    </row>
    <row r="8" spans="1:7">
      <c r="A8" s="158"/>
      <c r="B8" s="159">
        <v>2</v>
      </c>
      <c r="C8" s="160">
        <v>67.099999999999994</v>
      </c>
      <c r="F8" s="197">
        <f t="shared" si="0"/>
        <v>75.7</v>
      </c>
      <c r="G8">
        <f t="shared" si="1"/>
        <v>15.168697208395978</v>
      </c>
    </row>
    <row r="9" spans="1:7">
      <c r="A9" s="158"/>
      <c r="B9" s="159">
        <v>3</v>
      </c>
      <c r="C9" s="160">
        <v>74.2</v>
      </c>
      <c r="F9" s="197">
        <f t="shared" si="0"/>
        <v>77.350000000000009</v>
      </c>
      <c r="G9">
        <f t="shared" si="1"/>
        <v>15.046075069598716</v>
      </c>
    </row>
    <row r="10" spans="1:7" ht="17.25" thickBot="1">
      <c r="A10" s="161"/>
      <c r="B10" s="162">
        <v>4</v>
      </c>
      <c r="C10" s="163">
        <v>102.8</v>
      </c>
      <c r="F10" s="197">
        <f t="shared" si="0"/>
        <v>78.650000000000006</v>
      </c>
      <c r="G10">
        <f t="shared" si="1"/>
        <v>15.168697208395981</v>
      </c>
    </row>
    <row r="11" spans="1:7">
      <c r="A11" s="155">
        <v>87</v>
      </c>
      <c r="B11" s="156">
        <v>1</v>
      </c>
      <c r="C11" s="157">
        <v>65.3</v>
      </c>
      <c r="F11" s="197">
        <f t="shared" si="0"/>
        <v>79.674999999999997</v>
      </c>
      <c r="G11">
        <f t="shared" si="1"/>
        <v>15.180790699103918</v>
      </c>
    </row>
    <row r="12" spans="1:7">
      <c r="A12" s="158"/>
      <c r="B12" s="159">
        <v>2</v>
      </c>
      <c r="C12" s="160">
        <v>72.3</v>
      </c>
      <c r="F12" s="197">
        <f t="shared" si="0"/>
        <v>81.774999999999991</v>
      </c>
      <c r="G12">
        <f t="shared" si="1"/>
        <v>16.226877780398798</v>
      </c>
    </row>
    <row r="13" spans="1:7">
      <c r="A13" s="158"/>
      <c r="B13" s="159">
        <v>3</v>
      </c>
      <c r="C13" s="160">
        <v>78.3</v>
      </c>
      <c r="F13" s="197">
        <f t="shared" si="0"/>
        <v>83.474999999999994</v>
      </c>
      <c r="G13">
        <f t="shared" si="1"/>
        <v>16.1046140515692</v>
      </c>
    </row>
    <row r="14" spans="1:7" ht="17.25" thickBot="1">
      <c r="A14" s="161"/>
      <c r="B14" s="162">
        <v>4</v>
      </c>
      <c r="C14" s="163">
        <v>111.2</v>
      </c>
      <c r="F14" s="197">
        <f t="shared" si="0"/>
        <v>85.9</v>
      </c>
      <c r="G14">
        <f t="shared" si="1"/>
        <v>15.908503032969513</v>
      </c>
    </row>
    <row r="15" spans="1:7">
      <c r="A15" s="155">
        <v>88</v>
      </c>
      <c r="B15" s="156">
        <v>1</v>
      </c>
      <c r="C15" s="157">
        <v>72.099999999999994</v>
      </c>
      <c r="F15" s="197">
        <f t="shared" si="0"/>
        <v>89.224999999999994</v>
      </c>
      <c r="G15">
        <f t="shared" si="1"/>
        <v>15.937941170364514</v>
      </c>
    </row>
    <row r="16" spans="1:7">
      <c r="A16" s="158"/>
      <c r="B16" s="159">
        <v>2</v>
      </c>
      <c r="C16" s="160">
        <v>82</v>
      </c>
      <c r="F16" s="197">
        <f t="shared" si="0"/>
        <v>93.3</v>
      </c>
      <c r="G16">
        <f t="shared" si="1"/>
        <v>18.165084984662197</v>
      </c>
    </row>
    <row r="17" spans="1:7">
      <c r="A17" s="158"/>
      <c r="B17" s="159">
        <v>3</v>
      </c>
      <c r="C17" s="160">
        <v>91.6</v>
      </c>
      <c r="F17" s="197">
        <f t="shared" si="0"/>
        <v>95.850000000000009</v>
      </c>
      <c r="G17">
        <f t="shared" si="1"/>
        <v>18.53438105926389</v>
      </c>
    </row>
    <row r="18" spans="1:7" ht="17.25" thickBot="1">
      <c r="A18" s="161"/>
      <c r="B18" s="162">
        <v>4</v>
      </c>
      <c r="C18" s="163">
        <v>127.5</v>
      </c>
      <c r="F18" s="197">
        <f t="shared" si="0"/>
        <v>98.35</v>
      </c>
      <c r="G18">
        <f t="shared" si="1"/>
        <v>18.7029785395268</v>
      </c>
    </row>
    <row r="19" spans="1:7">
      <c r="A19" s="155">
        <v>89</v>
      </c>
      <c r="B19" s="156">
        <v>1</v>
      </c>
      <c r="C19" s="157">
        <v>82.3</v>
      </c>
      <c r="F19" s="197">
        <f t="shared" si="0"/>
        <v>99.625</v>
      </c>
      <c r="G19">
        <f t="shared" si="1"/>
        <v>18.722450594139648</v>
      </c>
    </row>
    <row r="20" spans="1:7">
      <c r="A20" s="158"/>
      <c r="B20" s="159">
        <v>2</v>
      </c>
      <c r="C20" s="160">
        <v>92</v>
      </c>
      <c r="F20" s="197">
        <f t="shared" si="0"/>
        <v>101.47499999999999</v>
      </c>
      <c r="G20">
        <f t="shared" si="1"/>
        <v>18.369208270908146</v>
      </c>
    </row>
    <row r="21" spans="1:7">
      <c r="A21" s="158"/>
      <c r="B21" s="159">
        <v>3</v>
      </c>
      <c r="C21" s="160">
        <v>96.7</v>
      </c>
    </row>
    <row r="22" spans="1:7" ht="17.25" thickBot="1">
      <c r="A22" s="161"/>
      <c r="B22" s="162">
        <v>4</v>
      </c>
      <c r="C22" s="163">
        <v>134.9</v>
      </c>
    </row>
  </sheetData>
  <phoneticPr fontId="15" type="noConversion"/>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C4" sqref="C4"/>
    </sheetView>
  </sheetViews>
  <sheetFormatPr defaultRowHeight="16.5"/>
  <cols>
    <col min="1" max="1" width="11.5" customWidth="1"/>
  </cols>
  <sheetData>
    <row r="1" spans="1:11">
      <c r="A1" s="61" t="s">
        <v>339</v>
      </c>
      <c r="B1" s="61"/>
      <c r="C1" s="61"/>
      <c r="D1" s="61"/>
      <c r="E1" s="61"/>
      <c r="F1" s="61"/>
      <c r="G1" s="61"/>
      <c r="H1" s="61"/>
      <c r="I1" s="61"/>
    </row>
    <row r="2" spans="1:11">
      <c r="A2" s="61" t="s">
        <v>338</v>
      </c>
      <c r="B2" s="61"/>
      <c r="C2" s="61"/>
      <c r="D2" s="61"/>
      <c r="E2" s="61"/>
      <c r="F2" s="61"/>
      <c r="G2" s="61"/>
      <c r="H2" s="61"/>
      <c r="I2" s="61"/>
    </row>
    <row r="3" spans="1:11">
      <c r="A3" t="s">
        <v>342</v>
      </c>
      <c r="B3">
        <f>CONFIDENCE(0.02,5.4,100)</f>
        <v>1.256227851982054</v>
      </c>
    </row>
    <row r="4" spans="1:11">
      <c r="A4" t="s">
        <v>340</v>
      </c>
      <c r="B4">
        <f>6-B3</f>
        <v>4.7437721480179462</v>
      </c>
      <c r="C4">
        <f>6+B3</f>
        <v>7.2562278519820538</v>
      </c>
    </row>
    <row r="6" spans="1:11">
      <c r="A6" s="61" t="s">
        <v>341</v>
      </c>
      <c r="B6" s="61"/>
      <c r="C6" s="61"/>
      <c r="D6" s="61"/>
      <c r="E6" s="61"/>
      <c r="F6" s="61"/>
      <c r="G6" s="61"/>
      <c r="H6" s="61"/>
      <c r="I6" s="61"/>
      <c r="J6" s="61"/>
      <c r="K6" s="198"/>
    </row>
    <row r="7" spans="1:11">
      <c r="A7" s="61" t="s">
        <v>343</v>
      </c>
      <c r="B7" s="61"/>
      <c r="C7" s="61"/>
      <c r="D7" s="61"/>
      <c r="E7" s="61"/>
      <c r="F7" s="61"/>
      <c r="G7" s="61"/>
      <c r="H7" s="61"/>
      <c r="I7" s="61"/>
      <c r="J7" s="61"/>
      <c r="K7" s="198"/>
    </row>
    <row r="8" spans="1:11">
      <c r="A8" s="61" t="s">
        <v>344</v>
      </c>
      <c r="B8" s="61"/>
      <c r="C8" s="61"/>
      <c r="D8" s="61"/>
      <c r="E8" s="61"/>
      <c r="F8" s="61"/>
      <c r="G8" s="61"/>
      <c r="H8" s="61"/>
      <c r="I8" s="61"/>
      <c r="J8" s="61"/>
      <c r="K8" s="198"/>
    </row>
    <row r="9" spans="1:11">
      <c r="A9" t="s">
        <v>345</v>
      </c>
      <c r="B9">
        <f>NORMINV(0.96,88,4/36^0.5)</f>
        <v>89.167124047501446</v>
      </c>
    </row>
    <row r="10" spans="1:11">
      <c r="A10" t="s">
        <v>346</v>
      </c>
    </row>
    <row r="12" spans="1:11">
      <c r="A12" s="61" t="s">
        <v>348</v>
      </c>
      <c r="B12" s="61"/>
      <c r="C12" s="61"/>
      <c r="D12" s="61"/>
      <c r="E12" s="61"/>
      <c r="F12" s="61"/>
      <c r="G12" s="61"/>
      <c r="H12" s="61"/>
      <c r="I12" s="61"/>
      <c r="J12" s="61"/>
    </row>
    <row r="13" spans="1:11">
      <c r="A13" s="61" t="s">
        <v>347</v>
      </c>
      <c r="B13" s="61"/>
      <c r="C13" s="61"/>
      <c r="D13" s="61"/>
      <c r="E13" s="61"/>
      <c r="F13" s="61"/>
      <c r="G13" s="61"/>
      <c r="H13" s="61"/>
      <c r="I13" s="61"/>
      <c r="J13" s="61"/>
    </row>
    <row r="14" spans="1:11">
      <c r="A14" t="s">
        <v>350</v>
      </c>
      <c r="B14">
        <f>STANDARDIZE(4.8,5.5,1.1/21^0.5)</f>
        <v>-2.9161845331537166</v>
      </c>
    </row>
    <row r="15" spans="1:11">
      <c r="A15" t="s">
        <v>349</v>
      </c>
      <c r="B15">
        <f>TDIST(-B14,21,1)</f>
        <v>4.1281143656937205E-3</v>
      </c>
    </row>
    <row r="16" spans="1:11">
      <c r="A16" t="s">
        <v>351</v>
      </c>
    </row>
    <row r="18" spans="1:10">
      <c r="A18" s="61" t="s">
        <v>352</v>
      </c>
      <c r="B18" s="61"/>
      <c r="C18" s="61"/>
      <c r="D18" s="61"/>
      <c r="E18" s="61"/>
      <c r="F18" s="61"/>
      <c r="G18" s="61"/>
      <c r="H18" s="61"/>
      <c r="I18" s="61"/>
      <c r="J18" s="61"/>
    </row>
    <row r="19" spans="1:10">
      <c r="A19" s="61" t="s">
        <v>353</v>
      </c>
      <c r="B19" s="61"/>
      <c r="C19" s="61"/>
      <c r="D19" s="61"/>
      <c r="E19" s="61"/>
      <c r="F19" s="61"/>
      <c r="G19" s="61"/>
      <c r="H19" s="61"/>
      <c r="I19" s="61"/>
      <c r="J19" s="61"/>
    </row>
    <row r="20" spans="1:10">
      <c r="A20" s="61" t="s">
        <v>354</v>
      </c>
      <c r="B20" s="61"/>
      <c r="C20" s="61"/>
      <c r="D20" s="61"/>
      <c r="E20" s="61"/>
      <c r="F20" s="61"/>
      <c r="G20" s="61"/>
      <c r="H20" s="61"/>
      <c r="I20" s="61"/>
      <c r="J20" s="61"/>
    </row>
    <row r="21" spans="1:10">
      <c r="A21" s="199" t="s">
        <v>355</v>
      </c>
      <c r="B21">
        <f>(40^2/100+55^2/75)^0.5</f>
        <v>7.5055534994651349</v>
      </c>
    </row>
    <row r="22" spans="1:10">
      <c r="A22" s="199" t="s">
        <v>356</v>
      </c>
      <c r="B22">
        <f>-NORMSINV(0.95)*B21</f>
        <v>-12.345536895873536</v>
      </c>
    </row>
    <row r="23" spans="1:10">
      <c r="A23" s="199" t="s">
        <v>357</v>
      </c>
      <c r="B23">
        <f>140-185</f>
        <v>-45</v>
      </c>
    </row>
    <row r="24" spans="1:10">
      <c r="A24" t="s">
        <v>358</v>
      </c>
    </row>
  </sheetData>
  <phoneticPr fontId="15"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E11" sqref="E11"/>
    </sheetView>
  </sheetViews>
  <sheetFormatPr defaultRowHeight="16.5"/>
  <cols>
    <col min="4" max="4" width="13.25" style="18" customWidth="1"/>
  </cols>
  <sheetData>
    <row r="1" spans="1:11" ht="17.25" thickTop="1">
      <c r="A1" t="s">
        <v>240</v>
      </c>
      <c r="B1" s="171" t="s">
        <v>241</v>
      </c>
      <c r="C1" s="171" t="s">
        <v>242</v>
      </c>
      <c r="D1" s="8" t="s">
        <v>243</v>
      </c>
    </row>
    <row r="2" spans="1:11">
      <c r="A2">
        <v>1</v>
      </c>
      <c r="B2" s="172">
        <f>A2/41</f>
        <v>2.4390243902439025E-2</v>
      </c>
      <c r="C2" s="173">
        <f>NORMSINV(B2)</f>
        <v>-1.9705053031703286</v>
      </c>
      <c r="D2" s="11">
        <v>61</v>
      </c>
    </row>
    <row r="3" spans="1:11">
      <c r="A3">
        <v>2</v>
      </c>
      <c r="B3" s="172">
        <f t="shared" ref="B3:B41" si="0">A3/41</f>
        <v>4.878048780487805E-2</v>
      </c>
      <c r="C3" s="173">
        <f t="shared" ref="C3:C41" si="1">NORMSINV(B3)</f>
        <v>-1.6567947658159807</v>
      </c>
      <c r="D3" s="11">
        <v>64</v>
      </c>
    </row>
    <row r="4" spans="1:11">
      <c r="A4">
        <v>3</v>
      </c>
      <c r="B4" s="172">
        <f t="shared" si="0"/>
        <v>7.3170731707317069E-2</v>
      </c>
      <c r="C4" s="173">
        <f t="shared" si="1"/>
        <v>-1.4525761808120043</v>
      </c>
      <c r="D4" s="11">
        <v>68</v>
      </c>
    </row>
    <row r="5" spans="1:11">
      <c r="A5">
        <v>4</v>
      </c>
      <c r="B5" s="172">
        <f t="shared" si="0"/>
        <v>9.7560975609756101E-2</v>
      </c>
      <c r="C5" s="173">
        <f t="shared" si="1"/>
        <v>-1.2955749870976874</v>
      </c>
      <c r="D5" s="11">
        <v>70</v>
      </c>
    </row>
    <row r="6" spans="1:11">
      <c r="A6">
        <v>5</v>
      </c>
      <c r="B6" s="172">
        <f t="shared" si="0"/>
        <v>0.12195121951219512</v>
      </c>
      <c r="C6" s="173">
        <f t="shared" si="1"/>
        <v>-1.1652879896966826</v>
      </c>
      <c r="D6" s="11">
        <v>70</v>
      </c>
    </row>
    <row r="7" spans="1:11">
      <c r="A7">
        <v>6</v>
      </c>
      <c r="B7" s="172">
        <f t="shared" si="0"/>
        <v>0.14634146341463414</v>
      </c>
      <c r="C7" s="173">
        <f t="shared" si="1"/>
        <v>-1.0522542255562288</v>
      </c>
      <c r="D7" s="14">
        <v>71</v>
      </c>
    </row>
    <row r="8" spans="1:11">
      <c r="A8">
        <v>7</v>
      </c>
      <c r="B8" s="172">
        <f t="shared" si="0"/>
        <v>0.17073170731707318</v>
      </c>
      <c r="C8" s="173">
        <f t="shared" si="1"/>
        <v>-0.95127771872909239</v>
      </c>
      <c r="D8" s="11">
        <v>71</v>
      </c>
    </row>
    <row r="9" spans="1:11">
      <c r="A9">
        <v>8</v>
      </c>
      <c r="B9" s="172">
        <f t="shared" si="0"/>
        <v>0.1951219512195122</v>
      </c>
      <c r="C9" s="173">
        <f t="shared" si="1"/>
        <v>-0.85917512959584974</v>
      </c>
      <c r="D9" s="14">
        <v>73</v>
      </c>
    </row>
    <row r="10" spans="1:11">
      <c r="A10">
        <v>9</v>
      </c>
      <c r="B10" s="172">
        <f t="shared" si="0"/>
        <v>0.21951219512195122</v>
      </c>
      <c r="C10" s="173">
        <f t="shared" si="1"/>
        <v>-0.77384173233725317</v>
      </c>
      <c r="D10" s="11">
        <v>73</v>
      </c>
    </row>
    <row r="11" spans="1:11">
      <c r="A11">
        <v>10</v>
      </c>
      <c r="B11" s="172">
        <f t="shared" si="0"/>
        <v>0.24390243902439024</v>
      </c>
      <c r="C11" s="173">
        <f t="shared" si="1"/>
        <v>-0.69380440773636831</v>
      </c>
      <c r="D11" s="11">
        <v>73</v>
      </c>
    </row>
    <row r="12" spans="1:11">
      <c r="A12">
        <v>11</v>
      </c>
      <c r="B12" s="172">
        <f t="shared" si="0"/>
        <v>0.26829268292682928</v>
      </c>
      <c r="C12" s="173">
        <f t="shared" si="1"/>
        <v>-0.6179847884685038</v>
      </c>
      <c r="D12" s="11">
        <v>74</v>
      </c>
    </row>
    <row r="13" spans="1:11">
      <c r="A13">
        <v>12</v>
      </c>
      <c r="B13" s="172">
        <f t="shared" si="0"/>
        <v>0.29268292682926828</v>
      </c>
      <c r="C13" s="173">
        <f t="shared" si="1"/>
        <v>-0.54556374182259537</v>
      </c>
      <c r="D13" s="11">
        <v>75</v>
      </c>
    </row>
    <row r="14" spans="1:11">
      <c r="A14">
        <v>13</v>
      </c>
      <c r="B14" s="172">
        <f t="shared" si="0"/>
        <v>0.31707317073170732</v>
      </c>
      <c r="C14" s="173">
        <f t="shared" si="1"/>
        <v>-0.47589899043667888</v>
      </c>
      <c r="D14" s="14">
        <v>75</v>
      </c>
    </row>
    <row r="15" spans="1:11">
      <c r="A15">
        <v>14</v>
      </c>
      <c r="B15" s="172">
        <f t="shared" si="0"/>
        <v>0.34146341463414637</v>
      </c>
      <c r="C15" s="173">
        <f t="shared" si="1"/>
        <v>-0.40847248197412372</v>
      </c>
      <c r="D15" s="14">
        <v>75</v>
      </c>
      <c r="F15" s="167" t="s">
        <v>244</v>
      </c>
      <c r="G15" s="167"/>
      <c r="H15" s="167"/>
      <c r="I15" s="167"/>
      <c r="J15" s="167"/>
      <c r="K15" s="167"/>
    </row>
    <row r="16" spans="1:11">
      <c r="A16">
        <v>15</v>
      </c>
      <c r="B16" s="172">
        <f t="shared" si="0"/>
        <v>0.36585365853658536</v>
      </c>
      <c r="C16" s="173">
        <f t="shared" si="1"/>
        <v>-0.34285530539032705</v>
      </c>
      <c r="D16" s="14">
        <v>77</v>
      </c>
    </row>
    <row r="17" spans="1:4">
      <c r="A17">
        <v>16</v>
      </c>
      <c r="B17" s="172">
        <f t="shared" si="0"/>
        <v>0.3902439024390244</v>
      </c>
      <c r="C17" s="173">
        <f t="shared" si="1"/>
        <v>-0.27868339741721943</v>
      </c>
      <c r="D17" s="11">
        <v>78</v>
      </c>
    </row>
    <row r="18" spans="1:4">
      <c r="A18">
        <v>17</v>
      </c>
      <c r="B18" s="172">
        <f t="shared" si="0"/>
        <v>0.41463414634146339</v>
      </c>
      <c r="C18" s="173">
        <f t="shared" si="1"/>
        <v>-0.21564010401258188</v>
      </c>
      <c r="D18" s="14">
        <v>79</v>
      </c>
    </row>
    <row r="19" spans="1:4">
      <c r="A19">
        <v>18</v>
      </c>
      <c r="B19" s="172">
        <f t="shared" si="0"/>
        <v>0.43902439024390244</v>
      </c>
      <c r="C19" s="173">
        <f t="shared" si="1"/>
        <v>-0.15344319882333432</v>
      </c>
      <c r="D19" s="14">
        <v>79</v>
      </c>
    </row>
    <row r="20" spans="1:4">
      <c r="A20">
        <v>19</v>
      </c>
      <c r="B20" s="172">
        <f t="shared" si="0"/>
        <v>0.46341463414634149</v>
      </c>
      <c r="C20" s="173">
        <f t="shared" si="1"/>
        <v>-9.1834832954222234E-2</v>
      </c>
      <c r="D20" s="11">
        <v>79</v>
      </c>
    </row>
    <row r="21" spans="1:4">
      <c r="A21">
        <v>20</v>
      </c>
      <c r="B21" s="172">
        <f t="shared" si="0"/>
        <v>0.48780487804878048</v>
      </c>
      <c r="C21" s="173">
        <f t="shared" si="1"/>
        <v>-3.0573399820906299E-2</v>
      </c>
      <c r="D21" s="14">
        <v>80</v>
      </c>
    </row>
    <row r="22" spans="1:4">
      <c r="A22">
        <v>21</v>
      </c>
      <c r="B22" s="172">
        <f t="shared" si="0"/>
        <v>0.51219512195121952</v>
      </c>
      <c r="C22" s="173">
        <f t="shared" si="1"/>
        <v>3.0573399820906299E-2</v>
      </c>
      <c r="D22" s="14">
        <v>81</v>
      </c>
    </row>
    <row r="23" spans="1:4">
      <c r="A23">
        <v>22</v>
      </c>
      <c r="B23" s="172">
        <f t="shared" si="0"/>
        <v>0.53658536585365857</v>
      </c>
      <c r="C23" s="173">
        <f t="shared" si="1"/>
        <v>9.1834832954222387E-2</v>
      </c>
      <c r="D23" s="11">
        <v>82</v>
      </c>
    </row>
    <row r="24" spans="1:4">
      <c r="A24">
        <v>23</v>
      </c>
      <c r="B24" s="172">
        <f t="shared" si="0"/>
        <v>0.56097560975609762</v>
      </c>
      <c r="C24" s="173">
        <f t="shared" si="1"/>
        <v>0.15344319882333449</v>
      </c>
      <c r="D24" s="11">
        <v>82</v>
      </c>
    </row>
    <row r="25" spans="1:4">
      <c r="A25">
        <v>24</v>
      </c>
      <c r="B25" s="172">
        <f t="shared" si="0"/>
        <v>0.58536585365853655</v>
      </c>
      <c r="C25" s="173">
        <f t="shared" si="1"/>
        <v>0.21564010401258171</v>
      </c>
      <c r="D25" s="11">
        <v>83</v>
      </c>
    </row>
    <row r="26" spans="1:4">
      <c r="A26">
        <v>25</v>
      </c>
      <c r="B26" s="172">
        <f t="shared" si="0"/>
        <v>0.6097560975609756</v>
      </c>
      <c r="C26" s="173">
        <f t="shared" si="1"/>
        <v>0.27868339741721943</v>
      </c>
      <c r="D26" s="11">
        <v>83</v>
      </c>
    </row>
    <row r="27" spans="1:4">
      <c r="A27">
        <v>26</v>
      </c>
      <c r="B27" s="172">
        <f t="shared" si="0"/>
        <v>0.63414634146341464</v>
      </c>
      <c r="C27" s="173">
        <f t="shared" si="1"/>
        <v>0.34285530539032705</v>
      </c>
      <c r="D27" s="11">
        <v>83</v>
      </c>
    </row>
    <row r="28" spans="1:4">
      <c r="A28">
        <v>27</v>
      </c>
      <c r="B28" s="172">
        <f t="shared" si="0"/>
        <v>0.65853658536585369</v>
      </c>
      <c r="C28" s="173">
        <f t="shared" si="1"/>
        <v>0.40847248197412389</v>
      </c>
      <c r="D28" s="14">
        <v>83</v>
      </c>
    </row>
    <row r="29" spans="1:4">
      <c r="A29">
        <v>28</v>
      </c>
      <c r="B29" s="172">
        <f t="shared" si="0"/>
        <v>0.68292682926829273</v>
      </c>
      <c r="C29" s="173">
        <f t="shared" si="1"/>
        <v>0.47589899043667905</v>
      </c>
      <c r="D29" s="14">
        <v>84</v>
      </c>
    </row>
    <row r="30" spans="1:4">
      <c r="A30">
        <v>29</v>
      </c>
      <c r="B30" s="172">
        <f t="shared" si="0"/>
        <v>0.70731707317073167</v>
      </c>
      <c r="C30" s="173">
        <f t="shared" si="1"/>
        <v>0.54556374182259537</v>
      </c>
      <c r="D30" s="11">
        <v>84</v>
      </c>
    </row>
    <row r="31" spans="1:4">
      <c r="A31">
        <v>30</v>
      </c>
      <c r="B31" s="172">
        <f t="shared" si="0"/>
        <v>0.73170731707317072</v>
      </c>
      <c r="C31" s="173">
        <f t="shared" si="1"/>
        <v>0.6179847884685038</v>
      </c>
      <c r="D31" s="14">
        <v>84</v>
      </c>
    </row>
    <row r="32" spans="1:4">
      <c r="A32">
        <v>31</v>
      </c>
      <c r="B32" s="172">
        <f t="shared" si="0"/>
        <v>0.75609756097560976</v>
      </c>
      <c r="C32" s="173">
        <f t="shared" si="1"/>
        <v>0.69380440773636831</v>
      </c>
      <c r="D32" s="14">
        <v>85</v>
      </c>
    </row>
    <row r="33" spans="1:4">
      <c r="A33">
        <v>32</v>
      </c>
      <c r="B33" s="172">
        <f t="shared" si="0"/>
        <v>0.78048780487804881</v>
      </c>
      <c r="C33" s="173">
        <f t="shared" si="1"/>
        <v>0.77384173233725317</v>
      </c>
      <c r="D33" s="14">
        <v>86</v>
      </c>
    </row>
    <row r="34" spans="1:4">
      <c r="A34">
        <v>33</v>
      </c>
      <c r="B34" s="172">
        <f t="shared" si="0"/>
        <v>0.80487804878048785</v>
      </c>
      <c r="C34" s="173">
        <f t="shared" si="1"/>
        <v>0.85917512959585085</v>
      </c>
      <c r="D34" s="14">
        <v>88</v>
      </c>
    </row>
    <row r="35" spans="1:4">
      <c r="A35">
        <v>34</v>
      </c>
      <c r="B35" s="172">
        <f t="shared" si="0"/>
        <v>0.82926829268292679</v>
      </c>
      <c r="C35" s="173">
        <f t="shared" si="1"/>
        <v>0.95127771872909239</v>
      </c>
      <c r="D35" s="14">
        <v>88</v>
      </c>
    </row>
    <row r="36" spans="1:4">
      <c r="A36">
        <v>35</v>
      </c>
      <c r="B36" s="172">
        <f t="shared" si="0"/>
        <v>0.85365853658536583</v>
      </c>
      <c r="C36" s="173">
        <f t="shared" si="1"/>
        <v>1.0522542255562288</v>
      </c>
      <c r="D36" s="14">
        <v>89</v>
      </c>
    </row>
    <row r="37" spans="1:4">
      <c r="A37">
        <v>36</v>
      </c>
      <c r="B37" s="172">
        <f t="shared" si="0"/>
        <v>0.87804878048780488</v>
      </c>
      <c r="C37" s="173">
        <f t="shared" si="1"/>
        <v>1.1652879896966826</v>
      </c>
      <c r="D37" s="11">
        <v>91</v>
      </c>
    </row>
    <row r="38" spans="1:4">
      <c r="A38">
        <v>37</v>
      </c>
      <c r="B38" s="172">
        <f t="shared" si="0"/>
        <v>0.90243902439024393</v>
      </c>
      <c r="C38" s="173">
        <f t="shared" si="1"/>
        <v>1.2955749870976874</v>
      </c>
      <c r="D38" s="11">
        <v>91</v>
      </c>
    </row>
    <row r="39" spans="1:4">
      <c r="A39">
        <v>38</v>
      </c>
      <c r="B39" s="172">
        <f t="shared" si="0"/>
        <v>0.92682926829268297</v>
      </c>
      <c r="C39" s="173">
        <f t="shared" si="1"/>
        <v>1.4525761808120046</v>
      </c>
      <c r="D39" s="14">
        <v>97</v>
      </c>
    </row>
    <row r="40" spans="1:4">
      <c r="A40">
        <v>39</v>
      </c>
      <c r="B40" s="172">
        <f t="shared" si="0"/>
        <v>0.95121951219512191</v>
      </c>
      <c r="C40" s="173">
        <f t="shared" si="1"/>
        <v>1.6567947658159803</v>
      </c>
      <c r="D40" s="14">
        <v>98</v>
      </c>
    </row>
    <row r="41" spans="1:4" ht="17.25" thickBot="1">
      <c r="A41">
        <v>40</v>
      </c>
      <c r="B41" s="172">
        <f t="shared" si="0"/>
        <v>0.97560975609756095</v>
      </c>
      <c r="C41" s="173">
        <f t="shared" si="1"/>
        <v>1.9705053031703283</v>
      </c>
      <c r="D41" s="17">
        <v>104</v>
      </c>
    </row>
    <row r="42" spans="1:4" ht="17.25" thickTop="1"/>
  </sheetData>
  <phoneticPr fontId="15"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F32" sqref="F32"/>
    </sheetView>
  </sheetViews>
  <sheetFormatPr defaultRowHeight="15.75"/>
  <cols>
    <col min="1" max="1" width="10" style="18" bestFit="1" customWidth="1"/>
    <col min="2" max="2" width="5.75" style="18" customWidth="1"/>
    <col min="3" max="3" width="10" style="18" bestFit="1" customWidth="1"/>
    <col min="4" max="7" width="9" style="2"/>
    <col min="8" max="8" width="13.25" style="2" customWidth="1"/>
    <col min="9" max="16384" width="9" style="2"/>
  </cols>
  <sheetData>
    <row r="1" spans="1:12" ht="17.25" thickTop="1">
      <c r="A1" s="6" t="s">
        <v>46</v>
      </c>
      <c r="B1" s="7" t="s">
        <v>47</v>
      </c>
      <c r="C1" s="8" t="s">
        <v>48</v>
      </c>
      <c r="E1" s="176" t="s">
        <v>245</v>
      </c>
      <c r="F1" s="176" t="s">
        <v>246</v>
      </c>
      <c r="H1" t="s">
        <v>247</v>
      </c>
      <c r="I1"/>
      <c r="J1"/>
    </row>
    <row r="2" spans="1:12" ht="17.25" thickBot="1">
      <c r="A2" s="9" t="s">
        <v>49</v>
      </c>
      <c r="B2" s="10" t="s">
        <v>5</v>
      </c>
      <c r="C2" s="11">
        <v>61</v>
      </c>
      <c r="E2" s="11">
        <v>61</v>
      </c>
      <c r="F2" s="14">
        <v>84</v>
      </c>
      <c r="H2"/>
      <c r="I2"/>
      <c r="J2"/>
    </row>
    <row r="3" spans="1:12" ht="16.5">
      <c r="A3" s="12" t="s">
        <v>6</v>
      </c>
      <c r="B3" s="13" t="s">
        <v>7</v>
      </c>
      <c r="C3" s="14">
        <v>84</v>
      </c>
      <c r="E3" s="11">
        <v>82</v>
      </c>
      <c r="F3" s="11">
        <v>78</v>
      </c>
      <c r="H3" s="166"/>
      <c r="I3" s="166" t="s">
        <v>5</v>
      </c>
      <c r="J3" s="166" t="s">
        <v>7</v>
      </c>
    </row>
    <row r="4" spans="1:12" ht="16.5">
      <c r="A4" s="9" t="s">
        <v>8</v>
      </c>
      <c r="B4" s="10" t="s">
        <v>5</v>
      </c>
      <c r="C4" s="11">
        <v>82</v>
      </c>
      <c r="E4" s="14">
        <v>86</v>
      </c>
      <c r="F4" s="11">
        <v>83</v>
      </c>
      <c r="H4" s="164" t="s">
        <v>227</v>
      </c>
      <c r="I4" s="164">
        <v>80.599999999999994</v>
      </c>
      <c r="J4" s="164">
        <v>79.95</v>
      </c>
    </row>
    <row r="5" spans="1:12" ht="16.5">
      <c r="A5" s="12" t="s">
        <v>9</v>
      </c>
      <c r="B5" s="13" t="s">
        <v>5</v>
      </c>
      <c r="C5" s="14">
        <v>86</v>
      </c>
      <c r="E5" s="14">
        <v>73</v>
      </c>
      <c r="F5" s="14">
        <v>71</v>
      </c>
      <c r="H5" s="164" t="s">
        <v>215</v>
      </c>
      <c r="I5" s="164">
        <v>83.305263157894885</v>
      </c>
      <c r="J5" s="164">
        <v>84.260526315789321</v>
      </c>
    </row>
    <row r="6" spans="1:12" ht="16.5">
      <c r="A6" s="9" t="s">
        <v>10</v>
      </c>
      <c r="B6" s="10" t="s">
        <v>7</v>
      </c>
      <c r="C6" s="11">
        <v>78</v>
      </c>
      <c r="E6" s="11">
        <v>73</v>
      </c>
      <c r="F6" s="14">
        <v>77</v>
      </c>
      <c r="H6" s="164" t="s">
        <v>248</v>
      </c>
      <c r="I6" s="164">
        <v>20</v>
      </c>
      <c r="J6" s="164">
        <v>20</v>
      </c>
    </row>
    <row r="7" spans="1:12" ht="16.5">
      <c r="A7" s="12" t="s">
        <v>11</v>
      </c>
      <c r="B7" s="13" t="s">
        <v>5</v>
      </c>
      <c r="C7" s="14">
        <v>73</v>
      </c>
      <c r="E7" s="14">
        <v>98</v>
      </c>
      <c r="F7" s="11">
        <v>84</v>
      </c>
      <c r="H7" s="164" t="s">
        <v>219</v>
      </c>
      <c r="I7" s="164">
        <v>19</v>
      </c>
      <c r="J7" s="164">
        <v>19</v>
      </c>
    </row>
    <row r="8" spans="1:12" ht="16.5">
      <c r="A8" s="9" t="s">
        <v>12</v>
      </c>
      <c r="B8" s="10" t="s">
        <v>7</v>
      </c>
      <c r="C8" s="11">
        <v>83</v>
      </c>
      <c r="E8" s="11">
        <v>91</v>
      </c>
      <c r="F8" s="14">
        <v>104</v>
      </c>
      <c r="H8" s="164" t="s">
        <v>221</v>
      </c>
      <c r="I8" s="164">
        <v>0.98866298135482411</v>
      </c>
      <c r="J8" s="164"/>
    </row>
    <row r="9" spans="1:12" ht="16.5">
      <c r="A9" s="12" t="s">
        <v>13</v>
      </c>
      <c r="B9" s="13" t="s">
        <v>7</v>
      </c>
      <c r="C9" s="14">
        <v>71</v>
      </c>
      <c r="E9" s="11">
        <v>83</v>
      </c>
      <c r="F9" s="11">
        <v>75</v>
      </c>
      <c r="H9" s="164" t="s">
        <v>249</v>
      </c>
      <c r="I9" s="175">
        <v>0.49021698377138856</v>
      </c>
      <c r="J9" s="164"/>
      <c r="K9" s="170" t="s">
        <v>251</v>
      </c>
      <c r="L9" s="170"/>
    </row>
    <row r="10" spans="1:12" ht="17.25" thickBot="1">
      <c r="A10" s="9" t="s">
        <v>14</v>
      </c>
      <c r="B10" s="10" t="s">
        <v>5</v>
      </c>
      <c r="C10" s="11">
        <v>73</v>
      </c>
      <c r="E10" s="14">
        <v>88</v>
      </c>
      <c r="F10" s="14">
        <v>97</v>
      </c>
      <c r="H10" s="165" t="s">
        <v>250</v>
      </c>
      <c r="I10" s="165">
        <v>0.46120085528400523</v>
      </c>
      <c r="J10" s="165"/>
    </row>
    <row r="11" spans="1:12" ht="16.5">
      <c r="A11" s="12" t="s">
        <v>15</v>
      </c>
      <c r="B11" s="13" t="s">
        <v>7</v>
      </c>
      <c r="C11" s="14">
        <v>77</v>
      </c>
      <c r="E11" s="14">
        <v>79</v>
      </c>
      <c r="F11" s="11">
        <v>83</v>
      </c>
    </row>
    <row r="12" spans="1:12" ht="16.5">
      <c r="A12" s="9" t="s">
        <v>16</v>
      </c>
      <c r="B12" s="10" t="s">
        <v>7</v>
      </c>
      <c r="C12" s="11">
        <v>84</v>
      </c>
      <c r="E12" s="11">
        <v>82</v>
      </c>
      <c r="F12" s="14">
        <v>79</v>
      </c>
      <c r="H12" t="s">
        <v>252</v>
      </c>
      <c r="I12"/>
      <c r="J12"/>
    </row>
    <row r="13" spans="1:12" ht="17.25" thickBot="1">
      <c r="A13" s="12" t="s">
        <v>17</v>
      </c>
      <c r="B13" s="13" t="s">
        <v>5</v>
      </c>
      <c r="C13" s="14">
        <v>98</v>
      </c>
      <c r="E13" s="14">
        <v>80</v>
      </c>
      <c r="F13" s="11">
        <v>74</v>
      </c>
      <c r="H13"/>
      <c r="I13"/>
      <c r="J13"/>
    </row>
    <row r="14" spans="1:12" ht="16.5">
      <c r="A14" s="9" t="s">
        <v>18</v>
      </c>
      <c r="B14" s="10" t="s">
        <v>5</v>
      </c>
      <c r="C14" s="11">
        <v>91</v>
      </c>
      <c r="E14" s="11">
        <v>70</v>
      </c>
      <c r="F14" s="11">
        <v>79</v>
      </c>
      <c r="H14" s="166"/>
      <c r="I14" s="166" t="s">
        <v>5</v>
      </c>
      <c r="J14" s="166" t="s">
        <v>7</v>
      </c>
    </row>
    <row r="15" spans="1:12" ht="16.5">
      <c r="A15" s="12" t="s">
        <v>19</v>
      </c>
      <c r="B15" s="13" t="s">
        <v>7</v>
      </c>
      <c r="C15" s="14">
        <v>104</v>
      </c>
      <c r="E15" s="14">
        <v>85</v>
      </c>
      <c r="F15" s="11">
        <v>71</v>
      </c>
      <c r="H15" s="164" t="s">
        <v>227</v>
      </c>
      <c r="I15" s="164">
        <v>80.599999999999994</v>
      </c>
      <c r="J15" s="164">
        <v>79.95</v>
      </c>
    </row>
    <row r="16" spans="1:12" ht="16.5">
      <c r="A16" s="9" t="s">
        <v>20</v>
      </c>
      <c r="B16" s="10" t="s">
        <v>5</v>
      </c>
      <c r="C16" s="11">
        <v>83</v>
      </c>
      <c r="E16" s="11">
        <v>64</v>
      </c>
      <c r="F16" s="11">
        <v>70</v>
      </c>
      <c r="H16" s="164" t="s">
        <v>215</v>
      </c>
      <c r="I16" s="164">
        <v>83.305263157894885</v>
      </c>
      <c r="J16" s="164">
        <v>84.260526315789321</v>
      </c>
    </row>
    <row r="17" spans="1:13" ht="16.5">
      <c r="A17" s="12" t="s">
        <v>21</v>
      </c>
      <c r="B17" s="13" t="s">
        <v>5</v>
      </c>
      <c r="C17" s="14">
        <v>88</v>
      </c>
      <c r="E17" s="14">
        <v>88</v>
      </c>
      <c r="F17" s="11">
        <v>68</v>
      </c>
      <c r="H17" s="164" t="s">
        <v>248</v>
      </c>
      <c r="I17" s="164">
        <v>20</v>
      </c>
      <c r="J17" s="164">
        <v>20</v>
      </c>
    </row>
    <row r="18" spans="1:13" ht="16.5">
      <c r="A18" s="9" t="s">
        <v>22</v>
      </c>
      <c r="B18" s="10" t="s">
        <v>7</v>
      </c>
      <c r="C18" s="11">
        <v>75</v>
      </c>
      <c r="E18" s="14">
        <v>81</v>
      </c>
      <c r="F18" s="14">
        <v>83</v>
      </c>
      <c r="H18" s="164" t="s">
        <v>253</v>
      </c>
      <c r="I18" s="164">
        <v>83.78289473684211</v>
      </c>
      <c r="J18" s="164"/>
    </row>
    <row r="19" spans="1:13" ht="16.5">
      <c r="A19" s="12" t="s">
        <v>23</v>
      </c>
      <c r="B19" s="13" t="s">
        <v>5</v>
      </c>
      <c r="C19" s="14">
        <v>79</v>
      </c>
      <c r="E19" s="14">
        <v>89</v>
      </c>
      <c r="F19" s="11">
        <v>91</v>
      </c>
      <c r="H19" s="164" t="s">
        <v>254</v>
      </c>
      <c r="I19" s="164">
        <v>0</v>
      </c>
      <c r="J19" s="164"/>
    </row>
    <row r="20" spans="1:13" ht="16.5">
      <c r="A20" s="9" t="s">
        <v>24</v>
      </c>
      <c r="B20" s="10" t="s">
        <v>5</v>
      </c>
      <c r="C20" s="11">
        <v>82</v>
      </c>
      <c r="E20" s="14">
        <v>75</v>
      </c>
      <c r="F20" s="11">
        <v>73</v>
      </c>
      <c r="H20" s="164" t="s">
        <v>219</v>
      </c>
      <c r="I20" s="164">
        <v>38</v>
      </c>
      <c r="J20" s="164"/>
    </row>
    <row r="21" spans="1:13" ht="17.25" thickBot="1">
      <c r="A21" s="12" t="s">
        <v>25</v>
      </c>
      <c r="B21" s="13" t="s">
        <v>5</v>
      </c>
      <c r="C21" s="14">
        <v>80</v>
      </c>
      <c r="E21" s="14">
        <v>84</v>
      </c>
      <c r="F21" s="17">
        <v>75</v>
      </c>
      <c r="H21" s="164" t="s">
        <v>255</v>
      </c>
      <c r="I21" s="164">
        <v>0.22456169409812904</v>
      </c>
      <c r="J21" s="164"/>
    </row>
    <row r="22" spans="1:13" ht="17.25" thickTop="1">
      <c r="A22" s="9" t="s">
        <v>26</v>
      </c>
      <c r="B22" s="10" t="s">
        <v>5</v>
      </c>
      <c r="C22" s="11">
        <v>70</v>
      </c>
      <c r="F22" s="174"/>
      <c r="H22" s="164" t="s">
        <v>256</v>
      </c>
      <c r="I22" s="164">
        <v>0.41176170688845282</v>
      </c>
      <c r="J22" s="164"/>
    </row>
    <row r="23" spans="1:13" ht="16.5">
      <c r="A23" s="12" t="s">
        <v>27</v>
      </c>
      <c r="B23" s="13" t="s">
        <v>5</v>
      </c>
      <c r="C23" s="14">
        <v>85</v>
      </c>
      <c r="H23" s="164" t="s">
        <v>250</v>
      </c>
      <c r="I23" s="164">
        <v>1.6859530660440214</v>
      </c>
      <c r="J23" s="164"/>
    </row>
    <row r="24" spans="1:13" ht="16.5">
      <c r="A24" s="9" t="s">
        <v>28</v>
      </c>
      <c r="B24" s="10" t="s">
        <v>5</v>
      </c>
      <c r="C24" s="11">
        <v>64</v>
      </c>
      <c r="H24" s="164" t="s">
        <v>257</v>
      </c>
      <c r="I24" s="175">
        <v>0.82352341377690563</v>
      </c>
      <c r="J24" s="164"/>
      <c r="K24" s="167" t="s">
        <v>259</v>
      </c>
      <c r="L24" s="20"/>
      <c r="M24" s="20"/>
    </row>
    <row r="25" spans="1:13" ht="17.25" thickBot="1">
      <c r="A25" s="12" t="s">
        <v>29</v>
      </c>
      <c r="B25" s="13" t="s">
        <v>7</v>
      </c>
      <c r="C25" s="14">
        <v>97</v>
      </c>
      <c r="H25" s="165" t="s">
        <v>258</v>
      </c>
      <c r="I25" s="165">
        <v>2.0243942344677635</v>
      </c>
      <c r="J25" s="165"/>
      <c r="K25" s="170" t="s">
        <v>260</v>
      </c>
      <c r="L25" s="20"/>
      <c r="M25" s="20"/>
    </row>
    <row r="26" spans="1:13" ht="16.5">
      <c r="A26" s="9" t="s">
        <v>30</v>
      </c>
      <c r="B26" s="10" t="s">
        <v>7</v>
      </c>
      <c r="C26" s="11">
        <v>83</v>
      </c>
    </row>
    <row r="27" spans="1:13" ht="16.5">
      <c r="A27" s="12" t="s">
        <v>31</v>
      </c>
      <c r="B27" s="13" t="s">
        <v>7</v>
      </c>
      <c r="C27" s="14">
        <v>79</v>
      </c>
    </row>
    <row r="28" spans="1:13" ht="16.5">
      <c r="A28" s="9" t="s">
        <v>32</v>
      </c>
      <c r="B28" s="10" t="s">
        <v>7</v>
      </c>
      <c r="C28" s="11">
        <v>74</v>
      </c>
    </row>
    <row r="29" spans="1:13" ht="16.5">
      <c r="A29" s="12" t="s">
        <v>33</v>
      </c>
      <c r="B29" s="13" t="s">
        <v>5</v>
      </c>
      <c r="C29" s="14">
        <v>88</v>
      </c>
    </row>
    <row r="30" spans="1:13" ht="16.5">
      <c r="A30" s="9" t="s">
        <v>34</v>
      </c>
      <c r="B30" s="10" t="s">
        <v>7</v>
      </c>
      <c r="C30" s="11">
        <v>79</v>
      </c>
    </row>
    <row r="31" spans="1:13" ht="16.5">
      <c r="A31" s="12" t="s">
        <v>35</v>
      </c>
      <c r="B31" s="13" t="s">
        <v>5</v>
      </c>
      <c r="C31" s="14">
        <v>81</v>
      </c>
    </row>
    <row r="32" spans="1:13" ht="16.5">
      <c r="A32" s="9" t="s">
        <v>36</v>
      </c>
      <c r="B32" s="10" t="s">
        <v>7</v>
      </c>
      <c r="C32" s="11">
        <v>71</v>
      </c>
    </row>
    <row r="33" spans="1:3" ht="16.5">
      <c r="A33" s="12" t="s">
        <v>37</v>
      </c>
      <c r="B33" s="13" t="s">
        <v>5</v>
      </c>
      <c r="C33" s="14">
        <v>89</v>
      </c>
    </row>
    <row r="34" spans="1:3" ht="16.5">
      <c r="A34" s="9" t="s">
        <v>38</v>
      </c>
      <c r="B34" s="10" t="s">
        <v>7</v>
      </c>
      <c r="C34" s="11">
        <v>70</v>
      </c>
    </row>
    <row r="35" spans="1:3" ht="16.5">
      <c r="A35" s="12" t="s">
        <v>39</v>
      </c>
      <c r="B35" s="13" t="s">
        <v>5</v>
      </c>
      <c r="C35" s="14">
        <v>75</v>
      </c>
    </row>
    <row r="36" spans="1:3" ht="16.5">
      <c r="A36" s="9" t="s">
        <v>40</v>
      </c>
      <c r="B36" s="10" t="s">
        <v>7</v>
      </c>
      <c r="C36" s="11">
        <v>68</v>
      </c>
    </row>
    <row r="37" spans="1:3" ht="16.5">
      <c r="A37" s="12" t="s">
        <v>41</v>
      </c>
      <c r="B37" s="13" t="s">
        <v>7</v>
      </c>
      <c r="C37" s="14">
        <v>83</v>
      </c>
    </row>
    <row r="38" spans="1:3" ht="16.5">
      <c r="A38" s="9" t="s">
        <v>42</v>
      </c>
      <c r="B38" s="10" t="s">
        <v>7</v>
      </c>
      <c r="C38" s="11">
        <v>91</v>
      </c>
    </row>
    <row r="39" spans="1:3" ht="16.5">
      <c r="A39" s="12" t="s">
        <v>43</v>
      </c>
      <c r="B39" s="13" t="s">
        <v>5</v>
      </c>
      <c r="C39" s="14">
        <v>84</v>
      </c>
    </row>
    <row r="40" spans="1:3" ht="16.5">
      <c r="A40" s="9" t="s">
        <v>44</v>
      </c>
      <c r="B40" s="10" t="s">
        <v>7</v>
      </c>
      <c r="C40" s="11">
        <v>73</v>
      </c>
    </row>
    <row r="41" spans="1:3" ht="17.25" thickBot="1">
      <c r="A41" s="15" t="s">
        <v>45</v>
      </c>
      <c r="B41" s="16" t="s">
        <v>7</v>
      </c>
      <c r="C41" s="17">
        <v>75</v>
      </c>
    </row>
    <row r="42" spans="1:3" ht="16.5" thickTop="1"/>
  </sheetData>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1"/>
  <sheetViews>
    <sheetView workbookViewId="0">
      <selection activeCell="D12" sqref="D12"/>
    </sheetView>
  </sheetViews>
  <sheetFormatPr defaultRowHeight="15.75"/>
  <cols>
    <col min="1" max="1" width="9" style="2"/>
    <col min="2" max="2" width="9.375" style="2" bestFit="1" customWidth="1"/>
    <col min="3" max="3" width="11.5" style="2" bestFit="1" customWidth="1"/>
    <col min="4" max="16384" width="9" style="2"/>
  </cols>
  <sheetData>
    <row r="1" spans="1:16" ht="16.5">
      <c r="A1" s="201" t="s">
        <v>50</v>
      </c>
      <c r="B1" s="201"/>
      <c r="C1" s="201"/>
      <c r="H1" t="s">
        <v>262</v>
      </c>
      <c r="I1"/>
      <c r="J1"/>
      <c r="K1"/>
      <c r="L1"/>
      <c r="M1"/>
      <c r="N1"/>
      <c r="O1"/>
      <c r="P1"/>
    </row>
    <row r="2" spans="1:16" ht="17.25" thickBot="1">
      <c r="A2" s="19" t="s">
        <v>51</v>
      </c>
      <c r="B2" s="19" t="s">
        <v>52</v>
      </c>
      <c r="C2" s="19" t="s">
        <v>53</v>
      </c>
      <c r="H2"/>
      <c r="I2"/>
      <c r="J2"/>
      <c r="K2"/>
      <c r="L2"/>
      <c r="M2"/>
      <c r="N2"/>
      <c r="O2"/>
      <c r="P2"/>
    </row>
    <row r="3" spans="1:16" ht="16.5">
      <c r="A3" s="20">
        <v>34</v>
      </c>
      <c r="B3" s="21">
        <v>19</v>
      </c>
      <c r="C3" s="22">
        <v>6</v>
      </c>
      <c r="H3" s="168" t="s">
        <v>263</v>
      </c>
      <c r="I3" s="168"/>
      <c r="J3"/>
      <c r="K3"/>
      <c r="L3"/>
      <c r="M3"/>
      <c r="N3"/>
      <c r="O3"/>
      <c r="P3"/>
    </row>
    <row r="4" spans="1:16" ht="16.5">
      <c r="A4" s="20">
        <v>37</v>
      </c>
      <c r="B4" s="21">
        <v>20</v>
      </c>
      <c r="C4" s="22">
        <v>5</v>
      </c>
      <c r="H4" s="164" t="s">
        <v>264</v>
      </c>
      <c r="I4" s="164">
        <v>0.91400685891626632</v>
      </c>
      <c r="J4"/>
      <c r="K4"/>
      <c r="L4"/>
      <c r="M4"/>
      <c r="N4"/>
      <c r="O4"/>
      <c r="P4"/>
    </row>
    <row r="5" spans="1:16" ht="16.5">
      <c r="A5" s="20">
        <v>39</v>
      </c>
      <c r="B5" s="21">
        <v>22</v>
      </c>
      <c r="C5" s="22">
        <v>7</v>
      </c>
      <c r="H5" s="164" t="s">
        <v>265</v>
      </c>
      <c r="I5" s="164">
        <v>0.8354085381459796</v>
      </c>
      <c r="J5"/>
      <c r="K5"/>
      <c r="L5"/>
      <c r="M5"/>
      <c r="N5"/>
      <c r="O5"/>
      <c r="P5"/>
    </row>
    <row r="6" spans="1:16" ht="16.5">
      <c r="A6" s="20">
        <v>39</v>
      </c>
      <c r="B6" s="21">
        <v>21</v>
      </c>
      <c r="C6" s="22">
        <v>3</v>
      </c>
      <c r="H6" s="164" t="s">
        <v>266</v>
      </c>
      <c r="I6" s="175">
        <v>0.76957195340437146</v>
      </c>
      <c r="J6"/>
      <c r="K6"/>
      <c r="L6"/>
      <c r="M6"/>
      <c r="N6"/>
      <c r="O6"/>
      <c r="P6"/>
    </row>
    <row r="7" spans="1:16" ht="16.5">
      <c r="A7" s="20">
        <v>43</v>
      </c>
      <c r="B7" s="21">
        <v>23</v>
      </c>
      <c r="C7" s="22">
        <v>9</v>
      </c>
      <c r="H7" s="164" t="s">
        <v>228</v>
      </c>
      <c r="I7" s="164">
        <v>1.7104424089852346</v>
      </c>
      <c r="J7"/>
      <c r="K7"/>
      <c r="L7"/>
      <c r="M7"/>
      <c r="N7"/>
      <c r="O7"/>
      <c r="P7"/>
    </row>
    <row r="8" spans="1:16" ht="17.25" thickBot="1">
      <c r="A8" s="20">
        <v>42</v>
      </c>
      <c r="B8" s="21">
        <v>25</v>
      </c>
      <c r="C8" s="22">
        <v>8</v>
      </c>
      <c r="H8" s="165" t="s">
        <v>248</v>
      </c>
      <c r="I8" s="165">
        <v>8</v>
      </c>
      <c r="J8"/>
      <c r="K8"/>
      <c r="L8"/>
      <c r="M8"/>
      <c r="N8"/>
      <c r="O8"/>
      <c r="P8"/>
    </row>
    <row r="9" spans="1:16" ht="16.5">
      <c r="A9" s="20">
        <v>45</v>
      </c>
      <c r="B9" s="21">
        <v>24</v>
      </c>
      <c r="C9" s="22">
        <v>4</v>
      </c>
      <c r="H9"/>
      <c r="I9"/>
      <c r="J9"/>
      <c r="K9"/>
      <c r="L9"/>
      <c r="M9"/>
      <c r="N9"/>
      <c r="O9"/>
      <c r="P9"/>
    </row>
    <row r="10" spans="1:16" ht="17.25" thickBot="1">
      <c r="A10" s="20">
        <v>42</v>
      </c>
      <c r="B10" s="21">
        <v>23</v>
      </c>
      <c r="C10" s="22">
        <v>9</v>
      </c>
      <c r="H10" t="s">
        <v>216</v>
      </c>
      <c r="I10"/>
      <c r="J10"/>
      <c r="K10"/>
      <c r="L10"/>
      <c r="M10"/>
      <c r="N10"/>
      <c r="O10"/>
      <c r="P10"/>
    </row>
    <row r="11" spans="1:16" ht="16.5">
      <c r="H11" s="166"/>
      <c r="I11" s="166" t="s">
        <v>219</v>
      </c>
      <c r="J11" s="166" t="s">
        <v>218</v>
      </c>
      <c r="K11" s="166" t="s">
        <v>220</v>
      </c>
      <c r="L11" s="166" t="s">
        <v>221</v>
      </c>
      <c r="M11" s="166" t="s">
        <v>270</v>
      </c>
      <c r="N11"/>
      <c r="O11"/>
      <c r="P11"/>
    </row>
    <row r="12" spans="1:16" ht="16.5">
      <c r="A12" t="s">
        <v>262</v>
      </c>
      <c r="B12"/>
      <c r="C12"/>
      <c r="D12"/>
      <c r="E12"/>
      <c r="F12"/>
      <c r="G12"/>
      <c r="H12" s="164" t="s">
        <v>267</v>
      </c>
      <c r="I12" s="164">
        <v>2</v>
      </c>
      <c r="J12" s="164">
        <v>74.246933827723936</v>
      </c>
      <c r="K12" s="164">
        <v>37.123466913861968</v>
      </c>
      <c r="L12" s="164">
        <v>12.689123250009784</v>
      </c>
      <c r="M12" s="175">
        <v>1.0990520390387037E-2</v>
      </c>
      <c r="N12"/>
      <c r="O12"/>
      <c r="P12"/>
    </row>
    <row r="13" spans="1:16" ht="17.25" thickBot="1">
      <c r="A13"/>
      <c r="B13"/>
      <c r="C13"/>
      <c r="D13"/>
      <c r="E13"/>
      <c r="F13"/>
      <c r="G13"/>
      <c r="H13" s="164" t="s">
        <v>268</v>
      </c>
      <c r="I13" s="164">
        <v>5</v>
      </c>
      <c r="J13" s="164">
        <v>14.628066172276064</v>
      </c>
      <c r="K13" s="164">
        <v>2.9256132344552128</v>
      </c>
      <c r="L13" s="164"/>
      <c r="M13" s="164"/>
      <c r="N13"/>
      <c r="O13"/>
      <c r="P13"/>
    </row>
    <row r="14" spans="1:16" ht="17.25" thickBot="1">
      <c r="A14" s="168" t="s">
        <v>263</v>
      </c>
      <c r="B14" s="168"/>
      <c r="C14"/>
      <c r="D14"/>
      <c r="E14"/>
      <c r="F14"/>
      <c r="G14"/>
      <c r="H14" s="165" t="s">
        <v>213</v>
      </c>
      <c r="I14" s="165">
        <v>7</v>
      </c>
      <c r="J14" s="165">
        <v>88.875</v>
      </c>
      <c r="K14" s="165"/>
      <c r="L14" s="165"/>
      <c r="M14" s="165"/>
      <c r="N14"/>
      <c r="O14"/>
      <c r="P14"/>
    </row>
    <row r="15" spans="1:16" ht="17.25" thickBot="1">
      <c r="A15" s="164" t="s">
        <v>264</v>
      </c>
      <c r="B15" s="164">
        <v>0.90557677113744417</v>
      </c>
      <c r="C15"/>
      <c r="D15"/>
      <c r="E15"/>
      <c r="F15"/>
      <c r="G15"/>
      <c r="H15"/>
      <c r="I15"/>
      <c r="J15"/>
      <c r="K15"/>
      <c r="L15"/>
      <c r="M15"/>
      <c r="N15"/>
      <c r="O15"/>
      <c r="P15"/>
    </row>
    <row r="16" spans="1:16" ht="16.5">
      <c r="A16" s="164" t="s">
        <v>265</v>
      </c>
      <c r="B16" s="175">
        <v>0.82006928842371885</v>
      </c>
      <c r="C16"/>
      <c r="D16"/>
      <c r="E16"/>
      <c r="F16"/>
      <c r="G16"/>
      <c r="H16" s="166"/>
      <c r="I16" s="166" t="s">
        <v>271</v>
      </c>
      <c r="J16" s="166" t="s">
        <v>228</v>
      </c>
      <c r="K16" s="166" t="s">
        <v>255</v>
      </c>
      <c r="L16" s="166" t="s">
        <v>222</v>
      </c>
      <c r="M16" s="166" t="s">
        <v>272</v>
      </c>
      <c r="N16" s="166" t="s">
        <v>273</v>
      </c>
      <c r="O16" s="166" t="s">
        <v>274</v>
      </c>
      <c r="P16" s="166" t="s">
        <v>275</v>
      </c>
    </row>
    <row r="17" spans="1:16" ht="16.5">
      <c r="A17" s="164" t="s">
        <v>266</v>
      </c>
      <c r="B17" s="164">
        <v>0.79008083649433869</v>
      </c>
      <c r="C17"/>
      <c r="D17"/>
      <c r="E17"/>
      <c r="F17"/>
      <c r="G17"/>
      <c r="H17" s="164" t="s">
        <v>269</v>
      </c>
      <c r="I17" s="164">
        <v>4.2749572162011278</v>
      </c>
      <c r="J17" s="164">
        <v>7.142278855324073</v>
      </c>
      <c r="K17" s="164">
        <v>0.59854246841880776</v>
      </c>
      <c r="L17" s="164">
        <v>0.57555897742268791</v>
      </c>
      <c r="M17" s="164">
        <v>-14.084825073635145</v>
      </c>
      <c r="N17" s="164">
        <v>22.634739506037398</v>
      </c>
      <c r="O17" s="164">
        <v>-14.084825073635145</v>
      </c>
      <c r="P17" s="164">
        <v>22.634739506037398</v>
      </c>
    </row>
    <row r="18" spans="1:16" ht="16.5">
      <c r="A18" s="164" t="s">
        <v>228</v>
      </c>
      <c r="B18" s="164">
        <v>1.6325512749141036</v>
      </c>
      <c r="C18"/>
      <c r="D18"/>
      <c r="E18"/>
      <c r="F18"/>
      <c r="G18"/>
      <c r="H18" s="164" t="s">
        <v>261</v>
      </c>
      <c r="I18" s="164">
        <v>1.6814033086137898</v>
      </c>
      <c r="J18" s="164">
        <v>0.34604171092519348</v>
      </c>
      <c r="K18" s="164">
        <v>4.8589613781480576</v>
      </c>
      <c r="L18" s="164">
        <v>4.6373564734094059E-3</v>
      </c>
      <c r="M18" s="164">
        <v>0.79187622566419291</v>
      </c>
      <c r="N18" s="164">
        <v>2.5709303915633868</v>
      </c>
      <c r="O18" s="164">
        <v>0.79187622566419291</v>
      </c>
      <c r="P18" s="164">
        <v>2.5709303915633868</v>
      </c>
    </row>
    <row r="19" spans="1:16" ht="17.25" thickBot="1">
      <c r="A19" s="165" t="s">
        <v>248</v>
      </c>
      <c r="B19" s="165">
        <v>8</v>
      </c>
      <c r="C19"/>
      <c r="D19"/>
      <c r="E19"/>
      <c r="F19"/>
      <c r="G19"/>
      <c r="H19" s="165" t="s">
        <v>277</v>
      </c>
      <c r="I19" s="165">
        <v>-0.21192241871078032</v>
      </c>
      <c r="J19" s="165">
        <v>0.31045130673927912</v>
      </c>
      <c r="K19" s="165">
        <v>-0.68262691800732345</v>
      </c>
      <c r="L19" s="177">
        <v>0.52517900135561857</v>
      </c>
      <c r="M19" s="165">
        <v>-1.0099616046324451</v>
      </c>
      <c r="N19" s="165">
        <v>0.58611676721088457</v>
      </c>
      <c r="O19" s="165">
        <v>-1.0099616046324451</v>
      </c>
      <c r="P19" s="165">
        <v>0.58611676721088457</v>
      </c>
    </row>
    <row r="20" spans="1:16" ht="16.5">
      <c r="A20"/>
      <c r="B20"/>
      <c r="C20"/>
      <c r="D20"/>
      <c r="E20"/>
      <c r="F20"/>
      <c r="G20"/>
      <c r="H20"/>
      <c r="I20"/>
      <c r="J20"/>
      <c r="K20"/>
      <c r="L20"/>
      <c r="M20"/>
      <c r="N20"/>
      <c r="O20"/>
      <c r="P20"/>
    </row>
    <row r="21" spans="1:16" ht="17.25" thickBot="1">
      <c r="A21" t="s">
        <v>216</v>
      </c>
      <c r="B21"/>
      <c r="C21"/>
      <c r="D21"/>
      <c r="E21"/>
      <c r="F21"/>
      <c r="G21"/>
      <c r="H21"/>
      <c r="I21"/>
      <c r="J21"/>
      <c r="K21" s="167" t="s">
        <v>278</v>
      </c>
      <c r="L21" s="20"/>
      <c r="M21" s="167"/>
      <c r="N21" s="167"/>
      <c r="O21"/>
      <c r="P21"/>
    </row>
    <row r="22" spans="1:16" ht="16.5">
      <c r="A22" s="166"/>
      <c r="B22" s="166" t="s">
        <v>219</v>
      </c>
      <c r="C22" s="166" t="s">
        <v>218</v>
      </c>
      <c r="D22" s="166" t="s">
        <v>220</v>
      </c>
      <c r="E22" s="166" t="s">
        <v>221</v>
      </c>
      <c r="F22" s="166" t="s">
        <v>270</v>
      </c>
      <c r="G22"/>
      <c r="H22"/>
      <c r="I22"/>
      <c r="J22"/>
      <c r="K22"/>
      <c r="L22"/>
      <c r="M22"/>
      <c r="N22"/>
      <c r="O22"/>
      <c r="P22"/>
    </row>
    <row r="23" spans="1:16" ht="16.5">
      <c r="A23" s="164" t="s">
        <v>267</v>
      </c>
      <c r="B23" s="164">
        <v>1</v>
      </c>
      <c r="C23" s="164">
        <v>72.883658008658017</v>
      </c>
      <c r="D23" s="164">
        <v>72.883658008658017</v>
      </c>
      <c r="E23" s="164">
        <v>27.346169463995675</v>
      </c>
      <c r="F23" s="175">
        <v>1.958403762121373E-3</v>
      </c>
      <c r="G23"/>
      <c r="H23"/>
      <c r="I23"/>
    </row>
    <row r="24" spans="1:16" ht="16.5">
      <c r="A24" s="164" t="s">
        <v>268</v>
      </c>
      <c r="B24" s="164">
        <v>6</v>
      </c>
      <c r="C24" s="164">
        <v>15.99134199134199</v>
      </c>
      <c r="D24" s="164">
        <v>2.6652236652236652</v>
      </c>
      <c r="E24" s="164"/>
      <c r="F24" s="164"/>
      <c r="G24"/>
      <c r="H24"/>
      <c r="I24"/>
    </row>
    <row r="25" spans="1:16" ht="17.25" thickBot="1">
      <c r="A25" s="165" t="s">
        <v>213</v>
      </c>
      <c r="B25" s="165">
        <v>7</v>
      </c>
      <c r="C25" s="165">
        <v>88.875</v>
      </c>
      <c r="D25" s="165"/>
      <c r="E25" s="165"/>
      <c r="F25" s="165"/>
      <c r="G25"/>
      <c r="H25"/>
      <c r="I25"/>
    </row>
    <row r="26" spans="1:16" ht="17.25" thickBot="1">
      <c r="A26"/>
      <c r="B26"/>
      <c r="C26"/>
      <c r="D26"/>
      <c r="E26"/>
      <c r="F26"/>
      <c r="G26"/>
      <c r="H26"/>
      <c r="I26"/>
    </row>
    <row r="27" spans="1:16" ht="16.5">
      <c r="A27" s="166"/>
      <c r="B27" s="166" t="s">
        <v>271</v>
      </c>
      <c r="C27" s="166" t="s">
        <v>228</v>
      </c>
      <c r="D27" s="166" t="s">
        <v>255</v>
      </c>
      <c r="E27" s="166" t="s">
        <v>222</v>
      </c>
      <c r="F27" s="166" t="s">
        <v>272</v>
      </c>
      <c r="G27" s="166" t="s">
        <v>273</v>
      </c>
      <c r="H27" s="166" t="s">
        <v>274</v>
      </c>
      <c r="I27" s="166" t="s">
        <v>275</v>
      </c>
    </row>
    <row r="28" spans="1:16" ht="16.5">
      <c r="A28" s="164" t="s">
        <v>269</v>
      </c>
      <c r="B28" s="164">
        <v>4.9740259740263015</v>
      </c>
      <c r="C28" s="164">
        <v>6.7465904036723323</v>
      </c>
      <c r="D28" s="164">
        <v>0.73726514823233069</v>
      </c>
      <c r="E28" s="164">
        <v>0.48877776507110682</v>
      </c>
      <c r="F28" s="164">
        <v>-11.5342981122397</v>
      </c>
      <c r="G28" s="164">
        <v>21.482350060292301</v>
      </c>
      <c r="H28" s="164">
        <v>-11.5342981122397</v>
      </c>
      <c r="I28" s="164">
        <v>21.482350060292301</v>
      </c>
    </row>
    <row r="29" spans="1:16" ht="17.25" thickBot="1">
      <c r="A29" s="165" t="s">
        <v>261</v>
      </c>
      <c r="B29" s="165">
        <v>1.5887445887445741</v>
      </c>
      <c r="C29" s="165">
        <v>0.30381263679469317</v>
      </c>
      <c r="D29" s="165">
        <v>5.2293565057275639</v>
      </c>
      <c r="E29" s="165">
        <v>1.9584037621214589E-3</v>
      </c>
      <c r="F29" s="165">
        <v>0.84534130358592663</v>
      </c>
      <c r="G29" s="165">
        <v>2.3321478739032218</v>
      </c>
      <c r="H29" s="165">
        <v>0.84534130358592663</v>
      </c>
      <c r="I29" s="165">
        <v>2.3321478739032218</v>
      </c>
    </row>
    <row r="30" spans="1:16" ht="16.5">
      <c r="A30"/>
      <c r="B30"/>
      <c r="C30"/>
      <c r="D30"/>
      <c r="E30"/>
      <c r="F30"/>
      <c r="G30"/>
      <c r="H30"/>
      <c r="I30"/>
    </row>
    <row r="31" spans="1:16" ht="16.5">
      <c r="A31" s="167" t="s">
        <v>276</v>
      </c>
      <c r="B31" s="167"/>
      <c r="C31" s="167"/>
      <c r="D31" s="167"/>
      <c r="E31" s="167"/>
      <c r="F31"/>
      <c r="G31"/>
      <c r="H31"/>
      <c r="I31"/>
    </row>
  </sheetData>
  <mergeCells count="1">
    <mergeCell ref="A1:C1"/>
  </mergeCells>
  <phoneticPr fontId="6" type="noConversion"/>
  <pageMargins left="0.75" right="0.75" top="1" bottom="1" header="0.5" footer="0.5"/>
  <headerFooter alignWithMargin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75" workbookViewId="0">
      <selection activeCell="F15" sqref="F15"/>
    </sheetView>
  </sheetViews>
  <sheetFormatPr defaultRowHeight="15.75"/>
  <cols>
    <col min="1" max="1" width="15.875" style="2" bestFit="1" customWidth="1"/>
    <col min="2" max="2" width="9" style="2"/>
    <col min="3" max="3" width="9.25" style="2" bestFit="1" customWidth="1"/>
    <col min="4" max="16384" width="9" style="2"/>
  </cols>
  <sheetData>
    <row r="1" spans="1:4" ht="16.5">
      <c r="A1" s="23" t="s">
        <v>54</v>
      </c>
      <c r="B1" s="21">
        <v>46</v>
      </c>
      <c r="D1"/>
    </row>
    <row r="2" spans="1:4" ht="16.5">
      <c r="A2" s="23" t="s">
        <v>55</v>
      </c>
      <c r="B2" s="21">
        <v>50</v>
      </c>
      <c r="D2">
        <f>B1</f>
        <v>46</v>
      </c>
    </row>
    <row r="3" spans="1:4" ht="16.5">
      <c r="A3" s="23" t="s">
        <v>56</v>
      </c>
      <c r="B3" s="21">
        <v>48</v>
      </c>
      <c r="D3">
        <f t="shared" ref="D3:D16" si="0">0.7*B2+0.3*D2</f>
        <v>48.8</v>
      </c>
    </row>
    <row r="4" spans="1:4" ht="16.5">
      <c r="A4" s="24" t="s">
        <v>57</v>
      </c>
      <c r="B4" s="25">
        <v>55</v>
      </c>
      <c r="D4">
        <f t="shared" si="0"/>
        <v>48.239999999999995</v>
      </c>
    </row>
    <row r="5" spans="1:4" ht="16.5">
      <c r="A5" s="23" t="s">
        <v>58</v>
      </c>
      <c r="B5" s="21">
        <v>49</v>
      </c>
      <c r="D5">
        <f t="shared" si="0"/>
        <v>52.971999999999994</v>
      </c>
    </row>
    <row r="6" spans="1:4" ht="16.5">
      <c r="A6" s="23" t="s">
        <v>59</v>
      </c>
      <c r="B6" s="21">
        <v>56</v>
      </c>
      <c r="D6">
        <f t="shared" si="0"/>
        <v>50.191599999999994</v>
      </c>
    </row>
    <row r="7" spans="1:4" ht="16.5">
      <c r="A7" s="23" t="s">
        <v>60</v>
      </c>
      <c r="B7" s="21">
        <v>54</v>
      </c>
      <c r="D7">
        <f t="shared" si="0"/>
        <v>54.257479999999994</v>
      </c>
    </row>
    <row r="8" spans="1:4" ht="16.5">
      <c r="A8" s="24" t="s">
        <v>61</v>
      </c>
      <c r="B8" s="25">
        <v>58</v>
      </c>
      <c r="D8">
        <f t="shared" si="0"/>
        <v>54.077243999999993</v>
      </c>
    </row>
    <row r="9" spans="1:4" ht="16.5">
      <c r="A9" s="23" t="s">
        <v>62</v>
      </c>
      <c r="B9" s="21">
        <v>53</v>
      </c>
      <c r="D9">
        <f t="shared" si="0"/>
        <v>56.823173199999992</v>
      </c>
    </row>
    <row r="10" spans="1:4" ht="16.5">
      <c r="A10" s="23" t="s">
        <v>63</v>
      </c>
      <c r="B10" s="21">
        <v>59</v>
      </c>
      <c r="D10">
        <f t="shared" si="0"/>
        <v>54.146951959999996</v>
      </c>
    </row>
    <row r="11" spans="1:4" ht="16.5">
      <c r="A11" s="23" t="s">
        <v>64</v>
      </c>
      <c r="B11" s="21">
        <v>58</v>
      </c>
      <c r="D11">
        <f t="shared" si="0"/>
        <v>57.544085587999994</v>
      </c>
    </row>
    <row r="12" spans="1:4" ht="16.5">
      <c r="A12" s="24" t="s">
        <v>65</v>
      </c>
      <c r="B12" s="25">
        <v>63</v>
      </c>
      <c r="D12">
        <f t="shared" si="0"/>
        <v>57.863225676399992</v>
      </c>
    </row>
    <row r="13" spans="1:4" ht="16.5">
      <c r="A13" s="23" t="s">
        <v>66</v>
      </c>
      <c r="B13" s="21">
        <v>60</v>
      </c>
      <c r="D13">
        <f t="shared" si="0"/>
        <v>61.458967702919992</v>
      </c>
    </row>
    <row r="14" spans="1:4" ht="16.5">
      <c r="A14" s="23" t="s">
        <v>67</v>
      </c>
      <c r="B14" s="21">
        <v>62</v>
      </c>
      <c r="D14">
        <f t="shared" si="0"/>
        <v>60.437690310875993</v>
      </c>
    </row>
    <row r="15" spans="1:4" ht="16.5">
      <c r="A15" s="23" t="s">
        <v>68</v>
      </c>
      <c r="B15" s="21">
        <v>64</v>
      </c>
      <c r="D15">
        <f t="shared" si="0"/>
        <v>61.531307093262797</v>
      </c>
    </row>
    <row r="16" spans="1:4" ht="16.5">
      <c r="A16" s="24" t="s">
        <v>69</v>
      </c>
      <c r="B16" s="25">
        <v>68</v>
      </c>
      <c r="D16">
        <f t="shared" si="0"/>
        <v>63.259392127978835</v>
      </c>
    </row>
    <row r="19" spans="4:5" ht="16.5">
      <c r="D19"/>
      <c r="E19"/>
    </row>
    <row r="20" spans="4:5" ht="16.5">
      <c r="D20"/>
      <c r="E20"/>
    </row>
    <row r="21" spans="4:5" ht="16.5">
      <c r="D21"/>
      <c r="E21"/>
    </row>
    <row r="22" spans="4:5" ht="16.5">
      <c r="D22">
        <f t="shared" ref="D22:D34" si="1">AVERAGE(B1:B4)</f>
        <v>49.75</v>
      </c>
      <c r="E22"/>
    </row>
    <row r="23" spans="4:5" ht="16.5">
      <c r="D23">
        <f t="shared" si="1"/>
        <v>50.5</v>
      </c>
      <c r="E23"/>
    </row>
    <row r="24" spans="4:5" ht="16.5">
      <c r="D24">
        <f t="shared" si="1"/>
        <v>52</v>
      </c>
      <c r="E24"/>
    </row>
    <row r="25" spans="4:5" ht="16.5">
      <c r="D25">
        <f t="shared" si="1"/>
        <v>53.5</v>
      </c>
      <c r="E25">
        <f t="shared" ref="E25:E34" si="2">SQRT(SUMXMY2(B4:B7,D22:D25)/4)</f>
        <v>3.3934679901245568</v>
      </c>
    </row>
    <row r="26" spans="4:5" ht="16.5">
      <c r="D26">
        <f t="shared" si="1"/>
        <v>54.25</v>
      </c>
      <c r="E26">
        <f t="shared" si="2"/>
        <v>2.8531780526283317</v>
      </c>
    </row>
    <row r="27" spans="4:5" ht="16.5">
      <c r="D27">
        <f t="shared" si="1"/>
        <v>55.25</v>
      </c>
      <c r="E27">
        <f t="shared" si="2"/>
        <v>2.9738443133425796</v>
      </c>
    </row>
    <row r="28" spans="4:5" ht="16.5">
      <c r="D28">
        <f t="shared" si="1"/>
        <v>56</v>
      </c>
      <c r="E28">
        <f t="shared" si="2"/>
        <v>2.6634094690828145</v>
      </c>
    </row>
    <row r="29" spans="4:5" ht="16.5">
      <c r="D29">
        <f t="shared" si="1"/>
        <v>57</v>
      </c>
      <c r="E29">
        <f t="shared" si="2"/>
        <v>2.6983791431153628</v>
      </c>
    </row>
    <row r="30" spans="4:5" ht="16.5">
      <c r="D30">
        <f t="shared" si="1"/>
        <v>58.25</v>
      </c>
      <c r="E30">
        <f t="shared" si="2"/>
        <v>3.0669610365963242</v>
      </c>
    </row>
    <row r="31" spans="4:5" ht="16.5">
      <c r="D31">
        <f t="shared" si="1"/>
        <v>60</v>
      </c>
      <c r="E31">
        <f t="shared" si="2"/>
        <v>2.8531780526283317</v>
      </c>
    </row>
    <row r="32" spans="4:5" ht="16.5">
      <c r="D32">
        <f t="shared" si="1"/>
        <v>60.75</v>
      </c>
      <c r="E32">
        <f t="shared" si="2"/>
        <v>2.5062422069704278</v>
      </c>
    </row>
    <row r="33" spans="4:5" ht="16.5">
      <c r="D33">
        <f t="shared" si="1"/>
        <v>62.25</v>
      </c>
      <c r="E33">
        <f t="shared" si="2"/>
        <v>2.6070817018267762</v>
      </c>
    </row>
    <row r="34" spans="4:5" ht="16.5">
      <c r="D34">
        <f t="shared" si="1"/>
        <v>63.5</v>
      </c>
      <c r="E34">
        <f t="shared" si="2"/>
        <v>2.4937421679075005</v>
      </c>
    </row>
  </sheetData>
  <phoneticPr fontId="6"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
  <sheetViews>
    <sheetView workbookViewId="0">
      <selection activeCell="G18" sqref="G18"/>
    </sheetView>
  </sheetViews>
  <sheetFormatPr defaultColWidth="8" defaultRowHeight="16.5"/>
  <cols>
    <col min="1" max="16384" width="8" style="26"/>
  </cols>
  <sheetData>
    <row r="1" spans="1:8">
      <c r="A1" s="27" t="s">
        <v>70</v>
      </c>
      <c r="B1" s="27" t="s">
        <v>71</v>
      </c>
      <c r="D1" t="s">
        <v>247</v>
      </c>
      <c r="E1"/>
      <c r="F1"/>
    </row>
    <row r="2" spans="1:8" ht="17.25" thickBot="1">
      <c r="A2" s="28">
        <v>7</v>
      </c>
      <c r="B2" s="29">
        <v>8</v>
      </c>
      <c r="C2" s="30"/>
      <c r="D2"/>
      <c r="E2"/>
      <c r="F2"/>
    </row>
    <row r="3" spans="1:8">
      <c r="A3" s="28">
        <v>5.5</v>
      </c>
      <c r="B3" s="29">
        <v>7</v>
      </c>
      <c r="C3" s="30"/>
      <c r="D3" s="166"/>
      <c r="E3" s="166" t="s">
        <v>5</v>
      </c>
      <c r="F3" s="166" t="s">
        <v>7</v>
      </c>
    </row>
    <row r="4" spans="1:8">
      <c r="A4" s="28">
        <v>9</v>
      </c>
      <c r="B4" s="29">
        <v>8.5</v>
      </c>
      <c r="C4" s="30"/>
      <c r="D4" s="164" t="s">
        <v>227</v>
      </c>
      <c r="E4" s="164">
        <v>6.8139534883720927</v>
      </c>
      <c r="F4" s="164">
        <v>11.034883720930232</v>
      </c>
    </row>
    <row r="5" spans="1:8">
      <c r="A5" s="28">
        <v>6.5</v>
      </c>
      <c r="B5" s="29">
        <v>6</v>
      </c>
      <c r="C5" s="30"/>
      <c r="D5" s="164" t="s">
        <v>215</v>
      </c>
      <c r="E5" s="164">
        <v>1.4764673311184966</v>
      </c>
      <c r="F5" s="164">
        <v>296.87375415282395</v>
      </c>
    </row>
    <row r="6" spans="1:8">
      <c r="A6" s="28">
        <v>6</v>
      </c>
      <c r="B6" s="29">
        <v>6</v>
      </c>
      <c r="C6" s="30"/>
      <c r="D6" s="164" t="s">
        <v>248</v>
      </c>
      <c r="E6" s="164">
        <v>43</v>
      </c>
      <c r="F6" s="164">
        <v>43</v>
      </c>
    </row>
    <row r="7" spans="1:8">
      <c r="A7" s="28">
        <v>7</v>
      </c>
      <c r="B7" s="29">
        <v>8</v>
      </c>
      <c r="C7" s="30"/>
      <c r="D7" s="164" t="s">
        <v>219</v>
      </c>
      <c r="E7" s="164">
        <v>42</v>
      </c>
      <c r="F7" s="164">
        <v>42</v>
      </c>
    </row>
    <row r="8" spans="1:8">
      <c r="A8" s="28">
        <v>7.5</v>
      </c>
      <c r="B8" s="29">
        <v>6.5</v>
      </c>
      <c r="C8" s="30"/>
      <c r="D8" s="164" t="s">
        <v>221</v>
      </c>
      <c r="E8" s="164">
        <v>4.9733845126586846E-3</v>
      </c>
      <c r="F8" s="164"/>
    </row>
    <row r="9" spans="1:8">
      <c r="A9" s="28">
        <v>8</v>
      </c>
      <c r="B9" s="29">
        <v>7</v>
      </c>
      <c r="C9" s="30"/>
      <c r="D9" s="164" t="s">
        <v>249</v>
      </c>
      <c r="E9" s="175">
        <v>0</v>
      </c>
      <c r="F9" s="164"/>
      <c r="G9" s="179" t="s">
        <v>279</v>
      </c>
      <c r="H9" s="179"/>
    </row>
    <row r="10" spans="1:8" ht="17.25" thickBot="1">
      <c r="A10" s="28">
        <v>7</v>
      </c>
      <c r="B10" s="29">
        <v>7</v>
      </c>
      <c r="C10" s="30"/>
      <c r="D10" s="165" t="s">
        <v>250</v>
      </c>
      <c r="E10" s="165">
        <v>0.59845461919394438</v>
      </c>
      <c r="F10" s="165"/>
    </row>
    <row r="11" spans="1:8">
      <c r="A11" s="28">
        <v>6</v>
      </c>
      <c r="B11" s="29">
        <v>6</v>
      </c>
      <c r="C11" s="30"/>
    </row>
    <row r="12" spans="1:8">
      <c r="A12" s="28">
        <v>6</v>
      </c>
      <c r="B12" s="29">
        <v>7.5</v>
      </c>
      <c r="C12" s="30"/>
      <c r="D12" t="s">
        <v>280</v>
      </c>
      <c r="E12"/>
      <c r="F12"/>
    </row>
    <row r="13" spans="1:8" ht="17.25" thickBot="1">
      <c r="A13" s="28">
        <v>8</v>
      </c>
      <c r="B13" s="29">
        <v>8</v>
      </c>
      <c r="C13" s="30"/>
      <c r="D13"/>
      <c r="E13"/>
      <c r="F13"/>
    </row>
    <row r="14" spans="1:8">
      <c r="A14" s="28">
        <v>7</v>
      </c>
      <c r="B14" s="29">
        <v>9</v>
      </c>
      <c r="C14" s="30"/>
      <c r="D14" s="166"/>
      <c r="E14" s="166" t="s">
        <v>5</v>
      </c>
      <c r="F14" s="166" t="s">
        <v>7</v>
      </c>
    </row>
    <row r="15" spans="1:8">
      <c r="A15" s="28">
        <v>6</v>
      </c>
      <c r="B15" s="29">
        <v>6.5</v>
      </c>
      <c r="C15" s="30"/>
      <c r="D15" s="164" t="s">
        <v>227</v>
      </c>
      <c r="E15" s="164">
        <v>6.8139534883720927</v>
      </c>
      <c r="F15" s="164">
        <v>11.034883720930232</v>
      </c>
    </row>
    <row r="16" spans="1:8">
      <c r="A16" s="28">
        <v>10</v>
      </c>
      <c r="B16" s="29">
        <v>8</v>
      </c>
      <c r="C16" s="30"/>
      <c r="D16" s="164" t="s">
        <v>215</v>
      </c>
      <c r="E16" s="164">
        <v>1.4764673311184966</v>
      </c>
      <c r="F16" s="180">
        <v>296.87375415282395</v>
      </c>
    </row>
    <row r="17" spans="1:12">
      <c r="A17" s="28">
        <v>7</v>
      </c>
      <c r="B17" s="29">
        <v>7</v>
      </c>
      <c r="C17" s="30"/>
      <c r="D17" s="164" t="s">
        <v>248</v>
      </c>
      <c r="E17" s="164">
        <v>43</v>
      </c>
      <c r="F17" s="164">
        <v>43</v>
      </c>
    </row>
    <row r="18" spans="1:12">
      <c r="A18" s="28">
        <v>6</v>
      </c>
      <c r="B18" s="29">
        <v>7</v>
      </c>
      <c r="C18" s="30"/>
      <c r="D18" s="164" t="s">
        <v>254</v>
      </c>
      <c r="E18" s="164">
        <v>0</v>
      </c>
      <c r="F18" s="164"/>
    </row>
    <row r="19" spans="1:12">
      <c r="A19" s="28">
        <v>6.5</v>
      </c>
      <c r="B19" s="29">
        <v>8</v>
      </c>
      <c r="C19" s="30"/>
      <c r="D19" s="164" t="s">
        <v>219</v>
      </c>
      <c r="E19" s="164">
        <v>42</v>
      </c>
      <c r="F19" s="164"/>
    </row>
    <row r="20" spans="1:12">
      <c r="A20" s="28">
        <v>7</v>
      </c>
      <c r="B20" s="29">
        <v>5.5</v>
      </c>
      <c r="C20" s="30"/>
      <c r="D20" s="164" t="s">
        <v>255</v>
      </c>
      <c r="E20" s="164">
        <v>-1.6024305617823666</v>
      </c>
      <c r="F20" s="164"/>
    </row>
    <row r="21" spans="1:12">
      <c r="A21" s="28">
        <v>7</v>
      </c>
      <c r="B21" s="29">
        <v>89</v>
      </c>
      <c r="C21" s="30"/>
      <c r="D21" s="164" t="s">
        <v>256</v>
      </c>
      <c r="E21" s="164">
        <v>5.8277860312757279E-2</v>
      </c>
      <c r="F21" s="164"/>
    </row>
    <row r="22" spans="1:12">
      <c r="A22" s="28">
        <v>5</v>
      </c>
      <c r="B22" s="29">
        <v>6</v>
      </c>
      <c r="C22" s="30"/>
      <c r="D22" s="164" t="s">
        <v>250</v>
      </c>
      <c r="E22" s="164">
        <v>1.6819512893562205</v>
      </c>
      <c r="F22" s="164"/>
    </row>
    <row r="23" spans="1:12">
      <c r="A23" s="28">
        <v>6</v>
      </c>
      <c r="B23" s="29">
        <v>7</v>
      </c>
      <c r="C23" s="30"/>
      <c r="D23" s="164" t="s">
        <v>257</v>
      </c>
      <c r="E23" s="175">
        <v>0.11655572062551456</v>
      </c>
      <c r="F23" s="164"/>
      <c r="G23" s="167" t="s">
        <v>281</v>
      </c>
      <c r="H23" s="178"/>
      <c r="I23" s="178"/>
      <c r="J23" s="178"/>
      <c r="K23" s="178"/>
      <c r="L23" s="178"/>
    </row>
    <row r="24" spans="1:12" ht="17.25" thickBot="1">
      <c r="A24" s="28">
        <v>8.5</v>
      </c>
      <c r="B24" s="29">
        <v>8</v>
      </c>
      <c r="C24" s="30"/>
      <c r="D24" s="165" t="s">
        <v>258</v>
      </c>
      <c r="E24" s="165">
        <v>2.0180823412374593</v>
      </c>
      <c r="F24" s="165"/>
    </row>
    <row r="25" spans="1:12">
      <c r="A25" s="28">
        <v>8</v>
      </c>
      <c r="B25" s="29">
        <v>7</v>
      </c>
      <c r="C25" s="30"/>
    </row>
    <row r="26" spans="1:12">
      <c r="A26" s="28">
        <v>4</v>
      </c>
      <c r="B26" s="29">
        <v>9.5</v>
      </c>
      <c r="C26" s="30"/>
    </row>
    <row r="27" spans="1:12">
      <c r="A27" s="28">
        <v>7</v>
      </c>
      <c r="B27" s="29">
        <v>6</v>
      </c>
      <c r="C27" s="30"/>
    </row>
    <row r="28" spans="1:12">
      <c r="A28" s="28">
        <v>6</v>
      </c>
      <c r="B28" s="29">
        <v>7.5</v>
      </c>
      <c r="C28" s="30"/>
    </row>
    <row r="29" spans="1:12">
      <c r="A29" s="28">
        <v>7</v>
      </c>
      <c r="B29" s="29">
        <v>8</v>
      </c>
      <c r="C29" s="30"/>
    </row>
    <row r="30" spans="1:12">
      <c r="A30" s="28">
        <v>7.5</v>
      </c>
      <c r="B30" s="29">
        <v>8</v>
      </c>
      <c r="C30" s="30"/>
    </row>
    <row r="31" spans="1:12">
      <c r="A31" s="28">
        <v>7</v>
      </c>
      <c r="B31" s="29">
        <v>6</v>
      </c>
      <c r="C31" s="30"/>
    </row>
    <row r="32" spans="1:12">
      <c r="A32" s="28">
        <v>8</v>
      </c>
      <c r="B32" s="29">
        <v>8.5</v>
      </c>
      <c r="C32" s="30"/>
    </row>
    <row r="33" spans="1:3">
      <c r="A33" s="28">
        <v>8</v>
      </c>
      <c r="B33" s="29">
        <v>8</v>
      </c>
      <c r="C33" s="30"/>
    </row>
    <row r="34" spans="1:3">
      <c r="A34" s="28">
        <v>4.5</v>
      </c>
      <c r="B34" s="29">
        <v>7.5</v>
      </c>
      <c r="C34" s="30"/>
    </row>
    <row r="35" spans="1:3">
      <c r="A35" s="28">
        <v>7</v>
      </c>
      <c r="B35" s="29">
        <v>6</v>
      </c>
      <c r="C35" s="30"/>
    </row>
    <row r="36" spans="1:3">
      <c r="A36" s="28">
        <v>6</v>
      </c>
      <c r="B36" s="29">
        <v>7.5</v>
      </c>
      <c r="C36" s="30"/>
    </row>
    <row r="37" spans="1:3">
      <c r="A37" s="28">
        <v>8</v>
      </c>
      <c r="B37" s="29">
        <v>8</v>
      </c>
      <c r="C37" s="30"/>
    </row>
    <row r="38" spans="1:3">
      <c r="A38" s="28">
        <v>5</v>
      </c>
      <c r="B38" s="29">
        <v>9</v>
      </c>
      <c r="C38" s="30"/>
    </row>
    <row r="39" spans="1:3">
      <c r="A39" s="28">
        <v>6.5</v>
      </c>
      <c r="B39" s="29">
        <v>5</v>
      </c>
      <c r="C39" s="30"/>
    </row>
    <row r="40" spans="1:3">
      <c r="A40" s="28">
        <v>9</v>
      </c>
      <c r="B40" s="29">
        <v>87</v>
      </c>
      <c r="C40" s="30"/>
    </row>
    <row r="41" spans="1:3">
      <c r="A41" s="28">
        <v>7</v>
      </c>
      <c r="B41" s="29">
        <v>7</v>
      </c>
      <c r="C41" s="30"/>
    </row>
    <row r="42" spans="1:3">
      <c r="A42" s="28">
        <v>5.5</v>
      </c>
      <c r="B42" s="29">
        <v>8</v>
      </c>
      <c r="C42" s="30"/>
    </row>
    <row r="43" spans="1:3">
      <c r="A43" s="28">
        <v>6.5</v>
      </c>
      <c r="B43" s="29">
        <v>7.5</v>
      </c>
      <c r="C43" s="30"/>
    </row>
    <row r="44" spans="1:3">
      <c r="A44" s="28">
        <v>6</v>
      </c>
      <c r="B44" s="29">
        <v>7</v>
      </c>
      <c r="C44" s="30"/>
    </row>
    <row r="45" spans="1:3">
      <c r="A45" s="30"/>
      <c r="B45" s="30"/>
      <c r="C45" s="30"/>
    </row>
    <row r="46" spans="1:3">
      <c r="A46" s="30"/>
      <c r="B46" s="30"/>
      <c r="C46" s="30"/>
    </row>
    <row r="47" spans="1:3">
      <c r="A47" s="30"/>
      <c r="B47" s="30"/>
      <c r="C47" s="30"/>
    </row>
    <row r="48" spans="1:3">
      <c r="A48" s="30"/>
      <c r="B48" s="30"/>
      <c r="C48" s="30"/>
    </row>
    <row r="49" spans="1:3">
      <c r="A49" s="30"/>
      <c r="B49" s="30"/>
      <c r="C49" s="30"/>
    </row>
    <row r="50" spans="1:3">
      <c r="A50" s="30"/>
      <c r="B50" s="30"/>
      <c r="C50" s="30"/>
    </row>
    <row r="51" spans="1:3">
      <c r="A51" s="30"/>
      <c r="B51" s="30"/>
      <c r="C51" s="30"/>
    </row>
    <row r="52" spans="1:3">
      <c r="A52" s="30"/>
      <c r="B52" s="30"/>
      <c r="C52" s="30"/>
    </row>
    <row r="53" spans="1:3">
      <c r="A53" s="30"/>
      <c r="B53" s="30"/>
      <c r="C53" s="30"/>
    </row>
    <row r="54" spans="1:3">
      <c r="A54" s="30"/>
      <c r="B54" s="30"/>
      <c r="C54" s="30"/>
    </row>
    <row r="55" spans="1:3">
      <c r="A55" s="30"/>
      <c r="B55" s="30"/>
      <c r="C55" s="30"/>
    </row>
    <row r="56" spans="1:3">
      <c r="A56" s="30"/>
      <c r="B56" s="30"/>
      <c r="C56" s="30"/>
    </row>
    <row r="57" spans="1:3">
      <c r="A57" s="30"/>
      <c r="B57" s="30"/>
      <c r="C57" s="30"/>
    </row>
    <row r="58" spans="1:3">
      <c r="A58" s="30"/>
      <c r="B58" s="30"/>
      <c r="C58" s="30"/>
    </row>
  </sheetData>
  <phoneticPr fontId="15" type="noConversion"/>
  <pageMargins left="0.75" right="0.75" top="1" bottom="1" header="0.5" footer="0.5"/>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H13" sqref="H13:L13"/>
    </sheetView>
  </sheetViews>
  <sheetFormatPr defaultColWidth="8" defaultRowHeight="16.5"/>
  <cols>
    <col min="1" max="3" width="7.875" style="26" customWidth="1"/>
    <col min="4" max="4" width="8" style="26" customWidth="1"/>
    <col min="5" max="5" width="12.75" style="26" customWidth="1"/>
    <col min="6" max="16384" width="8" style="26"/>
  </cols>
  <sheetData>
    <row r="1" spans="1:12">
      <c r="A1" s="31" t="s">
        <v>72</v>
      </c>
      <c r="B1" s="31" t="s">
        <v>73</v>
      </c>
      <c r="C1" s="31" t="s">
        <v>74</v>
      </c>
      <c r="E1" t="s">
        <v>282</v>
      </c>
      <c r="F1"/>
      <c r="G1"/>
    </row>
    <row r="2" spans="1:12" ht="17.25" thickBot="1">
      <c r="A2" s="32">
        <v>1</v>
      </c>
      <c r="B2" s="33">
        <v>59</v>
      </c>
      <c r="C2" s="33">
        <v>54</v>
      </c>
      <c r="E2"/>
      <c r="F2"/>
      <c r="G2"/>
    </row>
    <row r="3" spans="1:12">
      <c r="A3" s="32">
        <v>2</v>
      </c>
      <c r="B3" s="33">
        <v>52</v>
      </c>
      <c r="C3" s="33">
        <v>55</v>
      </c>
      <c r="E3" s="166"/>
      <c r="F3" s="166" t="s">
        <v>73</v>
      </c>
      <c r="G3" s="166" t="s">
        <v>74</v>
      </c>
    </row>
    <row r="4" spans="1:12">
      <c r="A4" s="32">
        <v>3</v>
      </c>
      <c r="B4" s="34">
        <v>62</v>
      </c>
      <c r="C4" s="34">
        <v>65</v>
      </c>
      <c r="E4" s="164" t="s">
        <v>227</v>
      </c>
      <c r="F4" s="164">
        <v>59</v>
      </c>
      <c r="G4" s="164">
        <v>58.1</v>
      </c>
    </row>
    <row r="5" spans="1:12">
      <c r="A5" s="32">
        <v>4</v>
      </c>
      <c r="B5" s="34">
        <v>61</v>
      </c>
      <c r="C5" s="34">
        <v>57</v>
      </c>
      <c r="E5" s="164" t="s">
        <v>215</v>
      </c>
      <c r="F5" s="164">
        <v>13.555555555555555</v>
      </c>
      <c r="G5" s="164">
        <v>18.766666666666829</v>
      </c>
    </row>
    <row r="6" spans="1:12">
      <c r="A6" s="32">
        <v>5</v>
      </c>
      <c r="B6" s="33">
        <v>59</v>
      </c>
      <c r="C6" s="33">
        <v>55</v>
      </c>
      <c r="E6" s="164" t="s">
        <v>248</v>
      </c>
      <c r="F6" s="164">
        <v>10</v>
      </c>
      <c r="G6" s="164">
        <v>10</v>
      </c>
    </row>
    <row r="7" spans="1:12">
      <c r="A7" s="32">
        <v>6</v>
      </c>
      <c r="B7" s="33">
        <v>56</v>
      </c>
      <c r="C7" s="33">
        <v>65</v>
      </c>
      <c r="E7" s="164" t="s">
        <v>283</v>
      </c>
      <c r="F7" s="164">
        <v>6.2697145610229085E-2</v>
      </c>
      <c r="G7" s="164"/>
    </row>
    <row r="8" spans="1:12">
      <c r="A8" s="32">
        <v>7</v>
      </c>
      <c r="B8" s="34">
        <v>55</v>
      </c>
      <c r="C8" s="34">
        <v>58</v>
      </c>
      <c r="E8" s="164" t="s">
        <v>254</v>
      </c>
      <c r="F8" s="164">
        <v>0</v>
      </c>
      <c r="G8" s="164"/>
    </row>
    <row r="9" spans="1:12">
      <c r="A9" s="32">
        <v>8</v>
      </c>
      <c r="B9" s="34">
        <v>62</v>
      </c>
      <c r="C9" s="34">
        <v>62</v>
      </c>
      <c r="E9" s="164" t="s">
        <v>219</v>
      </c>
      <c r="F9" s="164">
        <v>9</v>
      </c>
      <c r="G9" s="164"/>
    </row>
    <row r="10" spans="1:12">
      <c r="A10" s="32">
        <v>9</v>
      </c>
      <c r="B10" s="33">
        <v>64</v>
      </c>
      <c r="C10" s="33">
        <v>54</v>
      </c>
      <c r="E10" s="164" t="s">
        <v>255</v>
      </c>
      <c r="F10" s="164">
        <v>0.51684699587899208</v>
      </c>
      <c r="G10" s="164"/>
    </row>
    <row r="11" spans="1:12" ht="17.25" thickBot="1">
      <c r="A11" s="35">
        <v>10</v>
      </c>
      <c r="B11" s="36">
        <v>60</v>
      </c>
      <c r="C11" s="36">
        <v>56</v>
      </c>
      <c r="E11" s="164" t="s">
        <v>256</v>
      </c>
      <c r="F11" s="164">
        <v>0.30886150698345916</v>
      </c>
      <c r="G11" s="164"/>
    </row>
    <row r="12" spans="1:12" ht="17.25" thickTop="1">
      <c r="E12" s="164" t="s">
        <v>250</v>
      </c>
      <c r="F12" s="164">
        <v>1.8331138562643901</v>
      </c>
      <c r="G12" s="164"/>
    </row>
    <row r="13" spans="1:12">
      <c r="E13" s="164" t="s">
        <v>257</v>
      </c>
      <c r="F13" s="175">
        <v>0.61772301396691831</v>
      </c>
      <c r="G13" s="164"/>
      <c r="H13" s="167" t="s">
        <v>284</v>
      </c>
      <c r="I13" s="178"/>
      <c r="J13" s="178"/>
      <c r="K13" s="178"/>
      <c r="L13" s="178"/>
    </row>
    <row r="14" spans="1:12" ht="17.25" thickBot="1">
      <c r="E14" s="165" t="s">
        <v>258</v>
      </c>
      <c r="F14" s="165">
        <v>2.2621588868787512</v>
      </c>
      <c r="G14" s="165"/>
    </row>
  </sheetData>
  <phoneticPr fontId="15"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election activeCell="I20" sqref="I20"/>
    </sheetView>
  </sheetViews>
  <sheetFormatPr defaultColWidth="8" defaultRowHeight="16.5"/>
  <cols>
    <col min="1" max="16384" width="8" style="26"/>
  </cols>
  <sheetData>
    <row r="1" spans="1:16" ht="17.25" thickTop="1">
      <c r="A1" s="37" t="s">
        <v>75</v>
      </c>
      <c r="B1" s="38" t="s">
        <v>76</v>
      </c>
      <c r="D1" s="166"/>
      <c r="E1" s="166" t="s">
        <v>75</v>
      </c>
      <c r="F1" s="166" t="s">
        <v>76</v>
      </c>
      <c r="H1" t="s">
        <v>262</v>
      </c>
      <c r="I1"/>
      <c r="J1"/>
      <c r="K1"/>
      <c r="L1"/>
      <c r="M1"/>
      <c r="N1"/>
      <c r="O1"/>
      <c r="P1"/>
    </row>
    <row r="2" spans="1:16" ht="17.25" thickBot="1">
      <c r="A2" s="39">
        <v>3</v>
      </c>
      <c r="B2" s="40">
        <v>9</v>
      </c>
      <c r="D2" s="164" t="s">
        <v>75</v>
      </c>
      <c r="E2" s="164">
        <v>1</v>
      </c>
      <c r="F2" s="164"/>
      <c r="H2"/>
      <c r="I2"/>
      <c r="J2"/>
      <c r="K2"/>
      <c r="L2"/>
      <c r="M2"/>
      <c r="N2"/>
      <c r="O2"/>
      <c r="P2"/>
    </row>
    <row r="3" spans="1:16" ht="17.25" thickBot="1">
      <c r="A3" s="39">
        <v>4</v>
      </c>
      <c r="B3" s="40">
        <v>6</v>
      </c>
      <c r="D3" s="165" t="s">
        <v>76</v>
      </c>
      <c r="E3" s="165">
        <v>-0.96076892283052273</v>
      </c>
      <c r="F3" s="165">
        <v>1</v>
      </c>
      <c r="H3" s="168" t="s">
        <v>263</v>
      </c>
      <c r="I3" s="168"/>
      <c r="J3"/>
      <c r="K3"/>
      <c r="L3"/>
      <c r="M3"/>
      <c r="N3"/>
      <c r="O3"/>
      <c r="P3"/>
    </row>
    <row r="4" spans="1:16">
      <c r="A4" s="39">
        <v>5</v>
      </c>
      <c r="B4" s="40">
        <v>6</v>
      </c>
      <c r="H4" s="164" t="s">
        <v>264</v>
      </c>
      <c r="I4" s="164">
        <v>0.96076892283052273</v>
      </c>
      <c r="J4"/>
      <c r="K4"/>
      <c r="L4"/>
      <c r="M4"/>
      <c r="N4"/>
      <c r="O4"/>
      <c r="P4"/>
    </row>
    <row r="5" spans="1:16">
      <c r="A5" s="39">
        <v>5</v>
      </c>
      <c r="B5" s="40">
        <v>4</v>
      </c>
      <c r="H5" s="164" t="s">
        <v>265</v>
      </c>
      <c r="I5" s="164">
        <v>0.92307692307692302</v>
      </c>
      <c r="J5"/>
      <c r="K5"/>
      <c r="L5"/>
      <c r="M5"/>
      <c r="N5"/>
      <c r="O5"/>
      <c r="P5"/>
    </row>
    <row r="6" spans="1:16">
      <c r="A6" s="39">
        <v>6</v>
      </c>
      <c r="B6" s="40">
        <v>2</v>
      </c>
      <c r="H6" s="164" t="s">
        <v>266</v>
      </c>
      <c r="I6" s="164">
        <v>0.90384615384615374</v>
      </c>
      <c r="J6"/>
      <c r="K6"/>
      <c r="L6"/>
      <c r="M6"/>
      <c r="N6"/>
      <c r="O6"/>
      <c r="P6"/>
    </row>
    <row r="7" spans="1:16" ht="17.25" thickBot="1">
      <c r="A7" s="41">
        <v>7</v>
      </c>
      <c r="B7" s="42">
        <v>1</v>
      </c>
      <c r="H7" s="164" t="s">
        <v>228</v>
      </c>
      <c r="I7" s="164">
        <v>0.9128709291752769</v>
      </c>
      <c r="J7"/>
      <c r="K7"/>
      <c r="L7"/>
      <c r="M7"/>
      <c r="N7"/>
      <c r="O7"/>
      <c r="P7"/>
    </row>
    <row r="8" spans="1:16" ht="18" thickTop="1" thickBot="1">
      <c r="H8" s="165" t="s">
        <v>248</v>
      </c>
      <c r="I8" s="165">
        <v>6</v>
      </c>
      <c r="J8"/>
      <c r="K8"/>
      <c r="L8"/>
      <c r="M8"/>
      <c r="N8"/>
      <c r="O8"/>
      <c r="P8"/>
    </row>
    <row r="9" spans="1:16">
      <c r="H9"/>
      <c r="I9"/>
      <c r="J9"/>
      <c r="K9"/>
      <c r="L9"/>
      <c r="M9"/>
      <c r="N9"/>
      <c r="O9"/>
      <c r="P9"/>
    </row>
    <row r="10" spans="1:16" ht="17.25" thickBot="1">
      <c r="H10" t="s">
        <v>216</v>
      </c>
      <c r="I10"/>
      <c r="J10"/>
      <c r="K10"/>
      <c r="L10"/>
      <c r="M10"/>
      <c r="N10"/>
      <c r="O10"/>
      <c r="P10"/>
    </row>
    <row r="11" spans="1:16">
      <c r="H11" s="166"/>
      <c r="I11" s="166" t="s">
        <v>219</v>
      </c>
      <c r="J11" s="166" t="s">
        <v>218</v>
      </c>
      <c r="K11" s="166" t="s">
        <v>220</v>
      </c>
      <c r="L11" s="166" t="s">
        <v>221</v>
      </c>
      <c r="M11" s="166" t="s">
        <v>270</v>
      </c>
      <c r="N11"/>
      <c r="O11"/>
      <c r="P11"/>
    </row>
    <row r="12" spans="1:16">
      <c r="H12" s="164" t="s">
        <v>267</v>
      </c>
      <c r="I12" s="164">
        <v>1</v>
      </c>
      <c r="J12" s="164">
        <v>40</v>
      </c>
      <c r="K12" s="164">
        <v>40</v>
      </c>
      <c r="L12" s="164">
        <v>48</v>
      </c>
      <c r="M12" s="164">
        <v>2.2784262911251288E-3</v>
      </c>
      <c r="N12"/>
      <c r="O12"/>
      <c r="P12"/>
    </row>
    <row r="13" spans="1:16">
      <c r="H13" s="164" t="s">
        <v>268</v>
      </c>
      <c r="I13" s="164">
        <v>4</v>
      </c>
      <c r="J13" s="164">
        <v>3.3333333333333339</v>
      </c>
      <c r="K13" s="164">
        <v>0.83333333333333348</v>
      </c>
      <c r="L13" s="164"/>
      <c r="M13" s="164"/>
      <c r="N13"/>
      <c r="O13"/>
      <c r="P13"/>
    </row>
    <row r="14" spans="1:16" ht="17.25" thickBot="1">
      <c r="H14" s="165" t="s">
        <v>213</v>
      </c>
      <c r="I14" s="165">
        <v>5</v>
      </c>
      <c r="J14" s="165">
        <v>43.333333333333343</v>
      </c>
      <c r="K14" s="165"/>
      <c r="L14" s="165"/>
      <c r="M14" s="165"/>
      <c r="N14"/>
      <c r="O14"/>
      <c r="P14"/>
    </row>
    <row r="15" spans="1:16" ht="17.25" thickBot="1">
      <c r="H15"/>
      <c r="I15"/>
      <c r="J15"/>
      <c r="K15"/>
      <c r="L15"/>
      <c r="M15"/>
      <c r="N15"/>
      <c r="O15"/>
      <c r="P15"/>
    </row>
    <row r="16" spans="1:16">
      <c r="H16" s="166"/>
      <c r="I16" s="166" t="s">
        <v>271</v>
      </c>
      <c r="J16" s="166" t="s">
        <v>228</v>
      </c>
      <c r="K16" s="166" t="s">
        <v>255</v>
      </c>
      <c r="L16" s="166" t="s">
        <v>222</v>
      </c>
      <c r="M16" s="166" t="s">
        <v>272</v>
      </c>
      <c r="N16" s="166" t="s">
        <v>273</v>
      </c>
      <c r="O16" s="166" t="s">
        <v>274</v>
      </c>
      <c r="P16" s="166" t="s">
        <v>275</v>
      </c>
    </row>
    <row r="17" spans="8:16">
      <c r="H17" s="164" t="s">
        <v>269</v>
      </c>
      <c r="I17" s="164">
        <v>14.666666666666666</v>
      </c>
      <c r="J17" s="164">
        <v>1.4907119849998598</v>
      </c>
      <c r="K17" s="164">
        <v>9.8386991009990741</v>
      </c>
      <c r="L17" s="164">
        <v>5.9850411843702205E-4</v>
      </c>
      <c r="M17" s="164">
        <v>10.527778100027895</v>
      </c>
      <c r="N17" s="164">
        <v>18.805555233305437</v>
      </c>
      <c r="O17" s="164">
        <v>10.527778100027895</v>
      </c>
      <c r="P17" s="164">
        <v>18.805555233305437</v>
      </c>
    </row>
    <row r="18" spans="8:16" ht="17.25" thickBot="1">
      <c r="H18" s="165" t="s">
        <v>75</v>
      </c>
      <c r="I18" s="165">
        <v>-2</v>
      </c>
      <c r="J18" s="165">
        <v>0.28867513459481292</v>
      </c>
      <c r="K18" s="165">
        <v>-6.9282032302755079</v>
      </c>
      <c r="L18" s="165">
        <v>2.2784262911251327E-3</v>
      </c>
      <c r="M18" s="165">
        <v>-2.8014923245200127</v>
      </c>
      <c r="N18" s="165">
        <v>-1.1985076754799873</v>
      </c>
      <c r="O18" s="165">
        <v>-2.8014923245200127</v>
      </c>
      <c r="P18" s="165">
        <v>-1.1985076754799873</v>
      </c>
    </row>
    <row r="19" spans="8:16">
      <c r="H19"/>
      <c r="I19"/>
      <c r="J19"/>
      <c r="K19"/>
      <c r="L19"/>
      <c r="M19"/>
      <c r="N19"/>
      <c r="O19"/>
      <c r="P19"/>
    </row>
    <row r="20" spans="8:16">
      <c r="H20" s="167" t="s">
        <v>285</v>
      </c>
      <c r="I20" s="167"/>
      <c r="J20" s="167"/>
      <c r="K20" s="167"/>
      <c r="L20" s="167"/>
      <c r="M20" s="167"/>
      <c r="N20" s="167"/>
      <c r="O20"/>
      <c r="P20"/>
    </row>
    <row r="21" spans="8:16">
      <c r="H21" s="167" t="s">
        <v>286</v>
      </c>
      <c r="I21" s="167"/>
      <c r="J21"/>
      <c r="K21"/>
      <c r="L21"/>
      <c r="M21"/>
      <c r="N21"/>
      <c r="O21"/>
      <c r="P21"/>
    </row>
  </sheetData>
  <phoneticPr fontId="1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打字速度</vt:lpstr>
      <vt:lpstr>家庭開銷</vt:lpstr>
      <vt:lpstr>數學競試-2</vt:lpstr>
      <vt:lpstr>數學競試</vt:lpstr>
      <vt:lpstr>迴歸分析</vt:lpstr>
      <vt:lpstr>超商營業</vt:lpstr>
      <vt:lpstr>睡眠研究</vt:lpstr>
      <vt:lpstr>汽車速度</vt:lpstr>
      <vt:lpstr>等待時間</vt:lpstr>
      <vt:lpstr>安全教育</vt:lpstr>
      <vt:lpstr>甄選測驗</vt:lpstr>
      <vt:lpstr>學生成績</vt:lpstr>
      <vt:lpstr>汽車銷售</vt:lpstr>
      <vt:lpstr>家庭所得</vt:lpstr>
      <vt:lpstr>研習成績</vt:lpstr>
      <vt:lpstr>百貨包裝</vt:lpstr>
      <vt:lpstr>儲蓄所得</vt:lpstr>
      <vt:lpstr>迴歸練習</vt:lpstr>
      <vt:lpstr>銷售數量</vt:lpstr>
      <vt:lpstr>外銷金額</vt:lpstr>
      <vt:lpstr>函數結果</vt:lpstr>
    </vt:vector>
  </TitlesOfParts>
  <Company>景文技術學院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萬衛華</dc:creator>
  <cp:lastModifiedBy>Windows 使用者</cp:lastModifiedBy>
  <dcterms:created xsi:type="dcterms:W3CDTF">2001-10-08T09:49:17Z</dcterms:created>
  <dcterms:modified xsi:type="dcterms:W3CDTF">2013-11-14T11:14:35Z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-144448150</vt:i4>
  </property>
  <property fmtid="{D5CDD505-2E9C-101B-9397-08002B2CF9AE}" pid="3" name="_EmailSubject">
    <vt:lpwstr>有空再做...</vt:lpwstr>
  </property>
  <property fmtid="{D5CDD505-2E9C-101B-9397-08002B2CF9AE}" pid="4" name="_AuthorEmail">
    <vt:lpwstr>vincent@drmaster.com.tw</vt:lpwstr>
  </property>
  <property fmtid="{D5CDD505-2E9C-101B-9397-08002B2CF9AE}" pid="5" name="_AuthorEmailDisplayName">
    <vt:lpwstr>DrMaster</vt:lpwstr>
  </property>
  <property fmtid="{D5CDD505-2E9C-101B-9397-08002B2CF9AE}" pid="6" name="_ReviewingToolsShownOnce">
    <vt:lpwstr/>
  </property>
</Properties>
</file>