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yosie-pc\e\譯宅居\出版社\博碩文化\023_靠數字思考力 X EXCEL提升市場營銷效果\第四章P119-174\"/>
    </mc:Choice>
  </mc:AlternateContent>
  <bookViews>
    <workbookView xWindow="0" yWindow="465" windowWidth="33600" windowHeight="19500" tabRatio="797"/>
  </bookViews>
  <sheets>
    <sheet name="4-8_趨勢分析_練習" sheetId="5" r:id="rId1"/>
    <sheet name="4-8_趨勢分析_解答" sheetId="1" r:id="rId2"/>
    <sheet name="4-9_相關分析_練習" sheetId="6" r:id="rId3"/>
    <sheet name="4-9_相關分析_解答" sheetId="2" r:id="rId4"/>
    <sheet name="4-9_相關分析02" sheetId="3" r:id="rId5"/>
    <sheet name="4-13_矩陣分析" sheetId="4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5" l="1"/>
  <c r="F65" i="5"/>
  <c r="L65" i="5"/>
  <c r="K65" i="5"/>
  <c r="D65" i="5"/>
  <c r="J65" i="5"/>
  <c r="I65" i="5"/>
  <c r="H64" i="5"/>
  <c r="F64" i="5"/>
  <c r="L64" i="5"/>
  <c r="K64" i="5"/>
  <c r="D64" i="5"/>
  <c r="J64" i="5"/>
  <c r="I64" i="5"/>
  <c r="H63" i="5"/>
  <c r="F63" i="5"/>
  <c r="L63" i="5"/>
  <c r="K63" i="5"/>
  <c r="D63" i="5"/>
  <c r="J63" i="5"/>
  <c r="I63" i="5"/>
  <c r="H62" i="5"/>
  <c r="F62" i="5"/>
  <c r="L62" i="5"/>
  <c r="K62" i="5"/>
  <c r="D62" i="5"/>
  <c r="J62" i="5"/>
  <c r="I62" i="5"/>
  <c r="H61" i="5"/>
  <c r="F61" i="5"/>
  <c r="L61" i="5"/>
  <c r="K61" i="5"/>
  <c r="D61" i="5"/>
  <c r="J61" i="5"/>
  <c r="I61" i="5"/>
  <c r="H60" i="5"/>
  <c r="F60" i="5"/>
  <c r="L60" i="5"/>
  <c r="K60" i="5"/>
  <c r="D60" i="5"/>
  <c r="J60" i="5"/>
  <c r="I60" i="5"/>
  <c r="H59" i="5"/>
  <c r="F59" i="5"/>
  <c r="L59" i="5"/>
  <c r="K59" i="5"/>
  <c r="D59" i="5"/>
  <c r="J59" i="5"/>
  <c r="I59" i="5"/>
  <c r="H58" i="5"/>
  <c r="F58" i="5"/>
  <c r="L58" i="5"/>
  <c r="K58" i="5"/>
  <c r="D58" i="5"/>
  <c r="J58" i="5"/>
  <c r="I58" i="5"/>
  <c r="H57" i="5"/>
  <c r="F57" i="5"/>
  <c r="L57" i="5"/>
  <c r="K57" i="5"/>
  <c r="D57" i="5"/>
  <c r="J57" i="5"/>
  <c r="I57" i="5"/>
  <c r="H56" i="5"/>
  <c r="F56" i="5"/>
  <c r="L56" i="5"/>
  <c r="K56" i="5"/>
  <c r="D56" i="5"/>
  <c r="J56" i="5"/>
  <c r="I56" i="5"/>
  <c r="H55" i="5"/>
  <c r="F55" i="5"/>
  <c r="L55" i="5"/>
  <c r="K55" i="5"/>
  <c r="D55" i="5"/>
  <c r="J55" i="5"/>
  <c r="I55" i="5"/>
  <c r="H54" i="5"/>
  <c r="F54" i="5"/>
  <c r="L54" i="5"/>
  <c r="K54" i="5"/>
  <c r="D54" i="5"/>
  <c r="J54" i="5"/>
  <c r="I54" i="5"/>
  <c r="H53" i="5"/>
  <c r="F53" i="5"/>
  <c r="L53" i="5"/>
  <c r="K53" i="5"/>
  <c r="D53" i="5"/>
  <c r="J53" i="5"/>
  <c r="I53" i="5"/>
  <c r="H52" i="5"/>
  <c r="F52" i="5"/>
  <c r="L52" i="5"/>
  <c r="K52" i="5"/>
  <c r="D52" i="5"/>
  <c r="J52" i="5"/>
  <c r="I52" i="5"/>
  <c r="H51" i="5"/>
  <c r="F51" i="5"/>
  <c r="L51" i="5"/>
  <c r="K51" i="5"/>
  <c r="D51" i="5"/>
  <c r="J51" i="5"/>
  <c r="I51" i="5"/>
  <c r="H50" i="5"/>
  <c r="F50" i="5"/>
  <c r="L50" i="5"/>
  <c r="K50" i="5"/>
  <c r="D50" i="5"/>
  <c r="J50" i="5"/>
  <c r="I50" i="5"/>
  <c r="H49" i="5"/>
  <c r="F49" i="5"/>
  <c r="L49" i="5"/>
  <c r="K49" i="5"/>
  <c r="D49" i="5"/>
  <c r="J49" i="5"/>
  <c r="I49" i="5"/>
  <c r="H48" i="5"/>
  <c r="F48" i="5"/>
  <c r="L48" i="5"/>
  <c r="K48" i="5"/>
  <c r="D48" i="5"/>
  <c r="J48" i="5"/>
  <c r="I48" i="5"/>
  <c r="H47" i="5"/>
  <c r="F47" i="5"/>
  <c r="L47" i="5"/>
  <c r="K47" i="5"/>
  <c r="D47" i="5"/>
  <c r="J47" i="5"/>
  <c r="I47" i="5"/>
  <c r="H46" i="5"/>
  <c r="F46" i="5"/>
  <c r="L46" i="5"/>
  <c r="K46" i="5"/>
  <c r="D46" i="5"/>
  <c r="J46" i="5"/>
  <c r="I46" i="5"/>
  <c r="H45" i="5"/>
  <c r="F45" i="5"/>
  <c r="L45" i="5"/>
  <c r="K45" i="5"/>
  <c r="D45" i="5"/>
  <c r="J45" i="5"/>
  <c r="I45" i="5"/>
  <c r="H44" i="5"/>
  <c r="F44" i="5"/>
  <c r="L44" i="5"/>
  <c r="K44" i="5"/>
  <c r="D44" i="5"/>
  <c r="J44" i="5"/>
  <c r="I44" i="5"/>
  <c r="H43" i="5"/>
  <c r="F43" i="5"/>
  <c r="L43" i="5"/>
  <c r="K43" i="5"/>
  <c r="D43" i="5"/>
  <c r="J43" i="5"/>
  <c r="I43" i="5"/>
  <c r="H42" i="5"/>
  <c r="F42" i="5"/>
  <c r="L42" i="5"/>
  <c r="K42" i="5"/>
  <c r="D42" i="5"/>
  <c r="J42" i="5"/>
  <c r="I42" i="5"/>
  <c r="H41" i="5"/>
  <c r="F41" i="5"/>
  <c r="L41" i="5"/>
  <c r="K41" i="5"/>
  <c r="D41" i="5"/>
  <c r="J41" i="5"/>
  <c r="I41" i="5"/>
  <c r="H40" i="5"/>
  <c r="F40" i="5"/>
  <c r="L40" i="5"/>
  <c r="K40" i="5"/>
  <c r="D40" i="5"/>
  <c r="J40" i="5"/>
  <c r="I40" i="5"/>
  <c r="H39" i="5"/>
  <c r="F39" i="5"/>
  <c r="L39" i="5"/>
  <c r="K39" i="5"/>
  <c r="D39" i="5"/>
  <c r="J39" i="5"/>
  <c r="I39" i="5"/>
  <c r="H38" i="5"/>
  <c r="F38" i="5"/>
  <c r="L38" i="5"/>
  <c r="K38" i="5"/>
  <c r="D38" i="5"/>
  <c r="J38" i="5"/>
  <c r="I38" i="5"/>
  <c r="H37" i="5"/>
  <c r="F37" i="5"/>
  <c r="L37" i="5"/>
  <c r="K37" i="5"/>
  <c r="D37" i="5"/>
  <c r="J37" i="5"/>
  <c r="I37" i="5"/>
  <c r="H36" i="5"/>
  <c r="F36" i="5"/>
  <c r="L36" i="5"/>
  <c r="K36" i="5"/>
  <c r="D36" i="5"/>
  <c r="J36" i="5"/>
  <c r="I36" i="5"/>
  <c r="H35" i="5"/>
  <c r="F35" i="5"/>
  <c r="L35" i="5"/>
  <c r="K35" i="5"/>
  <c r="D35" i="5"/>
  <c r="J35" i="5"/>
  <c r="I35" i="5"/>
  <c r="H34" i="5"/>
  <c r="F34" i="5"/>
  <c r="L34" i="5"/>
  <c r="K34" i="5"/>
  <c r="D34" i="5"/>
  <c r="J34" i="5"/>
  <c r="I34" i="5"/>
  <c r="H33" i="5"/>
  <c r="F33" i="5"/>
  <c r="L33" i="5"/>
  <c r="K33" i="5"/>
  <c r="D33" i="5"/>
  <c r="J33" i="5"/>
  <c r="I33" i="5"/>
  <c r="H32" i="5"/>
  <c r="F32" i="5"/>
  <c r="L32" i="5"/>
  <c r="K32" i="5"/>
  <c r="D32" i="5"/>
  <c r="J32" i="5"/>
  <c r="I32" i="5"/>
  <c r="H31" i="5"/>
  <c r="F31" i="5"/>
  <c r="L31" i="5"/>
  <c r="K31" i="5"/>
  <c r="D31" i="5"/>
  <c r="J31" i="5"/>
  <c r="I31" i="5"/>
  <c r="H30" i="5"/>
  <c r="F30" i="5"/>
  <c r="L30" i="5"/>
  <c r="K30" i="5"/>
  <c r="D30" i="5"/>
  <c r="J30" i="5"/>
  <c r="I30" i="5"/>
  <c r="H29" i="5"/>
  <c r="F29" i="5"/>
  <c r="L29" i="5"/>
  <c r="K29" i="5"/>
  <c r="D29" i="5"/>
  <c r="J29" i="5"/>
  <c r="I29" i="5"/>
  <c r="H28" i="5"/>
  <c r="F28" i="5"/>
  <c r="L28" i="5"/>
  <c r="K28" i="5"/>
  <c r="D28" i="5"/>
  <c r="J28" i="5"/>
  <c r="I28" i="5"/>
  <c r="H27" i="5"/>
  <c r="F27" i="5"/>
  <c r="L27" i="5"/>
  <c r="K27" i="5"/>
  <c r="D27" i="5"/>
  <c r="J27" i="5"/>
  <c r="I27" i="5"/>
  <c r="H26" i="5"/>
  <c r="F26" i="5"/>
  <c r="L26" i="5"/>
  <c r="K26" i="5"/>
  <c r="D26" i="5"/>
  <c r="J26" i="5"/>
  <c r="I26" i="5"/>
  <c r="H25" i="5"/>
  <c r="F25" i="5"/>
  <c r="L25" i="5"/>
  <c r="K25" i="5"/>
  <c r="D25" i="5"/>
  <c r="J25" i="5"/>
  <c r="I25" i="5"/>
  <c r="H24" i="5"/>
  <c r="F24" i="5"/>
  <c r="L24" i="5"/>
  <c r="K24" i="5"/>
  <c r="D24" i="5"/>
  <c r="J24" i="5"/>
  <c r="I24" i="5"/>
  <c r="H23" i="5"/>
  <c r="F23" i="5"/>
  <c r="L23" i="5"/>
  <c r="K23" i="5"/>
  <c r="D23" i="5"/>
  <c r="J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I41" i="4"/>
  <c r="H41" i="4"/>
  <c r="I40" i="4"/>
  <c r="H40" i="4"/>
  <c r="D37" i="4"/>
  <c r="K37" i="4"/>
  <c r="E37" i="4"/>
  <c r="F37" i="4"/>
  <c r="G37" i="4"/>
  <c r="D36" i="4"/>
  <c r="K36" i="4"/>
  <c r="E36" i="4"/>
  <c r="F36" i="4"/>
  <c r="G36" i="4" s="1"/>
  <c r="D35" i="4"/>
  <c r="K35" i="4"/>
  <c r="E35" i="4"/>
  <c r="F35" i="4" s="1"/>
  <c r="G35" i="4" s="1"/>
  <c r="D34" i="4"/>
  <c r="K34" i="4"/>
  <c r="E34" i="4"/>
  <c r="F34" i="4"/>
  <c r="G34" i="4"/>
  <c r="D33" i="4"/>
  <c r="K33" i="4" s="1"/>
  <c r="D32" i="4"/>
  <c r="K32" i="4"/>
  <c r="E32" i="4"/>
  <c r="F32" i="4"/>
  <c r="G32" i="4" s="1"/>
  <c r="D31" i="4"/>
  <c r="K31" i="4"/>
  <c r="E31" i="4"/>
  <c r="F31" i="4" s="1"/>
  <c r="G31" i="4" s="1"/>
  <c r="D30" i="4"/>
  <c r="K30" i="4"/>
  <c r="E30" i="4"/>
  <c r="F30" i="4"/>
  <c r="G30" i="4"/>
  <c r="D29" i="4"/>
  <c r="K29" i="4" s="1"/>
  <c r="D28" i="4"/>
  <c r="K28" i="4"/>
  <c r="E28" i="4"/>
  <c r="F28" i="4"/>
  <c r="G28" i="4" s="1"/>
  <c r="D27" i="4"/>
  <c r="K27" i="4"/>
  <c r="E27" i="4"/>
  <c r="F27" i="4" s="1"/>
  <c r="G27" i="4" s="1"/>
  <c r="D26" i="4"/>
  <c r="K26" i="4"/>
  <c r="E26" i="4"/>
  <c r="F26" i="4"/>
  <c r="G26" i="4"/>
  <c r="D25" i="4"/>
  <c r="K25" i="4" s="1"/>
  <c r="D24" i="4"/>
  <c r="K24" i="4"/>
  <c r="E24" i="4"/>
  <c r="F24" i="4"/>
  <c r="G24" i="4" s="1"/>
  <c r="D23" i="4"/>
  <c r="K23" i="4"/>
  <c r="E23" i="4"/>
  <c r="F23" i="4" s="1"/>
  <c r="G23" i="4" s="1"/>
  <c r="D22" i="4"/>
  <c r="K22" i="4"/>
  <c r="E22" i="4"/>
  <c r="F22" i="4"/>
  <c r="G22" i="4"/>
  <c r="D21" i="4"/>
  <c r="K21" i="4" s="1"/>
  <c r="D20" i="4"/>
  <c r="K20" i="4"/>
  <c r="E20" i="4"/>
  <c r="F20" i="4"/>
  <c r="G20" i="4" s="1"/>
  <c r="D19" i="4"/>
  <c r="K19" i="4"/>
  <c r="E19" i="4"/>
  <c r="F19" i="4" s="1"/>
  <c r="G19" i="4" s="1"/>
  <c r="D18" i="4"/>
  <c r="K18" i="4"/>
  <c r="E18" i="4"/>
  <c r="F18" i="4"/>
  <c r="G18" i="4"/>
  <c r="D17" i="4"/>
  <c r="K17" i="4" s="1"/>
  <c r="D16" i="4"/>
  <c r="K16" i="4"/>
  <c r="E16" i="4"/>
  <c r="F16" i="4"/>
  <c r="G16" i="4" s="1"/>
  <c r="D15" i="4"/>
  <c r="K15" i="4"/>
  <c r="E15" i="4"/>
  <c r="F15" i="4" s="1"/>
  <c r="G15" i="4" s="1"/>
  <c r="D14" i="4"/>
  <c r="K14" i="4"/>
  <c r="E14" i="4"/>
  <c r="F14" i="4"/>
  <c r="G14" i="4"/>
  <c r="D13" i="4"/>
  <c r="K13" i="4" s="1"/>
  <c r="D12" i="4"/>
  <c r="K12" i="4"/>
  <c r="E12" i="4"/>
  <c r="F12" i="4"/>
  <c r="G12" i="4" s="1"/>
  <c r="D11" i="4"/>
  <c r="K11" i="4"/>
  <c r="E11" i="4"/>
  <c r="F11" i="4" s="1"/>
  <c r="G11" i="4" s="1"/>
  <c r="D10" i="4"/>
  <c r="K10" i="4"/>
  <c r="E10" i="4"/>
  <c r="F10" i="4"/>
  <c r="G10" i="4"/>
  <c r="D9" i="4"/>
  <c r="K9" i="4" s="1"/>
  <c r="D8" i="4"/>
  <c r="K8" i="4"/>
  <c r="E8" i="4"/>
  <c r="F8" i="4"/>
  <c r="G8" i="4" s="1"/>
  <c r="D7" i="4"/>
  <c r="K7" i="4"/>
  <c r="E7" i="4"/>
  <c r="F7" i="4" s="1"/>
  <c r="G7" i="4" s="1"/>
  <c r="D6" i="4"/>
  <c r="K6" i="4"/>
  <c r="E6" i="4"/>
  <c r="F6" i="4"/>
  <c r="G6" i="4"/>
  <c r="D5" i="4"/>
  <c r="K5" i="4" s="1"/>
  <c r="D4" i="4"/>
  <c r="K4" i="4"/>
  <c r="E4" i="4"/>
  <c r="F4" i="4"/>
  <c r="G4" i="4" s="1"/>
  <c r="E126" i="3"/>
  <c r="D126" i="3"/>
  <c r="C126" i="3"/>
  <c r="I4" i="3"/>
  <c r="I3" i="3"/>
  <c r="I5" i="3"/>
  <c r="F5" i="2"/>
  <c r="F4" i="2"/>
  <c r="F3" i="2"/>
  <c r="H65" i="1"/>
  <c r="F65" i="1"/>
  <c r="L65" i="1" s="1"/>
  <c r="K65" i="1"/>
  <c r="D65" i="1"/>
  <c r="J65" i="1"/>
  <c r="I65" i="1"/>
  <c r="H64" i="1"/>
  <c r="F64" i="1"/>
  <c r="L64" i="1"/>
  <c r="K64" i="1"/>
  <c r="D64" i="1"/>
  <c r="J64" i="1"/>
  <c r="I64" i="1"/>
  <c r="H63" i="1"/>
  <c r="F63" i="1"/>
  <c r="L63" i="1"/>
  <c r="K63" i="1"/>
  <c r="D63" i="1"/>
  <c r="J63" i="1"/>
  <c r="I63" i="1"/>
  <c r="H62" i="1"/>
  <c r="L62" i="1" s="1"/>
  <c r="F62" i="1"/>
  <c r="K62" i="1"/>
  <c r="D62" i="1"/>
  <c r="J62" i="1" s="1"/>
  <c r="I62" i="1"/>
  <c r="H61" i="1"/>
  <c r="F61" i="1"/>
  <c r="L61" i="1" s="1"/>
  <c r="K61" i="1"/>
  <c r="D61" i="1"/>
  <c r="J61" i="1"/>
  <c r="I61" i="1"/>
  <c r="H60" i="1"/>
  <c r="F60" i="1"/>
  <c r="L60" i="1"/>
  <c r="K60" i="1"/>
  <c r="D60" i="1"/>
  <c r="J60" i="1"/>
  <c r="I60" i="1"/>
  <c r="H59" i="1"/>
  <c r="F59" i="1"/>
  <c r="L59" i="1"/>
  <c r="K59" i="1"/>
  <c r="D59" i="1"/>
  <c r="J59" i="1"/>
  <c r="I59" i="1"/>
  <c r="H58" i="1"/>
  <c r="L58" i="1" s="1"/>
  <c r="F58" i="1"/>
  <c r="K58" i="1"/>
  <c r="D58" i="1"/>
  <c r="J58" i="1" s="1"/>
  <c r="I58" i="1"/>
  <c r="H57" i="1"/>
  <c r="F57" i="1"/>
  <c r="L57" i="1" s="1"/>
  <c r="K57" i="1"/>
  <c r="D57" i="1"/>
  <c r="J57" i="1"/>
  <c r="I57" i="1"/>
  <c r="H56" i="1"/>
  <c r="F56" i="1"/>
  <c r="L56" i="1"/>
  <c r="K56" i="1"/>
  <c r="D56" i="1"/>
  <c r="J56" i="1"/>
  <c r="I56" i="1"/>
  <c r="H55" i="1"/>
  <c r="F55" i="1"/>
  <c r="L55" i="1"/>
  <c r="K55" i="1"/>
  <c r="D55" i="1"/>
  <c r="J55" i="1"/>
  <c r="I55" i="1"/>
  <c r="H54" i="1"/>
  <c r="L54" i="1" s="1"/>
  <c r="F54" i="1"/>
  <c r="K54" i="1"/>
  <c r="D54" i="1"/>
  <c r="J54" i="1" s="1"/>
  <c r="I54" i="1"/>
  <c r="H53" i="1"/>
  <c r="F53" i="1"/>
  <c r="L53" i="1" s="1"/>
  <c r="K53" i="1"/>
  <c r="D53" i="1"/>
  <c r="J53" i="1"/>
  <c r="I53" i="1"/>
  <c r="H52" i="1"/>
  <c r="F52" i="1"/>
  <c r="L52" i="1"/>
  <c r="K52" i="1"/>
  <c r="D52" i="1"/>
  <c r="J52" i="1"/>
  <c r="I52" i="1"/>
  <c r="H51" i="1"/>
  <c r="F51" i="1"/>
  <c r="L51" i="1"/>
  <c r="K51" i="1"/>
  <c r="D51" i="1"/>
  <c r="J51" i="1"/>
  <c r="I51" i="1"/>
  <c r="H50" i="1"/>
  <c r="L50" i="1" s="1"/>
  <c r="F50" i="1"/>
  <c r="K50" i="1"/>
  <c r="D50" i="1"/>
  <c r="J50" i="1" s="1"/>
  <c r="I50" i="1"/>
  <c r="H49" i="1"/>
  <c r="F49" i="1"/>
  <c r="L49" i="1" s="1"/>
  <c r="K49" i="1"/>
  <c r="D49" i="1"/>
  <c r="J49" i="1"/>
  <c r="I49" i="1"/>
  <c r="H48" i="1"/>
  <c r="F48" i="1"/>
  <c r="L48" i="1"/>
  <c r="K48" i="1"/>
  <c r="D48" i="1"/>
  <c r="J48" i="1"/>
  <c r="I48" i="1"/>
  <c r="H47" i="1"/>
  <c r="F47" i="1"/>
  <c r="J47" i="1" s="1"/>
  <c r="L47" i="1"/>
  <c r="K47" i="1"/>
  <c r="D47" i="1"/>
  <c r="I47" i="1"/>
  <c r="H46" i="1"/>
  <c r="L46" i="1" s="1"/>
  <c r="F46" i="1"/>
  <c r="K46" i="1"/>
  <c r="D46" i="1"/>
  <c r="J46" i="1" s="1"/>
  <c r="I46" i="1"/>
  <c r="H45" i="1"/>
  <c r="F45" i="1"/>
  <c r="L45" i="1" s="1"/>
  <c r="K45" i="1"/>
  <c r="D45" i="1"/>
  <c r="J45" i="1"/>
  <c r="I45" i="1"/>
  <c r="H44" i="1"/>
  <c r="F44" i="1"/>
  <c r="L44" i="1"/>
  <c r="K44" i="1"/>
  <c r="D44" i="1"/>
  <c r="J44" i="1"/>
  <c r="I44" i="1"/>
  <c r="H43" i="1"/>
  <c r="F43" i="1"/>
  <c r="L43" i="1"/>
  <c r="K43" i="1"/>
  <c r="D43" i="1"/>
  <c r="J43" i="1"/>
  <c r="I43" i="1"/>
  <c r="H42" i="1"/>
  <c r="L42" i="1" s="1"/>
  <c r="F42" i="1"/>
  <c r="K42" i="1"/>
  <c r="D42" i="1"/>
  <c r="J42" i="1" s="1"/>
  <c r="I42" i="1"/>
  <c r="H41" i="1"/>
  <c r="F41" i="1"/>
  <c r="L41" i="1" s="1"/>
  <c r="K41" i="1"/>
  <c r="D41" i="1"/>
  <c r="J41" i="1"/>
  <c r="I41" i="1"/>
  <c r="H40" i="1"/>
  <c r="F40" i="1"/>
  <c r="L40" i="1"/>
  <c r="K40" i="1"/>
  <c r="D40" i="1"/>
  <c r="J40" i="1"/>
  <c r="I40" i="1"/>
  <c r="H39" i="1"/>
  <c r="F39" i="1"/>
  <c r="L39" i="1"/>
  <c r="K39" i="1"/>
  <c r="D39" i="1"/>
  <c r="J39" i="1"/>
  <c r="I39" i="1"/>
  <c r="H38" i="1"/>
  <c r="L38" i="1" s="1"/>
  <c r="F38" i="1"/>
  <c r="K38" i="1"/>
  <c r="D38" i="1"/>
  <c r="J38" i="1" s="1"/>
  <c r="I38" i="1"/>
  <c r="H37" i="1"/>
  <c r="F37" i="1"/>
  <c r="L37" i="1" s="1"/>
  <c r="K37" i="1"/>
  <c r="D37" i="1"/>
  <c r="J37" i="1"/>
  <c r="I37" i="1"/>
  <c r="H36" i="1"/>
  <c r="F36" i="1"/>
  <c r="L36" i="1"/>
  <c r="K36" i="1"/>
  <c r="D36" i="1"/>
  <c r="J36" i="1"/>
  <c r="I36" i="1"/>
  <c r="H35" i="1"/>
  <c r="F35" i="1"/>
  <c r="L35" i="1"/>
  <c r="K35" i="1"/>
  <c r="D35" i="1"/>
  <c r="J35" i="1"/>
  <c r="I35" i="1"/>
  <c r="H34" i="1"/>
  <c r="L34" i="1" s="1"/>
  <c r="F34" i="1"/>
  <c r="K34" i="1"/>
  <c r="D34" i="1"/>
  <c r="J34" i="1" s="1"/>
  <c r="I34" i="1"/>
  <c r="H33" i="1"/>
  <c r="F33" i="1"/>
  <c r="L33" i="1" s="1"/>
  <c r="K33" i="1"/>
  <c r="D33" i="1"/>
  <c r="J33" i="1"/>
  <c r="I33" i="1"/>
  <c r="H32" i="1"/>
  <c r="F32" i="1"/>
  <c r="L32" i="1"/>
  <c r="K32" i="1"/>
  <c r="D32" i="1"/>
  <c r="J32" i="1"/>
  <c r="I32" i="1"/>
  <c r="H31" i="1"/>
  <c r="F31" i="1"/>
  <c r="L31" i="1"/>
  <c r="K31" i="1"/>
  <c r="D31" i="1"/>
  <c r="J31" i="1"/>
  <c r="I31" i="1"/>
  <c r="H30" i="1"/>
  <c r="L30" i="1" s="1"/>
  <c r="F30" i="1"/>
  <c r="K30" i="1"/>
  <c r="D30" i="1"/>
  <c r="J30" i="1" s="1"/>
  <c r="I30" i="1"/>
  <c r="H29" i="1"/>
  <c r="F29" i="1"/>
  <c r="L29" i="1" s="1"/>
  <c r="K29" i="1"/>
  <c r="D29" i="1"/>
  <c r="I29" i="1"/>
  <c r="H28" i="1"/>
  <c r="F28" i="1"/>
  <c r="L28" i="1"/>
  <c r="K28" i="1"/>
  <c r="D28" i="1"/>
  <c r="J28" i="1"/>
  <c r="I28" i="1"/>
  <c r="H27" i="1"/>
  <c r="F27" i="1"/>
  <c r="L27" i="1"/>
  <c r="K27" i="1"/>
  <c r="D27" i="1"/>
  <c r="J27" i="1"/>
  <c r="I27" i="1"/>
  <c r="H26" i="1"/>
  <c r="L26" i="1" s="1"/>
  <c r="F26" i="1"/>
  <c r="K26" i="1"/>
  <c r="D26" i="1"/>
  <c r="J26" i="1" s="1"/>
  <c r="I26" i="1"/>
  <c r="H25" i="1"/>
  <c r="F25" i="1"/>
  <c r="L25" i="1" s="1"/>
  <c r="K25" i="1"/>
  <c r="D25" i="1"/>
  <c r="I25" i="1"/>
  <c r="H24" i="1"/>
  <c r="F24" i="1"/>
  <c r="L24" i="1"/>
  <c r="K24" i="1"/>
  <c r="D24" i="1"/>
  <c r="J24" i="1"/>
  <c r="I24" i="1"/>
  <c r="H23" i="1"/>
  <c r="F23" i="1"/>
  <c r="L23" i="1"/>
  <c r="K23" i="1"/>
  <c r="D23" i="1"/>
  <c r="J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G9" i="1"/>
  <c r="E9" i="1"/>
  <c r="K9" i="1"/>
  <c r="L9" i="1" s="1"/>
  <c r="G8" i="1"/>
  <c r="E8" i="1"/>
  <c r="F8" i="1" s="1"/>
  <c r="K8" i="1"/>
  <c r="C9" i="1"/>
  <c r="I9" i="1"/>
  <c r="J9" i="1" s="1"/>
  <c r="C8" i="1"/>
  <c r="I8" i="1"/>
  <c r="J8" i="1" s="1"/>
  <c r="H9" i="1"/>
  <c r="F9" i="1"/>
  <c r="D9" i="1"/>
  <c r="G7" i="1"/>
  <c r="E7" i="1"/>
  <c r="K7" i="1"/>
  <c r="L7" i="1" s="1"/>
  <c r="L8" i="1"/>
  <c r="C7" i="1"/>
  <c r="I7" i="1"/>
  <c r="H8" i="1"/>
  <c r="D8" i="1"/>
  <c r="G6" i="1"/>
  <c r="E6" i="1"/>
  <c r="K6" i="1" s="1"/>
  <c r="C6" i="1"/>
  <c r="H7" i="1"/>
  <c r="D7" i="1"/>
  <c r="I6" i="1" l="1"/>
  <c r="J7" i="1" s="1"/>
  <c r="J25" i="1"/>
  <c r="F7" i="1"/>
  <c r="E5" i="4"/>
  <c r="F5" i="4" s="1"/>
  <c r="G5" i="4" s="1"/>
  <c r="E9" i="4"/>
  <c r="F9" i="4" s="1"/>
  <c r="G9" i="4" s="1"/>
  <c r="E13" i="4"/>
  <c r="F13" i="4" s="1"/>
  <c r="G13" i="4" s="1"/>
  <c r="E17" i="4"/>
  <c r="F17" i="4" s="1"/>
  <c r="G17" i="4" s="1"/>
  <c r="E21" i="4"/>
  <c r="F21" i="4" s="1"/>
  <c r="G21" i="4" s="1"/>
  <c r="E25" i="4"/>
  <c r="F25" i="4" s="1"/>
  <c r="G25" i="4" s="1"/>
  <c r="E29" i="4"/>
  <c r="F29" i="4" s="1"/>
  <c r="G29" i="4" s="1"/>
  <c r="E33" i="4"/>
  <c r="F33" i="4" s="1"/>
  <c r="G33" i="4" s="1"/>
  <c r="J29" i="1"/>
</calcChain>
</file>

<file path=xl/sharedStrings.xml><?xml version="1.0" encoding="utf-8"?>
<sst xmlns="http://schemas.openxmlformats.org/spreadsheetml/2006/main" count="159" uniqueCount="115">
  <si>
    <t>Q1</t>
    <phoneticPr fontId="4"/>
  </si>
  <si>
    <t>Q2</t>
    <phoneticPr fontId="4"/>
  </si>
  <si>
    <t>Q3</t>
    <phoneticPr fontId="4"/>
  </si>
  <si>
    <t>Q4</t>
    <phoneticPr fontId="4"/>
  </si>
  <si>
    <t>Q1</t>
  </si>
  <si>
    <t>Q2</t>
  </si>
  <si>
    <t>Q3</t>
  </si>
  <si>
    <t>Q4</t>
  </si>
  <si>
    <t>no.</t>
    <phoneticPr fontId="4"/>
  </si>
  <si>
    <t>a</t>
    <phoneticPr fontId="4"/>
  </si>
  <si>
    <t>b</t>
    <phoneticPr fontId="4"/>
  </si>
  <si>
    <t>HA-Ab01</t>
    <phoneticPr fontId="4"/>
  </si>
  <si>
    <t>CTR</t>
    <phoneticPr fontId="4"/>
  </si>
  <si>
    <t>HA-Biz01</t>
    <phoneticPr fontId="4"/>
  </si>
  <si>
    <t>CVR</t>
    <phoneticPr fontId="4"/>
  </si>
  <si>
    <t>HA-Biz02</t>
    <phoneticPr fontId="4"/>
  </si>
  <si>
    <t>HA-Biz03</t>
    <phoneticPr fontId="4"/>
  </si>
  <si>
    <t>HA-Biz04</t>
    <phoneticPr fontId="4"/>
  </si>
  <si>
    <t>HA-FA01</t>
    <phoneticPr fontId="4"/>
  </si>
  <si>
    <t>HB-Ba01</t>
    <phoneticPr fontId="4"/>
  </si>
  <si>
    <t>HB-Biz01</t>
    <phoneticPr fontId="4"/>
  </si>
  <si>
    <t>HB-Biz02</t>
  </si>
  <si>
    <t>HB-Biz03</t>
  </si>
  <si>
    <t>HB-Biz04</t>
  </si>
  <si>
    <t>HB-P01</t>
    <phoneticPr fontId="4"/>
  </si>
  <si>
    <t>HB-P02</t>
  </si>
  <si>
    <t>HB-P03</t>
  </si>
  <si>
    <t>HB-P04</t>
  </si>
  <si>
    <t>HB-P05</t>
  </si>
  <si>
    <t>HB-P06</t>
  </si>
  <si>
    <t>HB-BizP01</t>
    <phoneticPr fontId="4"/>
  </si>
  <si>
    <t>HB-BizP02</t>
  </si>
  <si>
    <t>HA-NonBiz01</t>
    <phoneticPr fontId="4"/>
  </si>
  <si>
    <t>HA-NonBiz02</t>
  </si>
  <si>
    <t>HA-NonBiz03</t>
  </si>
  <si>
    <t>HA-NonBiz04</t>
  </si>
  <si>
    <t>HA-NonBiz05</t>
  </si>
  <si>
    <t>HA-NonBiz06</t>
  </si>
  <si>
    <t>HA-NonBiz07</t>
  </si>
  <si>
    <t>HA-NonBiz08</t>
  </si>
  <si>
    <t>HA-NonBiz09</t>
  </si>
  <si>
    <t>HA-NonBiz10</t>
  </si>
  <si>
    <t>HA-NonBiz11</t>
  </si>
  <si>
    <t>HA-NonBiz12</t>
  </si>
  <si>
    <t>HA-NonBiz13</t>
  </si>
  <si>
    <t>HA-NonBiz14</t>
  </si>
  <si>
    <t>HA-NonBiz15</t>
  </si>
  <si>
    <r>
      <rPr>
        <sz val="18"/>
        <color theme="1"/>
        <rFont val="新細明體"/>
        <family val="1"/>
        <charset val="136"/>
      </rPr>
      <t>銷售額的趨勢分析</t>
    </r>
    <rPh sb="0" eb="2">
      <t>ウリアゲブンセキ</t>
    </rPh>
    <phoneticPr fontId="4"/>
  </si>
  <si>
    <r>
      <rPr>
        <sz val="16"/>
        <color theme="1"/>
        <rFont val="新細明體"/>
        <family val="1"/>
        <charset val="136"/>
      </rPr>
      <t>各季度的資料</t>
    </r>
    <phoneticPr fontId="4"/>
  </si>
  <si>
    <r>
      <rPr>
        <sz val="12"/>
        <color theme="0"/>
        <rFont val="新細明體"/>
        <family val="1"/>
        <charset val="136"/>
      </rPr>
      <t>配額</t>
    </r>
    <phoneticPr fontId="4"/>
  </si>
  <si>
    <r>
      <t>QoQ</t>
    </r>
    <r>
      <rPr>
        <sz val="12"/>
        <color theme="0"/>
        <rFont val="新細明體"/>
        <family val="1"/>
        <charset val="136"/>
      </rPr>
      <t>的成長率</t>
    </r>
    <rPh sb="4" eb="7">
      <t>セイチョ</t>
    </rPh>
    <phoneticPr fontId="4"/>
  </si>
  <si>
    <r>
      <rPr>
        <sz val="12"/>
        <color theme="0"/>
        <rFont val="新細明體"/>
        <family val="1"/>
        <charset val="136"/>
      </rPr>
      <t>銷售額</t>
    </r>
    <rPh sb="0" eb="2">
      <t>ウr</t>
    </rPh>
    <phoneticPr fontId="4"/>
  </si>
  <si>
    <r>
      <rPr>
        <sz val="12"/>
        <color theme="0"/>
        <rFont val="新細明體"/>
        <family val="1"/>
        <charset val="136"/>
      </rPr>
      <t>購買率</t>
    </r>
    <rPh sb="0" eb="2">
      <t>コウバイ</t>
    </rPh>
    <phoneticPr fontId="4"/>
  </si>
  <si>
    <r>
      <rPr>
        <sz val="12"/>
        <color theme="0"/>
        <rFont val="新細明體"/>
        <family val="1"/>
        <charset val="136"/>
      </rPr>
      <t>平均購買單價</t>
    </r>
    <phoneticPr fontId="4"/>
  </si>
  <si>
    <r>
      <rPr>
        <sz val="12"/>
        <color theme="0"/>
        <rFont val="新細明體"/>
        <family val="1"/>
        <charset val="136"/>
      </rPr>
      <t>平均購買單價</t>
    </r>
    <phoneticPr fontId="4"/>
  </si>
  <si>
    <r>
      <rPr>
        <sz val="16"/>
        <color theme="1"/>
        <rFont val="新細明體"/>
        <family val="1"/>
        <charset val="136"/>
      </rPr>
      <t>各週的報告</t>
    </r>
    <phoneticPr fontId="4"/>
  </si>
  <si>
    <r>
      <rPr>
        <sz val="12"/>
        <color theme="0"/>
        <rFont val="新細明體"/>
        <family val="1"/>
        <charset val="136"/>
      </rPr>
      <t>銷售額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2">
      <t>ウr</t>
    </rPh>
    <rPh sb="4" eb="8">
      <t>sy</t>
    </rPh>
    <phoneticPr fontId="4"/>
  </si>
  <si>
    <r>
      <rPr>
        <sz val="12"/>
        <color theme="0"/>
        <rFont val="新細明體"/>
        <family val="1"/>
        <charset val="136"/>
      </rPr>
      <t>購買率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コウバ</t>
    </rPh>
    <phoneticPr fontId="4"/>
  </si>
  <si>
    <r>
      <rPr>
        <sz val="12"/>
        <color theme="0"/>
        <rFont val="新細明體"/>
        <family val="1"/>
        <charset val="136"/>
      </rPr>
      <t xml:space="preserve">平均購買單價
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9" eb="13">
      <t>sy</t>
    </rPh>
    <phoneticPr fontId="4"/>
  </si>
  <si>
    <r>
      <rPr>
        <sz val="16"/>
        <color theme="1"/>
        <rFont val="新細明體"/>
        <family val="1"/>
        <charset val="136"/>
      </rPr>
      <t>各季度的資料</t>
    </r>
    <phoneticPr fontId="4"/>
  </si>
  <si>
    <r>
      <rPr>
        <sz val="12"/>
        <color theme="0"/>
        <rFont val="新細明體"/>
        <family val="1"/>
        <charset val="136"/>
      </rPr>
      <t>配額</t>
    </r>
    <phoneticPr fontId="4"/>
  </si>
  <si>
    <r>
      <rPr>
        <sz val="16"/>
        <color theme="1"/>
        <rFont val="新細明體"/>
        <family val="1"/>
        <charset val="136"/>
      </rPr>
      <t>各週的報告</t>
    </r>
    <phoneticPr fontId="4"/>
  </si>
  <si>
    <r>
      <rPr>
        <sz val="12"/>
        <color theme="0"/>
        <rFont val="新細明體"/>
        <family val="1"/>
        <charset val="136"/>
      </rPr>
      <t>週（開始日）</t>
    </r>
    <phoneticPr fontId="4"/>
  </si>
  <si>
    <r>
      <rPr>
        <sz val="12"/>
        <color theme="0"/>
        <rFont val="新細明體"/>
        <family val="1"/>
        <charset val="136"/>
      </rPr>
      <t>平均購買單價</t>
    </r>
    <phoneticPr fontId="4"/>
  </si>
  <si>
    <r>
      <rPr>
        <sz val="12"/>
        <color theme="0"/>
        <rFont val="新細明體"/>
        <family val="1"/>
        <charset val="136"/>
      </rPr>
      <t>配額</t>
    </r>
    <phoneticPr fontId="4"/>
  </si>
  <si>
    <r>
      <rPr>
        <sz val="12"/>
        <color theme="0"/>
        <rFont val="新細明體"/>
        <family val="1"/>
        <charset val="136"/>
      </rPr>
      <t>週（開始日）</t>
    </r>
    <phoneticPr fontId="4"/>
  </si>
  <si>
    <r>
      <rPr>
        <sz val="12"/>
        <color theme="0"/>
        <rFont val="新細明體"/>
        <family val="1"/>
        <charset val="136"/>
      </rPr>
      <t>平均購買單價</t>
    </r>
    <phoneticPr fontId="4"/>
  </si>
  <si>
    <r>
      <rPr>
        <sz val="12"/>
        <color theme="0"/>
        <rFont val="新細明體"/>
        <family val="1"/>
        <charset val="136"/>
      </rPr>
      <t>東京　最高氣溫（℃）</t>
    </r>
    <phoneticPr fontId="4"/>
  </si>
  <si>
    <r>
      <rPr>
        <sz val="12"/>
        <color theme="0"/>
        <rFont val="新細明體"/>
        <family val="1"/>
        <charset val="136"/>
      </rPr>
      <t>責任區域的出貨數</t>
    </r>
    <rPh sb="0" eb="5">
      <t>タントsy</t>
    </rPh>
    <phoneticPr fontId="4"/>
  </si>
  <si>
    <r>
      <rPr>
        <sz val="12"/>
        <color theme="1"/>
        <rFont val="新細明體"/>
        <family val="1"/>
        <charset val="136"/>
      </rPr>
      <t>相關係數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（</t>
    </r>
    <r>
      <rPr>
        <sz val="12"/>
        <color theme="1"/>
        <rFont val="Times New Roman"/>
        <family val="1"/>
      </rPr>
      <t>Correl</t>
    </r>
    <r>
      <rPr>
        <sz val="12"/>
        <color theme="1"/>
        <rFont val="新細明體"/>
        <family val="1"/>
        <charset val="136"/>
      </rPr>
      <t>函數）</t>
    </r>
    <rPh sb="0" eb="4">
      <t>ソウカン</t>
    </rPh>
    <phoneticPr fontId="4"/>
  </si>
  <si>
    <r>
      <rPr>
        <sz val="12"/>
        <color theme="1"/>
        <rFont val="新細明體"/>
        <family val="1"/>
        <charset val="136"/>
      </rPr>
      <t>相關係數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新細明體"/>
        <family val="1"/>
        <charset val="136"/>
      </rPr>
      <t>（</t>
    </r>
    <r>
      <rPr>
        <sz val="12"/>
        <color theme="1"/>
        <rFont val="Times New Roman"/>
        <family val="1"/>
      </rPr>
      <t>Pearson</t>
    </r>
    <r>
      <rPr>
        <sz val="12"/>
        <color theme="1"/>
        <rFont val="新細明體"/>
        <family val="1"/>
        <charset val="136"/>
      </rPr>
      <t>函數）</t>
    </r>
    <rPh sb="0" eb="4">
      <t>ソウカン</t>
    </rPh>
    <phoneticPr fontId="4"/>
  </si>
  <si>
    <r>
      <rPr>
        <sz val="12"/>
        <color theme="0"/>
        <rFont val="新細明體"/>
        <family val="1"/>
        <charset val="136"/>
      </rPr>
      <t>年月日</t>
    </r>
    <phoneticPr fontId="4"/>
  </si>
  <si>
    <r>
      <rPr>
        <sz val="12"/>
        <color theme="0"/>
        <rFont val="新細明體"/>
        <family val="1"/>
        <charset val="136"/>
      </rPr>
      <t>東京　最高氣溫（℃）</t>
    </r>
    <phoneticPr fontId="4"/>
  </si>
  <si>
    <r>
      <rPr>
        <sz val="12"/>
        <color theme="1"/>
        <rFont val="新細明體"/>
        <family val="1"/>
        <charset val="136"/>
      </rPr>
      <t>決定係數</t>
    </r>
    <phoneticPr fontId="4"/>
  </si>
  <si>
    <r>
      <rPr>
        <sz val="12"/>
        <color theme="0"/>
        <rFont val="新細明體"/>
        <family val="1"/>
        <charset val="136"/>
      </rPr>
      <t>年月日</t>
    </r>
    <phoneticPr fontId="4"/>
  </si>
  <si>
    <t>日別最高氣溫和責任區域的運動飲料出貨數</t>
    <rPh sb="0" eb="3">
      <t>ヒベt</t>
    </rPh>
    <rPh sb="3" eb="8">
      <t>サイコ</t>
    </rPh>
    <rPh sb="8" eb="14">
      <t>タントスポース</t>
    </rPh>
    <phoneticPr fontId="4"/>
  </si>
  <si>
    <t>決定係數</t>
    <phoneticPr fontId="4"/>
  </si>
  <si>
    <r>
      <rPr>
        <sz val="18"/>
        <color theme="1"/>
        <rFont val="新細明體"/>
        <family val="1"/>
        <charset val="136"/>
      </rPr>
      <t>日別最高氣溫和責任區域的飲料出貨數</t>
    </r>
    <rPh sb="0" eb="3">
      <t>ヒベt</t>
    </rPh>
    <rPh sb="3" eb="8">
      <t>サイコ</t>
    </rPh>
    <rPh sb="8" eb="14">
      <t>タントスポース</t>
    </rPh>
    <phoneticPr fontId="4"/>
  </si>
  <si>
    <r>
      <rPr>
        <sz val="12"/>
        <color theme="0"/>
        <rFont val="新細明體"/>
        <family val="1"/>
        <charset val="136"/>
      </rPr>
      <t>麥茶</t>
    </r>
    <rPh sb="0" eb="2">
      <t>ムギty</t>
    </rPh>
    <phoneticPr fontId="4"/>
  </si>
  <si>
    <r>
      <rPr>
        <sz val="12"/>
        <color theme="0"/>
        <rFont val="新細明體"/>
        <family val="1"/>
        <charset val="136"/>
      </rPr>
      <t>礦泉水</t>
    </r>
    <phoneticPr fontId="4"/>
  </si>
  <si>
    <r>
      <rPr>
        <sz val="12"/>
        <color theme="0"/>
        <rFont val="新細明體"/>
        <family val="1"/>
        <charset val="136"/>
      </rPr>
      <t>罐裝咖啡</t>
    </r>
    <rPh sb="0" eb="4">
      <t>カンコーヒ</t>
    </rPh>
    <phoneticPr fontId="4"/>
  </si>
  <si>
    <r>
      <rPr>
        <sz val="12"/>
        <color theme="1"/>
        <rFont val="新細明體"/>
        <family val="1"/>
        <charset val="136"/>
      </rPr>
      <t>決定係數</t>
    </r>
    <phoneticPr fontId="4"/>
  </si>
  <si>
    <r>
      <rPr>
        <sz val="16"/>
        <color theme="1"/>
        <rFont val="新細明體"/>
        <family val="1"/>
        <charset val="136"/>
      </rPr>
      <t>分析工具的相關分析　結果</t>
    </r>
    <phoneticPr fontId="4"/>
  </si>
  <si>
    <r>
      <rPr>
        <sz val="12"/>
        <color theme="0"/>
        <rFont val="新細明體"/>
        <family val="1"/>
        <charset val="136"/>
      </rPr>
      <t>東京　最高氣溫（℃）</t>
    </r>
    <phoneticPr fontId="4"/>
  </si>
  <si>
    <r>
      <rPr>
        <sz val="12"/>
        <color theme="0"/>
        <rFont val="新細明體"/>
        <family val="1"/>
        <charset val="136"/>
      </rPr>
      <t>麥茶</t>
    </r>
    <phoneticPr fontId="4"/>
  </si>
  <si>
    <r>
      <rPr>
        <sz val="12"/>
        <color theme="0"/>
        <rFont val="新細明體"/>
        <family val="1"/>
        <charset val="136"/>
      </rPr>
      <t>礦泉水</t>
    </r>
    <phoneticPr fontId="4"/>
  </si>
  <si>
    <r>
      <rPr>
        <sz val="12"/>
        <color theme="0"/>
        <rFont val="新細明體"/>
        <family val="1"/>
        <charset val="136"/>
      </rPr>
      <t>罐裝咖啡</t>
    </r>
    <phoneticPr fontId="4"/>
  </si>
  <si>
    <r>
      <rPr>
        <sz val="12"/>
        <color theme="0"/>
        <rFont val="新細明體"/>
        <family val="1"/>
        <charset val="136"/>
      </rPr>
      <t>麥茶</t>
    </r>
    <phoneticPr fontId="4"/>
  </si>
  <si>
    <r>
      <rPr>
        <sz val="12"/>
        <color theme="0"/>
        <rFont val="新細明體"/>
        <family val="1"/>
        <charset val="136"/>
      </rPr>
      <t>礦泉水</t>
    </r>
    <phoneticPr fontId="4"/>
  </si>
  <si>
    <r>
      <rPr>
        <sz val="12"/>
        <color theme="0"/>
        <rFont val="新細明體"/>
        <family val="1"/>
        <charset val="136"/>
      </rPr>
      <t>罐裝咖啡</t>
    </r>
    <phoneticPr fontId="4"/>
  </si>
  <si>
    <r>
      <rPr>
        <sz val="18"/>
        <color theme="1"/>
        <rFont val="新細明體"/>
        <family val="1"/>
        <charset val="136"/>
      </rPr>
      <t>社內廣告近一個月的效能</t>
    </r>
    <rPh sb="0" eb="2">
      <t>シャナ</t>
    </rPh>
    <rPh sb="2" eb="5">
      <t>コウコk</t>
    </rPh>
    <rPh sb="5" eb="11">
      <t>チョッキン</t>
    </rPh>
    <phoneticPr fontId="4"/>
  </si>
  <si>
    <r>
      <rPr>
        <sz val="16"/>
        <color theme="1"/>
        <rFont val="新細明體"/>
        <family val="1"/>
        <charset val="136"/>
      </rPr>
      <t>請試著參考左邊的表格，在下方練習矩陣分析。</t>
    </r>
    <phoneticPr fontId="4"/>
  </si>
  <si>
    <r>
      <rPr>
        <sz val="14"/>
        <color theme="0"/>
        <rFont val="新細明體"/>
        <family val="1"/>
        <charset val="136"/>
      </rPr>
      <t>廣告名稱和目標用戶</t>
    </r>
    <rPh sb="0" eb="2">
      <t>コウコk</t>
    </rPh>
    <rPh sb="2" eb="4">
      <t>メイ</t>
    </rPh>
    <phoneticPr fontId="4"/>
  </si>
  <si>
    <r>
      <rPr>
        <sz val="14"/>
        <color theme="0"/>
        <rFont val="新細明體"/>
        <family val="1"/>
        <charset val="136"/>
      </rPr>
      <t>顯示數</t>
    </r>
    <rPh sb="0" eb="3">
      <t>ヒョ</t>
    </rPh>
    <phoneticPr fontId="4"/>
  </si>
  <si>
    <r>
      <rPr>
        <sz val="14"/>
        <color theme="0"/>
        <rFont val="新細明體"/>
        <family val="1"/>
        <charset val="136"/>
      </rPr>
      <t>點擊率</t>
    </r>
    <rPh sb="0" eb="3">
      <t>リt</t>
    </rPh>
    <phoneticPr fontId="4"/>
  </si>
  <si>
    <r>
      <rPr>
        <sz val="14"/>
        <color theme="0"/>
        <rFont val="新細明體"/>
        <family val="1"/>
        <charset val="136"/>
      </rPr>
      <t>購買數</t>
    </r>
    <rPh sb="0" eb="3">
      <t>koubaisuu</t>
    </rPh>
    <phoneticPr fontId="4"/>
  </si>
  <si>
    <r>
      <rPr>
        <sz val="14"/>
        <color theme="0"/>
        <rFont val="新細明體"/>
        <family val="1"/>
        <charset val="136"/>
      </rPr>
      <t>銷售額</t>
    </r>
    <rPh sb="0" eb="2">
      <t>ウr</t>
    </rPh>
    <phoneticPr fontId="4"/>
  </si>
  <si>
    <r>
      <rPr>
        <sz val="14"/>
        <color theme="0"/>
        <rFont val="新細明體"/>
        <family val="1"/>
        <charset val="136"/>
      </rPr>
      <t>銷售額</t>
    </r>
    <r>
      <rPr>
        <sz val="14"/>
        <color theme="0"/>
        <rFont val="Times New Roman"/>
        <family val="1"/>
      </rPr>
      <t xml:space="preserve"> / </t>
    </r>
    <r>
      <rPr>
        <sz val="14"/>
        <color theme="0"/>
        <rFont val="新細明體"/>
        <family val="1"/>
        <charset val="136"/>
      </rPr>
      <t>顯示數</t>
    </r>
    <rPh sb="0" eb="2">
      <t>ウリアg</t>
    </rPh>
    <rPh sb="4" eb="7">
      <t>ヒョ</t>
    </rPh>
    <phoneticPr fontId="4"/>
  </si>
  <si>
    <r>
      <rPr>
        <sz val="14"/>
        <color theme="0"/>
        <rFont val="新細明體"/>
        <family val="1"/>
        <charset val="136"/>
      </rPr>
      <t>點擊率</t>
    </r>
    <phoneticPr fontId="4"/>
  </si>
  <si>
    <r>
      <rPr>
        <sz val="14"/>
        <color theme="0"/>
        <rFont val="新細明體"/>
        <family val="1"/>
        <charset val="136"/>
      </rPr>
      <t>購買率</t>
    </r>
    <rPh sb="0" eb="2">
      <t>コウバ</t>
    </rPh>
    <rPh sb="2" eb="3">
      <t>リt</t>
    </rPh>
    <phoneticPr fontId="4"/>
  </si>
  <si>
    <r>
      <t>3</t>
    </r>
    <r>
      <rPr>
        <sz val="14"/>
        <color theme="0"/>
        <rFont val="新細明體"/>
        <family val="1"/>
        <charset val="136"/>
      </rPr>
      <t>個月前的同時期的點擊數</t>
    </r>
    <rPh sb="3" eb="5">
      <t>イチネン</t>
    </rPh>
    <rPh sb="5" eb="9">
      <t>ドコウb</t>
    </rPh>
    <phoneticPr fontId="4"/>
  </si>
  <si>
    <r>
      <rPr>
        <sz val="14"/>
        <color theme="0"/>
        <rFont val="新細明體"/>
        <family val="1"/>
        <charset val="136"/>
      </rPr>
      <t>點擊率的成長率</t>
    </r>
    <rPh sb="0" eb="7">
      <t>セイチョ</t>
    </rPh>
    <phoneticPr fontId="4"/>
  </si>
  <si>
    <r>
      <t xml:space="preserve">1. </t>
    </r>
    <r>
      <rPr>
        <sz val="16"/>
        <color theme="1"/>
        <rFont val="新細明體"/>
        <family val="1"/>
        <charset val="136"/>
      </rPr>
      <t>一般的矩陣分析</t>
    </r>
    <phoneticPr fontId="4"/>
  </si>
  <si>
    <r>
      <t xml:space="preserve">2. </t>
    </r>
    <r>
      <rPr>
        <sz val="16"/>
        <color theme="1"/>
        <rFont val="新細明體"/>
        <family val="1"/>
        <charset val="136"/>
      </rPr>
      <t>把標籤顯示在標記上的矩陣分析</t>
    </r>
    <phoneticPr fontId="4"/>
  </si>
  <si>
    <r>
      <t xml:space="preserve">3. </t>
    </r>
    <r>
      <rPr>
        <sz val="16"/>
        <color theme="1"/>
        <rFont val="新細明體"/>
        <family val="1"/>
        <charset val="136"/>
      </rPr>
      <t>【應用】標記分類成多個區隔的矩陣分析</t>
    </r>
    <phoneticPr fontId="4"/>
  </si>
  <si>
    <r>
      <rPr>
        <sz val="12"/>
        <color theme="0"/>
        <rFont val="新細明體"/>
        <family val="1"/>
        <charset val="136"/>
      </rPr>
      <t>項目</t>
    </r>
    <phoneticPr fontId="4"/>
  </si>
  <si>
    <r>
      <rPr>
        <sz val="14"/>
        <color theme="0"/>
        <rFont val="新細明體"/>
        <family val="1"/>
        <charset val="136"/>
      </rPr>
      <t>點擊率</t>
    </r>
    <phoneticPr fontId="4"/>
  </si>
  <si>
    <r>
      <rPr>
        <sz val="12"/>
        <color theme="1"/>
        <rFont val="新細明體"/>
        <family val="1"/>
        <charset val="136"/>
      </rPr>
      <t>平均值</t>
    </r>
    <phoneticPr fontId="4"/>
  </si>
  <si>
    <r>
      <rPr>
        <sz val="12"/>
        <color theme="1"/>
        <rFont val="新細明體"/>
        <family val="1"/>
        <charset val="136"/>
      </rPr>
      <t>中央值</t>
    </r>
    <phoneticPr fontId="4"/>
  </si>
  <si>
    <t>訪客數</t>
    <phoneticPr fontId="4"/>
  </si>
  <si>
    <t>訂單數</t>
    <rPh sb="0" eb="3">
      <t>チュ</t>
    </rPh>
    <phoneticPr fontId="4"/>
  </si>
  <si>
    <r>
      <rPr>
        <sz val="12"/>
        <color theme="0"/>
        <rFont val="新細明體"/>
        <family val="1"/>
        <charset val="136"/>
      </rPr>
      <t>訂單數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チュ</t>
    </rPh>
    <phoneticPr fontId="4"/>
  </si>
  <si>
    <t>訪客數</t>
    <phoneticPr fontId="4"/>
  </si>
  <si>
    <r>
      <rPr>
        <sz val="12"/>
        <color theme="0"/>
        <rFont val="新細明體"/>
        <family val="1"/>
        <charset val="136"/>
      </rPr>
      <t>訪客數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ホ</t>
    </rPh>
    <phoneticPr fontId="4"/>
  </si>
  <si>
    <t>訪客數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</si>
</sst>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&quot;¥&quot;#,##0;[Red]&quot;¥&quot;\-#,##0"/>
    <numFmt numFmtId="177" formatCode="#,##0,"/>
    <numFmt numFmtId="178" formatCode="#,##0,,"/>
    <numFmt numFmtId="179" formatCode="0.0%"/>
    <numFmt numFmtId="180" formatCode="m/d;@"/>
    <numFmt numFmtId="181" formatCode="_-&quot;¥&quot;* #,##0_-;\-&quot;¥&quot;* #,##0_-;_-&quot;¥&quot;* &quot;-&quot;_-;_-@_-"/>
    <numFmt numFmtId="182" formatCode="#,##0.000;[Red]\-#,##0.000"/>
  </numFmts>
  <fonts count="36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name val="新細明體"/>
      <family val="1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8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6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4"/>
      <color theme="0"/>
      <name val="Times New Roman"/>
      <family val="1"/>
    </font>
    <font>
      <sz val="14"/>
      <color theme="0"/>
      <name val="新細明體"/>
      <family val="1"/>
      <charset val="136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01B1CB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9" fontId="2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38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38" fontId="8" fillId="0" borderId="0" applyFont="0" applyFill="0" applyBorder="0" applyAlignment="0" applyProtection="0"/>
    <xf numFmtId="0" fontId="8" fillId="0" borderId="0"/>
    <xf numFmtId="0" fontId="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3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5" fillId="0" borderId="0"/>
    <xf numFmtId="0" fontId="2" fillId="0" borderId="0"/>
    <xf numFmtId="0" fontId="16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8" fillId="2" borderId="0" xfId="2" applyFont="1" applyFill="1">
      <alignment vertical="center"/>
    </xf>
    <xf numFmtId="0" fontId="29" fillId="0" borderId="0" xfId="2" applyFont="1">
      <alignment vertical="center"/>
    </xf>
    <xf numFmtId="0" fontId="29" fillId="0" borderId="0" xfId="2" applyFont="1" applyFill="1">
      <alignment vertical="center"/>
    </xf>
    <xf numFmtId="0" fontId="30" fillId="0" borderId="0" xfId="2" applyFont="1">
      <alignment vertical="center"/>
    </xf>
    <xf numFmtId="0" fontId="31" fillId="26" borderId="1" xfId="3" applyFont="1" applyFill="1" applyBorder="1" applyAlignment="1">
      <alignment horizontal="left" vertical="center"/>
    </xf>
    <xf numFmtId="38" fontId="31" fillId="26" borderId="1" xfId="4" applyFont="1" applyFill="1" applyBorder="1" applyAlignment="1">
      <alignment horizontal="right" vertical="center"/>
    </xf>
    <xf numFmtId="10" fontId="31" fillId="26" borderId="1" xfId="5" applyNumberFormat="1" applyFont="1" applyFill="1" applyBorder="1" applyAlignment="1">
      <alignment horizontal="right" vertical="center"/>
    </xf>
    <xf numFmtId="0" fontId="31" fillId="26" borderId="1" xfId="3" applyFont="1" applyFill="1" applyBorder="1" applyAlignment="1">
      <alignment horizontal="right" vertical="center"/>
    </xf>
    <xf numFmtId="0" fontId="31" fillId="0" borderId="0" xfId="3" applyFont="1" applyFill="1" applyBorder="1" applyAlignment="1">
      <alignment horizontal="center" vertical="center"/>
    </xf>
    <xf numFmtId="177" fontId="29" fillId="0" borderId="2" xfId="2" applyNumberFormat="1" applyFont="1" applyBorder="1">
      <alignment vertical="center"/>
    </xf>
    <xf numFmtId="38" fontId="29" fillId="0" borderId="2" xfId="2" applyNumberFormat="1" applyFont="1" applyBorder="1">
      <alignment vertical="center"/>
    </xf>
    <xf numFmtId="178" fontId="29" fillId="0" borderId="2" xfId="2" applyNumberFormat="1" applyFont="1" applyBorder="1">
      <alignment vertical="center"/>
    </xf>
    <xf numFmtId="10" fontId="29" fillId="0" borderId="2" xfId="5" applyNumberFormat="1" applyFont="1" applyBorder="1" applyAlignment="1">
      <alignment vertical="center"/>
    </xf>
    <xf numFmtId="38" fontId="29" fillId="0" borderId="2" xfId="4" applyFont="1" applyBorder="1" applyAlignment="1">
      <alignment vertical="center"/>
    </xf>
    <xf numFmtId="38" fontId="29" fillId="0" borderId="0" xfId="4" applyFont="1" applyBorder="1" applyAlignment="1">
      <alignment vertical="center"/>
    </xf>
    <xf numFmtId="38" fontId="29" fillId="0" borderId="0" xfId="4" applyFont="1" applyFill="1" applyBorder="1" applyAlignment="1">
      <alignment vertical="center"/>
    </xf>
    <xf numFmtId="9" fontId="29" fillId="0" borderId="2" xfId="1" applyFont="1" applyBorder="1" applyAlignment="1">
      <alignment vertical="center"/>
    </xf>
    <xf numFmtId="179" fontId="29" fillId="0" borderId="2" xfId="1" applyNumberFormat="1" applyFont="1" applyBorder="1" applyAlignment="1">
      <alignment vertical="center"/>
    </xf>
    <xf numFmtId="177" fontId="29" fillId="0" borderId="3" xfId="2" applyNumberFormat="1" applyFont="1" applyBorder="1">
      <alignment vertical="center"/>
    </xf>
    <xf numFmtId="9" fontId="29" fillId="0" borderId="3" xfId="1" applyFont="1" applyBorder="1" applyAlignment="1">
      <alignment vertical="center"/>
    </xf>
    <xf numFmtId="38" fontId="29" fillId="0" borderId="3" xfId="2" applyNumberFormat="1" applyFont="1" applyBorder="1">
      <alignment vertical="center"/>
    </xf>
    <xf numFmtId="178" fontId="29" fillId="0" borderId="3" xfId="2" applyNumberFormat="1" applyFont="1" applyBorder="1">
      <alignment vertical="center"/>
    </xf>
    <xf numFmtId="10" fontId="29" fillId="0" borderId="3" xfId="5" applyNumberFormat="1" applyFont="1" applyBorder="1" applyAlignment="1">
      <alignment vertical="center"/>
    </xf>
    <xf numFmtId="38" fontId="29" fillId="0" borderId="3" xfId="4" applyFont="1" applyBorder="1" applyAlignment="1">
      <alignment vertical="center"/>
    </xf>
    <xf numFmtId="0" fontId="31" fillId="26" borderId="1" xfId="3" applyFont="1" applyFill="1" applyBorder="1" applyAlignment="1">
      <alignment horizontal="left" vertical="center" wrapText="1"/>
    </xf>
    <xf numFmtId="38" fontId="31" fillId="26" borderId="1" xfId="4" applyFont="1" applyFill="1" applyBorder="1" applyAlignment="1">
      <alignment horizontal="right" vertical="center" wrapText="1"/>
    </xf>
    <xf numFmtId="10" fontId="31" fillId="26" borderId="1" xfId="5" applyNumberFormat="1" applyFont="1" applyFill="1" applyBorder="1" applyAlignment="1">
      <alignment horizontal="right" vertical="center" wrapText="1"/>
    </xf>
    <xf numFmtId="0" fontId="31" fillId="26" borderId="1" xfId="3" applyFont="1" applyFill="1" applyBorder="1" applyAlignment="1">
      <alignment horizontal="right" vertical="center" wrapText="1"/>
    </xf>
    <xf numFmtId="0" fontId="29" fillId="0" borderId="0" xfId="2" applyFont="1" applyFill="1" applyAlignment="1">
      <alignment vertical="center" wrapText="1"/>
    </xf>
    <xf numFmtId="0" fontId="29" fillId="0" borderId="0" xfId="2" applyFont="1" applyAlignment="1">
      <alignment vertical="center" wrapText="1"/>
    </xf>
    <xf numFmtId="180" fontId="32" fillId="0" borderId="2" xfId="3" applyNumberFormat="1" applyFont="1" applyFill="1" applyBorder="1" applyAlignment="1">
      <alignment horizontal="left" vertical="center"/>
    </xf>
    <xf numFmtId="38" fontId="32" fillId="0" borderId="2" xfId="4" applyFont="1" applyFill="1" applyBorder="1" applyAlignment="1">
      <alignment vertical="center"/>
    </xf>
    <xf numFmtId="10" fontId="33" fillId="0" borderId="2" xfId="5" applyNumberFormat="1" applyFont="1" applyFill="1" applyBorder="1" applyAlignment="1">
      <alignment vertical="center"/>
    </xf>
    <xf numFmtId="38" fontId="33" fillId="0" borderId="2" xfId="4" applyFont="1" applyFill="1" applyBorder="1" applyAlignment="1">
      <alignment vertical="center"/>
    </xf>
    <xf numFmtId="38" fontId="33" fillId="0" borderId="0" xfId="4" applyFont="1" applyFill="1" applyBorder="1" applyAlignment="1">
      <alignment vertical="center"/>
    </xf>
    <xf numFmtId="180" fontId="32" fillId="0" borderId="2" xfId="3" applyNumberFormat="1" applyFont="1" applyBorder="1" applyAlignment="1">
      <alignment horizontal="left" vertical="center"/>
    </xf>
    <xf numFmtId="38" fontId="32" fillId="0" borderId="2" xfId="4" applyFont="1" applyBorder="1" applyAlignment="1">
      <alignment vertical="center"/>
    </xf>
    <xf numFmtId="38" fontId="33" fillId="0" borderId="2" xfId="4" applyFont="1" applyBorder="1" applyAlignment="1">
      <alignment vertical="center"/>
    </xf>
    <xf numFmtId="10" fontId="33" fillId="0" borderId="2" xfId="5" applyNumberFormat="1" applyFont="1" applyBorder="1" applyAlignment="1">
      <alignment vertical="center"/>
    </xf>
    <xf numFmtId="180" fontId="32" fillId="0" borderId="3" xfId="3" applyNumberFormat="1" applyFont="1" applyBorder="1" applyAlignment="1">
      <alignment horizontal="left" vertical="center"/>
    </xf>
    <xf numFmtId="38" fontId="32" fillId="0" borderId="3" xfId="4" applyFont="1" applyBorder="1" applyAlignment="1">
      <alignment vertical="center"/>
    </xf>
    <xf numFmtId="38" fontId="33" fillId="0" borderId="3" xfId="4" applyFont="1" applyBorder="1" applyAlignment="1">
      <alignment vertical="center"/>
    </xf>
    <xf numFmtId="10" fontId="33" fillId="0" borderId="3" xfId="5" applyNumberFormat="1" applyFont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31" fillId="2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82" fontId="29" fillId="0" borderId="1" xfId="59" applyNumberFormat="1" applyFont="1" applyBorder="1" applyAlignment="1">
      <alignment vertical="center"/>
    </xf>
    <xf numFmtId="14" fontId="29" fillId="0" borderId="2" xfId="0" applyNumberFormat="1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38" fontId="32" fillId="0" borderId="2" xfId="59" applyFont="1" applyBorder="1" applyAlignment="1">
      <alignment vertical="center"/>
    </xf>
    <xf numFmtId="182" fontId="29" fillId="0" borderId="2" xfId="59" applyNumberFormat="1" applyFont="1" applyBorder="1" applyAlignment="1">
      <alignment vertical="center"/>
    </xf>
    <xf numFmtId="182" fontId="29" fillId="0" borderId="0" xfId="59" applyNumberFormat="1" applyFont="1" applyAlignment="1">
      <alignment vertical="center"/>
    </xf>
    <xf numFmtId="0" fontId="29" fillId="0" borderId="3" xfId="0" applyFont="1" applyBorder="1" applyAlignment="1">
      <alignment vertical="center"/>
    </xf>
    <xf numFmtId="182" fontId="29" fillId="0" borderId="3" xfId="59" applyNumberFormat="1" applyFont="1" applyBorder="1" applyAlignment="1">
      <alignment vertical="center"/>
    </xf>
    <xf numFmtId="14" fontId="29" fillId="0" borderId="3" xfId="0" applyNumberFormat="1" applyFont="1" applyBorder="1" applyAlignment="1">
      <alignment vertical="center"/>
    </xf>
    <xf numFmtId="38" fontId="32" fillId="0" borderId="3" xfId="59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26" borderId="2" xfId="0" applyFont="1" applyFill="1" applyBorder="1" applyAlignment="1">
      <alignment vertical="center"/>
    </xf>
    <xf numFmtId="40" fontId="29" fillId="0" borderId="2" xfId="59" applyNumberFormat="1" applyFont="1" applyFill="1" applyBorder="1" applyAlignment="1">
      <alignment vertical="center"/>
    </xf>
    <xf numFmtId="0" fontId="31" fillId="26" borderId="3" xfId="0" applyFont="1" applyFill="1" applyBorder="1" applyAlignment="1">
      <alignment vertical="center"/>
    </xf>
    <xf numFmtId="40" fontId="29" fillId="0" borderId="3" xfId="59" applyNumberFormat="1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10" fontId="29" fillId="0" borderId="0" xfId="0" applyNumberFormat="1" applyFont="1" applyAlignment="1">
      <alignment vertical="center"/>
    </xf>
    <xf numFmtId="0" fontId="34" fillId="26" borderId="1" xfId="0" applyFont="1" applyFill="1" applyBorder="1" applyAlignment="1">
      <alignment horizontal="center" vertical="center"/>
    </xf>
    <xf numFmtId="0" fontId="34" fillId="26" borderId="1" xfId="0" applyFont="1" applyFill="1" applyBorder="1" applyAlignment="1">
      <alignment horizontal="right" vertical="center"/>
    </xf>
    <xf numFmtId="10" fontId="34" fillId="26" borderId="1" xfId="0" applyNumberFormat="1" applyFont="1" applyFill="1" applyBorder="1" applyAlignment="1">
      <alignment horizontal="right" vertical="center"/>
    </xf>
    <xf numFmtId="0" fontId="34" fillId="26" borderId="1" xfId="0" applyFont="1" applyFill="1" applyBorder="1" applyAlignment="1">
      <alignment horizontal="right" vertical="center" wrapText="1"/>
    </xf>
    <xf numFmtId="0" fontId="29" fillId="0" borderId="2" xfId="0" applyFont="1" applyBorder="1" applyAlignment="1">
      <alignment horizontal="center" vertical="center"/>
    </xf>
    <xf numFmtId="3" fontId="29" fillId="0" borderId="2" xfId="0" applyNumberFormat="1" applyFont="1" applyBorder="1" applyAlignment="1">
      <alignment vertical="center"/>
    </xf>
    <xf numFmtId="10" fontId="29" fillId="0" borderId="2" xfId="60" applyNumberFormat="1" applyFont="1" applyBorder="1" applyAlignment="1">
      <alignment vertical="center"/>
    </xf>
    <xf numFmtId="9" fontId="29" fillId="0" borderId="2" xfId="60" applyFont="1" applyBorder="1" applyAlignment="1">
      <alignment vertical="center"/>
    </xf>
    <xf numFmtId="0" fontId="29" fillId="0" borderId="0" xfId="0" applyFont="1" applyAlignment="1">
      <alignment horizontal="left" vertical="center" wrapText="1"/>
    </xf>
    <xf numFmtId="0" fontId="29" fillId="0" borderId="3" xfId="0" applyFont="1" applyBorder="1" applyAlignment="1">
      <alignment horizontal="center" vertical="center"/>
    </xf>
    <xf numFmtId="3" fontId="29" fillId="0" borderId="3" xfId="0" applyNumberFormat="1" applyFont="1" applyBorder="1" applyAlignment="1">
      <alignment vertical="center"/>
    </xf>
    <xf numFmtId="10" fontId="29" fillId="0" borderId="3" xfId="60" applyNumberFormat="1" applyFont="1" applyBorder="1" applyAlignment="1">
      <alignment vertical="center"/>
    </xf>
    <xf numFmtId="9" fontId="29" fillId="0" borderId="3" xfId="60" applyFont="1" applyBorder="1" applyAlignment="1">
      <alignment vertical="center"/>
    </xf>
    <xf numFmtId="3" fontId="29" fillId="0" borderId="0" xfId="0" applyNumberFormat="1" applyFont="1" applyAlignment="1">
      <alignment vertical="center"/>
    </xf>
    <xf numFmtId="182" fontId="31" fillId="25" borderId="1" xfId="59" applyNumberFormat="1" applyFont="1" applyFill="1" applyBorder="1" applyAlignment="1">
      <alignment vertical="center"/>
    </xf>
    <xf numFmtId="10" fontId="34" fillId="25" borderId="1" xfId="0" applyNumberFormat="1" applyFont="1" applyFill="1" applyBorder="1" applyAlignment="1">
      <alignment horizontal="right" vertical="center"/>
    </xf>
    <xf numFmtId="10" fontId="29" fillId="0" borderId="2" xfId="0" applyNumberFormat="1" applyFont="1" applyBorder="1" applyAlignment="1">
      <alignment vertical="center"/>
    </xf>
    <xf numFmtId="10" fontId="29" fillId="0" borderId="3" xfId="0" applyNumberFormat="1" applyFont="1" applyBorder="1" applyAlignment="1">
      <alignment vertical="center"/>
    </xf>
    <xf numFmtId="38" fontId="27" fillId="26" borderId="1" xfId="4" applyFont="1" applyFill="1" applyBorder="1" applyAlignment="1">
      <alignment horizontal="right" vertical="center" wrapText="1"/>
    </xf>
    <xf numFmtId="38" fontId="27" fillId="26" borderId="1" xfId="4" applyFont="1" applyFill="1" applyBorder="1" applyAlignment="1">
      <alignment horizontal="right" vertical="center"/>
    </xf>
    <xf numFmtId="0" fontId="32" fillId="0" borderId="2" xfId="3" applyFont="1" applyFill="1" applyBorder="1" applyAlignment="1">
      <alignment horizontal="center" vertical="center"/>
    </xf>
    <xf numFmtId="0" fontId="32" fillId="0" borderId="2" xfId="3" applyFont="1" applyBorder="1" applyAlignment="1">
      <alignment horizontal="center" vertical="center"/>
    </xf>
    <xf numFmtId="0" fontId="32" fillId="0" borderId="3" xfId="3" applyFont="1" applyBorder="1" applyAlignment="1">
      <alignment horizontal="center" vertical="center"/>
    </xf>
    <xf numFmtId="0" fontId="29" fillId="0" borderId="2" xfId="2" applyFont="1" applyBorder="1" applyAlignment="1">
      <alignment horizontal="center" vertical="center"/>
    </xf>
    <xf numFmtId="0" fontId="29" fillId="0" borderId="3" xfId="2" applyFont="1" applyBorder="1" applyAlignment="1">
      <alignment horizontal="center" vertical="center"/>
    </xf>
  </cellXfs>
  <cellStyles count="61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Comma [0] 2" xfId="24"/>
    <cellStyle name="Normal 2" xfId="25"/>
    <cellStyle name="アクセント 1 2" xfId="27"/>
    <cellStyle name="アクセント 2 2" xfId="28"/>
    <cellStyle name="アクセント 3 2" xfId="29"/>
    <cellStyle name="アクセント 4 2" xfId="30"/>
    <cellStyle name="アクセント 5 2" xfId="31"/>
    <cellStyle name="アクセント 6 2" xfId="32"/>
    <cellStyle name="タイトル 2" xfId="33"/>
    <cellStyle name="チェック セル 2" xfId="34"/>
    <cellStyle name="どちらでもない 2" xfId="26"/>
    <cellStyle name="パーセント 2" xfId="5"/>
    <cellStyle name="パーセント 3" xfId="35"/>
    <cellStyle name="パーセント 3 2" xfId="36"/>
    <cellStyle name="パーセント 4" xfId="37"/>
    <cellStyle name="パーセント 4 2" xfId="60"/>
    <cellStyle name="メモ 2" xfId="38"/>
    <cellStyle name="リンク セル 2" xfId="39"/>
    <cellStyle name="一般" xfId="0" builtinId="0"/>
    <cellStyle name="入力 2" xfId="40"/>
    <cellStyle name="千分位[0]" xfId="59" builtinId="6"/>
    <cellStyle name="出力 2" xfId="41"/>
    <cellStyle name="百分比" xfId="1" builtinId="5"/>
    <cellStyle name="良い 2" xfId="48"/>
    <cellStyle name="見出し 1 2" xfId="49"/>
    <cellStyle name="見出し 2 2" xfId="50"/>
    <cellStyle name="見出し 3 2" xfId="51"/>
    <cellStyle name="見出し 4 2" xfId="52"/>
    <cellStyle name="計算 2" xfId="53"/>
    <cellStyle name="桁区切り [0] 2" xfId="45"/>
    <cellStyle name="桁区切り 2" xfId="4"/>
    <cellStyle name="桁区切り 3" xfId="43"/>
    <cellStyle name="桁区切り 4" xfId="44"/>
    <cellStyle name="悪い 2" xfId="42"/>
    <cellStyle name="通貨 2" xfId="56"/>
    <cellStyle name="通貨 3" xfId="57"/>
    <cellStyle name="集計 2" xfId="58"/>
    <cellStyle name="説明文 2" xfId="54"/>
    <cellStyle name="標準 2" xfId="2"/>
    <cellStyle name="標準 3" xfId="3"/>
    <cellStyle name="標準 3 2" xfId="46"/>
    <cellStyle name="標準 4" xfId="47"/>
    <cellStyle name="警告文 2" xfId="55"/>
  </cellStyles>
  <dxfs count="0"/>
  <tableStyles count="0" defaultTableStyle="TableStyleMedium9" defaultPivotStyle="PivotStyleMedium7"/>
  <colors>
    <mruColors>
      <color rgb="FF01B1CB"/>
      <color rgb="FF008398"/>
      <color rgb="FF00DAFF"/>
      <color rgb="FF00D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銷售額</a:t>
            </a:r>
            <a:r>
              <a:rPr lang="zh-TW" altLang="en-US" sz="1400"/>
              <a:t>（單位：百萬日圓）</a:t>
            </a:r>
            <a:endParaRPr lang="ja-JP" alt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996284225406701E-2"/>
          <c:y val="0.32853264384335901"/>
          <c:w val="0.94200743154918698"/>
          <c:h val="0.53823418117020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'4-8_趨勢分析_解答'!$G$5</c:f>
              <c:strCache>
                <c:ptCount val="1"/>
                <c:pt idx="0">
                  <c:v>銷售額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8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'4-8_趨勢分析_解答'!$B$6:$B$9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'4-8_趨勢分析_解答'!$G$6:$G$9</c:f>
              <c:numCache>
                <c:formatCode>#,##0,,</c:formatCode>
                <c:ptCount val="4"/>
                <c:pt idx="0">
                  <c:v>146371748</c:v>
                </c:pt>
                <c:pt idx="1">
                  <c:v>172969005</c:v>
                </c:pt>
                <c:pt idx="2">
                  <c:v>173714385</c:v>
                </c:pt>
                <c:pt idx="3">
                  <c:v>189370489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0-460D-BD3E-1E067C5B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346927648"/>
        <c:axId val="-1346930368"/>
      </c:barChart>
      <c:catAx>
        <c:axId val="-134692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 sz="1400"/>
            </a:pPr>
            <a:endParaRPr lang="zh-TW"/>
          </a:p>
        </c:txPr>
        <c:crossAx val="-1346930368"/>
        <c:crosses val="autoZero"/>
        <c:auto val="1"/>
        <c:lblAlgn val="ctr"/>
        <c:lblOffset val="100"/>
        <c:noMultiLvlLbl val="0"/>
      </c:catAx>
      <c:valAx>
        <c:axId val="-1346930368"/>
        <c:scaling>
          <c:orientation val="minMax"/>
        </c:scaling>
        <c:delete val="1"/>
        <c:axPos val="l"/>
        <c:numFmt formatCode="#,##0,," sourceLinked="1"/>
        <c:majorTickMark val="out"/>
        <c:minorTickMark val="none"/>
        <c:tickLblPos val="nextTo"/>
        <c:crossAx val="-1346927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>
                <a:latin typeface="+mn-ea"/>
                <a:ea typeface="+mn-ea"/>
              </a:rPr>
              <a:t>氣溫和飲料出貨的散佈圖</a:t>
            </a:r>
            <a:endParaRPr lang="ja-JP" altLang="en-US">
              <a:latin typeface="+mn-ea"/>
              <a:ea typeface="+mn-ea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43970514324"/>
          <c:y val="9.2289156626505997E-2"/>
          <c:w val="0.85069646506952601"/>
          <c:h val="0.81339823254252597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1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'4-9_相關分析02'!$B$4:$B$125</c:f>
              <c:numCache>
                <c:formatCode>General</c:formatCode>
                <c:ptCount val="122"/>
                <c:pt idx="0">
                  <c:v>27.7</c:v>
                </c:pt>
                <c:pt idx="1">
                  <c:v>28.7</c:v>
                </c:pt>
                <c:pt idx="2">
                  <c:v>22.9</c:v>
                </c:pt>
                <c:pt idx="3">
                  <c:v>29.1</c:v>
                </c:pt>
                <c:pt idx="4">
                  <c:v>22.5</c:v>
                </c:pt>
                <c:pt idx="5">
                  <c:v>24.6</c:v>
                </c:pt>
                <c:pt idx="6">
                  <c:v>25.5</c:v>
                </c:pt>
                <c:pt idx="7">
                  <c:v>25.3</c:v>
                </c:pt>
                <c:pt idx="8">
                  <c:v>21.9</c:v>
                </c:pt>
                <c:pt idx="9">
                  <c:v>27.8</c:v>
                </c:pt>
                <c:pt idx="10">
                  <c:v>27.5</c:v>
                </c:pt>
                <c:pt idx="11">
                  <c:v>25</c:v>
                </c:pt>
                <c:pt idx="12">
                  <c:v>29</c:v>
                </c:pt>
                <c:pt idx="13">
                  <c:v>26.8</c:v>
                </c:pt>
                <c:pt idx="14">
                  <c:v>30.8</c:v>
                </c:pt>
                <c:pt idx="15">
                  <c:v>27.2</c:v>
                </c:pt>
                <c:pt idx="16">
                  <c:v>24.8</c:v>
                </c:pt>
                <c:pt idx="17">
                  <c:v>26.1</c:v>
                </c:pt>
                <c:pt idx="18">
                  <c:v>20.8</c:v>
                </c:pt>
                <c:pt idx="19">
                  <c:v>26.9</c:v>
                </c:pt>
                <c:pt idx="20">
                  <c:v>22.8</c:v>
                </c:pt>
                <c:pt idx="21">
                  <c:v>26.8</c:v>
                </c:pt>
                <c:pt idx="22">
                  <c:v>28.8</c:v>
                </c:pt>
                <c:pt idx="23">
                  <c:v>29.9</c:v>
                </c:pt>
                <c:pt idx="24">
                  <c:v>28.7</c:v>
                </c:pt>
                <c:pt idx="25">
                  <c:v>25.6</c:v>
                </c:pt>
                <c:pt idx="26">
                  <c:v>25.5</c:v>
                </c:pt>
                <c:pt idx="27">
                  <c:v>31.4</c:v>
                </c:pt>
                <c:pt idx="28">
                  <c:v>26.3</c:v>
                </c:pt>
                <c:pt idx="29">
                  <c:v>26.7</c:v>
                </c:pt>
                <c:pt idx="30">
                  <c:v>22.4</c:v>
                </c:pt>
                <c:pt idx="31">
                  <c:v>25</c:v>
                </c:pt>
                <c:pt idx="32">
                  <c:v>23.4</c:v>
                </c:pt>
                <c:pt idx="33">
                  <c:v>25.9</c:v>
                </c:pt>
                <c:pt idx="34">
                  <c:v>21.9</c:v>
                </c:pt>
                <c:pt idx="35">
                  <c:v>21.1</c:v>
                </c:pt>
                <c:pt idx="36">
                  <c:v>24.3</c:v>
                </c:pt>
                <c:pt idx="37">
                  <c:v>26.6</c:v>
                </c:pt>
                <c:pt idx="38">
                  <c:v>20.399999999999999</c:v>
                </c:pt>
                <c:pt idx="39">
                  <c:v>28.9</c:v>
                </c:pt>
                <c:pt idx="40">
                  <c:v>31.3</c:v>
                </c:pt>
                <c:pt idx="41">
                  <c:v>32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33.200000000000003</c:v>
                </c:pt>
                <c:pt idx="45">
                  <c:v>28.9</c:v>
                </c:pt>
                <c:pt idx="46">
                  <c:v>30.4</c:v>
                </c:pt>
                <c:pt idx="47">
                  <c:v>29.9</c:v>
                </c:pt>
                <c:pt idx="48">
                  <c:v>34.799999999999997</c:v>
                </c:pt>
                <c:pt idx="49">
                  <c:v>33.5</c:v>
                </c:pt>
                <c:pt idx="50">
                  <c:v>34.9</c:v>
                </c:pt>
                <c:pt idx="51">
                  <c:v>32.799999999999997</c:v>
                </c:pt>
                <c:pt idx="52">
                  <c:v>30.4</c:v>
                </c:pt>
                <c:pt idx="53">
                  <c:v>33.9</c:v>
                </c:pt>
                <c:pt idx="54">
                  <c:v>33.1</c:v>
                </c:pt>
                <c:pt idx="55">
                  <c:v>35.799999999999997</c:v>
                </c:pt>
                <c:pt idx="56">
                  <c:v>35</c:v>
                </c:pt>
                <c:pt idx="57">
                  <c:v>34.1</c:v>
                </c:pt>
                <c:pt idx="58">
                  <c:v>32.5</c:v>
                </c:pt>
                <c:pt idx="59">
                  <c:v>34.299999999999997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35.9</c:v>
                </c:pt>
                <c:pt idx="67">
                  <c:v>37.700000000000003</c:v>
                </c:pt>
                <c:pt idx="68">
                  <c:v>32.6</c:v>
                </c:pt>
                <c:pt idx="69">
                  <c:v>33.4</c:v>
                </c:pt>
                <c:pt idx="70">
                  <c:v>31.9</c:v>
                </c:pt>
                <c:pt idx="71">
                  <c:v>35.5</c:v>
                </c:pt>
                <c:pt idx="72">
                  <c:v>33.700000000000003</c:v>
                </c:pt>
                <c:pt idx="73">
                  <c:v>30.5</c:v>
                </c:pt>
                <c:pt idx="74">
                  <c:v>31.8</c:v>
                </c:pt>
                <c:pt idx="75">
                  <c:v>33.1</c:v>
                </c:pt>
                <c:pt idx="76">
                  <c:v>31.9</c:v>
                </c:pt>
                <c:pt idx="77">
                  <c:v>28</c:v>
                </c:pt>
                <c:pt idx="78">
                  <c:v>31.9</c:v>
                </c:pt>
                <c:pt idx="79">
                  <c:v>31.4</c:v>
                </c:pt>
                <c:pt idx="80">
                  <c:v>27</c:v>
                </c:pt>
                <c:pt idx="81">
                  <c:v>29.4</c:v>
                </c:pt>
                <c:pt idx="82">
                  <c:v>32.700000000000003</c:v>
                </c:pt>
                <c:pt idx="83">
                  <c:v>31.4</c:v>
                </c:pt>
                <c:pt idx="84">
                  <c:v>29.3</c:v>
                </c:pt>
                <c:pt idx="85">
                  <c:v>22.9</c:v>
                </c:pt>
                <c:pt idx="86">
                  <c:v>21.3</c:v>
                </c:pt>
                <c:pt idx="87">
                  <c:v>27.3</c:v>
                </c:pt>
                <c:pt idx="88">
                  <c:v>22.9</c:v>
                </c:pt>
                <c:pt idx="89">
                  <c:v>21</c:v>
                </c:pt>
                <c:pt idx="90">
                  <c:v>22.5</c:v>
                </c:pt>
                <c:pt idx="91">
                  <c:v>24.1</c:v>
                </c:pt>
                <c:pt idx="92">
                  <c:v>26.5</c:v>
                </c:pt>
                <c:pt idx="93">
                  <c:v>31.5</c:v>
                </c:pt>
                <c:pt idx="94">
                  <c:v>30.4</c:v>
                </c:pt>
                <c:pt idx="95">
                  <c:v>30.1</c:v>
                </c:pt>
                <c:pt idx="96">
                  <c:v>29.3</c:v>
                </c:pt>
                <c:pt idx="97">
                  <c:v>27.5</c:v>
                </c:pt>
                <c:pt idx="98">
                  <c:v>26.1</c:v>
                </c:pt>
                <c:pt idx="99">
                  <c:v>21</c:v>
                </c:pt>
                <c:pt idx="100">
                  <c:v>25.3</c:v>
                </c:pt>
                <c:pt idx="101">
                  <c:v>23.5</c:v>
                </c:pt>
                <c:pt idx="102">
                  <c:v>29.3</c:v>
                </c:pt>
                <c:pt idx="103">
                  <c:v>29.5</c:v>
                </c:pt>
                <c:pt idx="104">
                  <c:v>27.5</c:v>
                </c:pt>
                <c:pt idx="105">
                  <c:v>27.3</c:v>
                </c:pt>
                <c:pt idx="106">
                  <c:v>27.5</c:v>
                </c:pt>
                <c:pt idx="107">
                  <c:v>25.2</c:v>
                </c:pt>
                <c:pt idx="108">
                  <c:v>18.899999999999999</c:v>
                </c:pt>
                <c:pt idx="109">
                  <c:v>23.9</c:v>
                </c:pt>
                <c:pt idx="110">
                  <c:v>29.3</c:v>
                </c:pt>
                <c:pt idx="111">
                  <c:v>28.4</c:v>
                </c:pt>
                <c:pt idx="112">
                  <c:v>27.5</c:v>
                </c:pt>
                <c:pt idx="113">
                  <c:v>28.5</c:v>
                </c:pt>
                <c:pt idx="114">
                  <c:v>27.2</c:v>
                </c:pt>
                <c:pt idx="115">
                  <c:v>23</c:v>
                </c:pt>
                <c:pt idx="116">
                  <c:v>19.5</c:v>
                </c:pt>
                <c:pt idx="117">
                  <c:v>24.6</c:v>
                </c:pt>
                <c:pt idx="118">
                  <c:v>24.5</c:v>
                </c:pt>
                <c:pt idx="119">
                  <c:v>27.8</c:v>
                </c:pt>
                <c:pt idx="120">
                  <c:v>26.6</c:v>
                </c:pt>
                <c:pt idx="121">
                  <c:v>25.8</c:v>
                </c:pt>
              </c:numCache>
            </c:numRef>
          </c:xVal>
          <c:yVal>
            <c:numRef>
              <c:f>'4-9_相關分析02'!$C$4:$C$125</c:f>
              <c:numCache>
                <c:formatCode>#,##0_);[Red]\(#,##0\)</c:formatCode>
                <c:ptCount val="122"/>
                <c:pt idx="0">
                  <c:v>1689</c:v>
                </c:pt>
                <c:pt idx="1">
                  <c:v>2152</c:v>
                </c:pt>
                <c:pt idx="2">
                  <c:v>1648</c:v>
                </c:pt>
                <c:pt idx="3">
                  <c:v>1658</c:v>
                </c:pt>
                <c:pt idx="4">
                  <c:v>1417</c:v>
                </c:pt>
                <c:pt idx="5">
                  <c:v>1623</c:v>
                </c:pt>
                <c:pt idx="6">
                  <c:v>1785</c:v>
                </c:pt>
                <c:pt idx="7">
                  <c:v>1518</c:v>
                </c:pt>
                <c:pt idx="8">
                  <c:v>1226</c:v>
                </c:pt>
                <c:pt idx="9">
                  <c:v>1751</c:v>
                </c:pt>
                <c:pt idx="10">
                  <c:v>1485</c:v>
                </c:pt>
                <c:pt idx="11">
                  <c:v>1525</c:v>
                </c:pt>
                <c:pt idx="12">
                  <c:v>1595</c:v>
                </c:pt>
                <c:pt idx="13">
                  <c:v>1956</c:v>
                </c:pt>
                <c:pt idx="14">
                  <c:v>1971</c:v>
                </c:pt>
                <c:pt idx="15">
                  <c:v>1360</c:v>
                </c:pt>
                <c:pt idx="16">
                  <c:v>1612</c:v>
                </c:pt>
                <c:pt idx="17">
                  <c:v>2061</c:v>
                </c:pt>
                <c:pt idx="18">
                  <c:v>1289</c:v>
                </c:pt>
                <c:pt idx="19">
                  <c:v>2098</c:v>
                </c:pt>
                <c:pt idx="20">
                  <c:v>1687</c:v>
                </c:pt>
                <c:pt idx="21">
                  <c:v>2090</c:v>
                </c:pt>
                <c:pt idx="22">
                  <c:v>1756</c:v>
                </c:pt>
                <c:pt idx="23">
                  <c:v>1853</c:v>
                </c:pt>
                <c:pt idx="24">
                  <c:v>2095</c:v>
                </c:pt>
                <c:pt idx="25">
                  <c:v>1638</c:v>
                </c:pt>
                <c:pt idx="26">
                  <c:v>1785</c:v>
                </c:pt>
                <c:pt idx="27">
                  <c:v>2449</c:v>
                </c:pt>
                <c:pt idx="28">
                  <c:v>1735</c:v>
                </c:pt>
                <c:pt idx="29">
                  <c:v>2109</c:v>
                </c:pt>
                <c:pt idx="30">
                  <c:v>1142</c:v>
                </c:pt>
                <c:pt idx="31">
                  <c:v>1950</c:v>
                </c:pt>
                <c:pt idx="32">
                  <c:v>1170</c:v>
                </c:pt>
                <c:pt idx="33">
                  <c:v>1502</c:v>
                </c:pt>
                <c:pt idx="34">
                  <c:v>1160</c:v>
                </c:pt>
                <c:pt idx="35">
                  <c:v>1287</c:v>
                </c:pt>
                <c:pt idx="36">
                  <c:v>1579</c:v>
                </c:pt>
                <c:pt idx="37">
                  <c:v>2021</c:v>
                </c:pt>
                <c:pt idx="38">
                  <c:v>1162</c:v>
                </c:pt>
                <c:pt idx="39">
                  <c:v>1734</c:v>
                </c:pt>
                <c:pt idx="40">
                  <c:v>1909</c:v>
                </c:pt>
                <c:pt idx="41">
                  <c:v>2464</c:v>
                </c:pt>
                <c:pt idx="42">
                  <c:v>2017</c:v>
                </c:pt>
                <c:pt idx="43">
                  <c:v>1886</c:v>
                </c:pt>
                <c:pt idx="44">
                  <c:v>2490</c:v>
                </c:pt>
                <c:pt idx="45">
                  <c:v>1531</c:v>
                </c:pt>
                <c:pt idx="46">
                  <c:v>1854</c:v>
                </c:pt>
                <c:pt idx="47">
                  <c:v>2152</c:v>
                </c:pt>
                <c:pt idx="48">
                  <c:v>1740</c:v>
                </c:pt>
                <c:pt idx="49">
                  <c:v>1809</c:v>
                </c:pt>
                <c:pt idx="50">
                  <c:v>2547</c:v>
                </c:pt>
                <c:pt idx="51">
                  <c:v>1902</c:v>
                </c:pt>
                <c:pt idx="52">
                  <c:v>1793</c:v>
                </c:pt>
                <c:pt idx="53">
                  <c:v>2339</c:v>
                </c:pt>
                <c:pt idx="54">
                  <c:v>2416</c:v>
                </c:pt>
                <c:pt idx="55">
                  <c:v>1861</c:v>
                </c:pt>
                <c:pt idx="56">
                  <c:v>2380</c:v>
                </c:pt>
                <c:pt idx="57">
                  <c:v>2625</c:v>
                </c:pt>
                <c:pt idx="58">
                  <c:v>1755</c:v>
                </c:pt>
                <c:pt idx="59">
                  <c:v>2503</c:v>
                </c:pt>
                <c:pt idx="60">
                  <c:v>2485</c:v>
                </c:pt>
                <c:pt idx="61">
                  <c:v>2012</c:v>
                </c:pt>
                <c:pt idx="62">
                  <c:v>1860</c:v>
                </c:pt>
                <c:pt idx="63">
                  <c:v>2555</c:v>
                </c:pt>
                <c:pt idx="64">
                  <c:v>1825</c:v>
                </c:pt>
                <c:pt idx="65">
                  <c:v>1865</c:v>
                </c:pt>
                <c:pt idx="66">
                  <c:v>2405</c:v>
                </c:pt>
                <c:pt idx="67">
                  <c:v>2752</c:v>
                </c:pt>
                <c:pt idx="68">
                  <c:v>2119</c:v>
                </c:pt>
                <c:pt idx="69">
                  <c:v>2304</c:v>
                </c:pt>
                <c:pt idx="70">
                  <c:v>2328</c:v>
                </c:pt>
                <c:pt idx="71">
                  <c:v>2130</c:v>
                </c:pt>
                <c:pt idx="72">
                  <c:v>2224</c:v>
                </c:pt>
                <c:pt idx="73">
                  <c:v>2287</c:v>
                </c:pt>
                <c:pt idx="74">
                  <c:v>1971</c:v>
                </c:pt>
                <c:pt idx="75">
                  <c:v>2614</c:v>
                </c:pt>
                <c:pt idx="76">
                  <c:v>1977</c:v>
                </c:pt>
                <c:pt idx="77">
                  <c:v>1512</c:v>
                </c:pt>
                <c:pt idx="78">
                  <c:v>1722</c:v>
                </c:pt>
                <c:pt idx="79">
                  <c:v>1946</c:v>
                </c:pt>
                <c:pt idx="80">
                  <c:v>1971</c:v>
                </c:pt>
                <c:pt idx="81">
                  <c:v>1822</c:v>
                </c:pt>
                <c:pt idx="82">
                  <c:v>2321</c:v>
                </c:pt>
                <c:pt idx="83">
                  <c:v>2417</c:v>
                </c:pt>
                <c:pt idx="84">
                  <c:v>1494</c:v>
                </c:pt>
                <c:pt idx="85">
                  <c:v>1694</c:v>
                </c:pt>
                <c:pt idx="86">
                  <c:v>1171</c:v>
                </c:pt>
                <c:pt idx="87">
                  <c:v>1474</c:v>
                </c:pt>
                <c:pt idx="88">
                  <c:v>1625</c:v>
                </c:pt>
                <c:pt idx="89">
                  <c:v>1176</c:v>
                </c:pt>
                <c:pt idx="90">
                  <c:v>1462</c:v>
                </c:pt>
                <c:pt idx="91">
                  <c:v>1253</c:v>
                </c:pt>
                <c:pt idx="92">
                  <c:v>1908</c:v>
                </c:pt>
                <c:pt idx="93">
                  <c:v>2205</c:v>
                </c:pt>
                <c:pt idx="94">
                  <c:v>2006</c:v>
                </c:pt>
                <c:pt idx="95">
                  <c:v>1625</c:v>
                </c:pt>
                <c:pt idx="96">
                  <c:v>1552</c:v>
                </c:pt>
                <c:pt idx="97">
                  <c:v>1980</c:v>
                </c:pt>
                <c:pt idx="98">
                  <c:v>1748</c:v>
                </c:pt>
                <c:pt idx="99">
                  <c:v>1533</c:v>
                </c:pt>
                <c:pt idx="100">
                  <c:v>1821</c:v>
                </c:pt>
                <c:pt idx="101">
                  <c:v>1598</c:v>
                </c:pt>
                <c:pt idx="102">
                  <c:v>2109</c:v>
                </c:pt>
                <c:pt idx="103">
                  <c:v>2006</c:v>
                </c:pt>
                <c:pt idx="104">
                  <c:v>1402</c:v>
                </c:pt>
                <c:pt idx="105">
                  <c:v>2156</c:v>
                </c:pt>
                <c:pt idx="106">
                  <c:v>1925</c:v>
                </c:pt>
                <c:pt idx="107">
                  <c:v>1940</c:v>
                </c:pt>
                <c:pt idx="108">
                  <c:v>1171</c:v>
                </c:pt>
                <c:pt idx="109">
                  <c:v>1266</c:v>
                </c:pt>
                <c:pt idx="110">
                  <c:v>2021</c:v>
                </c:pt>
                <c:pt idx="111">
                  <c:v>1874</c:v>
                </c:pt>
                <c:pt idx="112">
                  <c:v>1650</c:v>
                </c:pt>
                <c:pt idx="113">
                  <c:v>1453</c:v>
                </c:pt>
                <c:pt idx="114">
                  <c:v>1713</c:v>
                </c:pt>
                <c:pt idx="115">
                  <c:v>1702</c:v>
                </c:pt>
                <c:pt idx="116">
                  <c:v>1209</c:v>
                </c:pt>
                <c:pt idx="117">
                  <c:v>1574</c:v>
                </c:pt>
                <c:pt idx="118">
                  <c:v>1494</c:v>
                </c:pt>
                <c:pt idx="119">
                  <c:v>1973</c:v>
                </c:pt>
                <c:pt idx="120">
                  <c:v>2074</c:v>
                </c:pt>
                <c:pt idx="121">
                  <c:v>1315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D-4441-AEEF-63F2CC5E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134976"/>
        <c:axId val="-1188131168"/>
      </c:scatterChart>
      <c:valAx>
        <c:axId val="-11881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>
                    <a:latin typeface="+mn-ea"/>
                    <a:ea typeface="+mn-ea"/>
                  </a:rPr>
                  <a:t>氣溫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1168"/>
        <c:crosses val="autoZero"/>
        <c:crossBetween val="midCat"/>
      </c:valAx>
      <c:valAx>
        <c:axId val="-11881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zh-TW" altLang="en-US">
                    <a:latin typeface="+mn-ea"/>
                    <a:ea typeface="+mn-ea"/>
                  </a:rPr>
                  <a:t>出貨數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4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社內廣告的評估矩陣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'4-13_矩陣分析'!$I$3</c:f>
              <c:strCache>
                <c:ptCount val="1"/>
                <c:pt idx="0">
                  <c:v>購買率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'4-13_矩陣分析'!$H$4:$H$37</c:f>
              <c:numCache>
                <c:formatCode>0.00%</c:formatCode>
                <c:ptCount val="34"/>
                <c:pt idx="0">
                  <c:v>3.3009934996008966E-3</c:v>
                </c:pt>
                <c:pt idx="1">
                  <c:v>3.085385106817167E-3</c:v>
                </c:pt>
                <c:pt idx="2">
                  <c:v>2.2061573549909566E-3</c:v>
                </c:pt>
                <c:pt idx="3">
                  <c:v>2.0221583652789443E-3</c:v>
                </c:pt>
                <c:pt idx="4">
                  <c:v>2.8881579236729408E-3</c:v>
                </c:pt>
                <c:pt idx="5">
                  <c:v>2.9477530996860784E-3</c:v>
                </c:pt>
                <c:pt idx="6">
                  <c:v>4.5678074244864343E-2</c:v>
                </c:pt>
                <c:pt idx="7">
                  <c:v>3.0547627043762078E-2</c:v>
                </c:pt>
                <c:pt idx="8">
                  <c:v>3.6009300486618885E-2</c:v>
                </c:pt>
                <c:pt idx="9">
                  <c:v>4.8352821710747181E-2</c:v>
                </c:pt>
                <c:pt idx="10">
                  <c:v>5.1597792542023867E-2</c:v>
                </c:pt>
                <c:pt idx="11">
                  <c:v>4.843751889431519E-2</c:v>
                </c:pt>
                <c:pt idx="12">
                  <c:v>5.9453092288495983E-2</c:v>
                </c:pt>
                <c:pt idx="13">
                  <c:v>3.8933404020275071E-2</c:v>
                </c:pt>
                <c:pt idx="14">
                  <c:v>4.110471375254466E-2</c:v>
                </c:pt>
                <c:pt idx="15">
                  <c:v>3.3477078660786017E-2</c:v>
                </c:pt>
                <c:pt idx="16">
                  <c:v>3.3952270268687482E-2</c:v>
                </c:pt>
                <c:pt idx="17">
                  <c:v>2.0991418074783951E-2</c:v>
                </c:pt>
                <c:pt idx="18">
                  <c:v>2.6886035287891165E-2</c:v>
                </c:pt>
                <c:pt idx="19">
                  <c:v>2.0154167636075495E-3</c:v>
                </c:pt>
                <c:pt idx="20">
                  <c:v>3.0826122368481012E-3</c:v>
                </c:pt>
                <c:pt idx="21">
                  <c:v>1.7479867704976275E-3</c:v>
                </c:pt>
                <c:pt idx="22">
                  <c:v>1.6874228097532712E-3</c:v>
                </c:pt>
                <c:pt idx="23">
                  <c:v>5.3283040286287182E-3</c:v>
                </c:pt>
                <c:pt idx="24">
                  <c:v>3.3798007366179828E-3</c:v>
                </c:pt>
                <c:pt idx="25">
                  <c:v>3.5927497654839598E-3</c:v>
                </c:pt>
                <c:pt idx="26">
                  <c:v>3.8544201174923751E-3</c:v>
                </c:pt>
                <c:pt idx="27">
                  <c:v>2.0249144813881486E-3</c:v>
                </c:pt>
                <c:pt idx="28">
                  <c:v>2.3517559019277426E-3</c:v>
                </c:pt>
                <c:pt idx="29">
                  <c:v>2.9347962339529693E-3</c:v>
                </c:pt>
                <c:pt idx="30">
                  <c:v>1.9393328202705461E-3</c:v>
                </c:pt>
                <c:pt idx="31">
                  <c:v>2.7844378957725367E-3</c:v>
                </c:pt>
                <c:pt idx="32">
                  <c:v>2.9530245998534068E-3</c:v>
                </c:pt>
                <c:pt idx="33">
                  <c:v>2.841533312302527E-3</c:v>
                </c:pt>
              </c:numCache>
            </c:numRef>
          </c:xVal>
          <c:yVal>
            <c:numRef>
              <c:f>'4-13_矩陣分析'!$I$4:$I$37</c:f>
              <c:numCache>
                <c:formatCode>0.00%</c:formatCode>
                <c:ptCount val="34"/>
                <c:pt idx="0">
                  <c:v>2.5863893948449179E-2</c:v>
                </c:pt>
                <c:pt idx="1">
                  <c:v>1.6447480744671571E-2</c:v>
                </c:pt>
                <c:pt idx="2">
                  <c:v>2.3457614143322508E-2</c:v>
                </c:pt>
                <c:pt idx="3">
                  <c:v>1.5055441683150213E-2</c:v>
                </c:pt>
                <c:pt idx="4">
                  <c:v>6.5877240189429025E-3</c:v>
                </c:pt>
                <c:pt idx="5">
                  <c:v>4.6752040139340964E-2</c:v>
                </c:pt>
                <c:pt idx="6">
                  <c:v>8.8223135087950441E-4</c:v>
                </c:pt>
                <c:pt idx="7">
                  <c:v>4.1464120019001641E-2</c:v>
                </c:pt>
                <c:pt idx="8">
                  <c:v>2.5063213839435747E-2</c:v>
                </c:pt>
                <c:pt idx="9">
                  <c:v>2.0987070019764534E-2</c:v>
                </c:pt>
                <c:pt idx="10">
                  <c:v>1.4440267927964602E-2</c:v>
                </c:pt>
                <c:pt idx="11">
                  <c:v>3.6069373952702488E-2</c:v>
                </c:pt>
                <c:pt idx="12">
                  <c:v>2.1335337672168424E-2</c:v>
                </c:pt>
                <c:pt idx="13">
                  <c:v>2.4660484275154888E-2</c:v>
                </c:pt>
                <c:pt idx="14">
                  <c:v>1.3314535819918535E-2</c:v>
                </c:pt>
                <c:pt idx="15">
                  <c:v>1.4828645299323531E-2</c:v>
                </c:pt>
                <c:pt idx="16">
                  <c:v>3.2792074041112238E-3</c:v>
                </c:pt>
                <c:pt idx="17">
                  <c:v>1.1697666038383523E-2</c:v>
                </c:pt>
                <c:pt idx="18">
                  <c:v>6.8729939063133308E-3</c:v>
                </c:pt>
                <c:pt idx="19">
                  <c:v>8.7942383102162219E-3</c:v>
                </c:pt>
                <c:pt idx="20">
                  <c:v>7.2198171370188649E-3</c:v>
                </c:pt>
                <c:pt idx="21">
                  <c:v>1.1030917934638647E-2</c:v>
                </c:pt>
                <c:pt idx="22">
                  <c:v>6.6988135010294502E-3</c:v>
                </c:pt>
                <c:pt idx="23">
                  <c:v>6.299491350549192E-3</c:v>
                </c:pt>
                <c:pt idx="24">
                  <c:v>1.0898100660866198E-2</c:v>
                </c:pt>
                <c:pt idx="25">
                  <c:v>9.9710896725511769E-3</c:v>
                </c:pt>
                <c:pt idx="26">
                  <c:v>5.353971823533572E-3</c:v>
                </c:pt>
                <c:pt idx="27">
                  <c:v>5.5806032882019952E-3</c:v>
                </c:pt>
                <c:pt idx="28">
                  <c:v>4.6526375848841613E-3</c:v>
                </c:pt>
                <c:pt idx="29">
                  <c:v>1.5386450877389891E-2</c:v>
                </c:pt>
                <c:pt idx="30">
                  <c:v>7.2092242981931119E-3</c:v>
                </c:pt>
                <c:pt idx="31">
                  <c:v>7.1572908577946298E-3</c:v>
                </c:pt>
                <c:pt idx="32">
                  <c:v>1.4258461541324898E-2</c:v>
                </c:pt>
                <c:pt idx="33">
                  <c:v>1.1987271041719889E-2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14-44F9-9ABE-B02DAB49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744256"/>
        <c:axId val="-1508740448"/>
      </c:scatterChart>
      <c:valAx>
        <c:axId val="-15087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點擊率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08740448"/>
        <c:crosses val="autoZero"/>
        <c:crossBetween val="midCat"/>
        <c:majorUnit val="0.01"/>
      </c:valAx>
      <c:valAx>
        <c:axId val="-1508740448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購買率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08744256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社內廣告的評估矩陣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'4-13_矩陣分析'!$I$3</c:f>
              <c:strCache>
                <c:ptCount val="1"/>
                <c:pt idx="0">
                  <c:v>購買率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811FA1-5E2B-4CCA-972B-2794D936971E}" type="CELLRANGE">
                      <a:rPr lang="en-US" altLang="ja-JP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B208-4CB8-8686-91BD98CD611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8D165A-F5ED-40D1-9EA8-6CFC5CA3FD6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E644D8-C4E7-437D-9C0A-96CD095870F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F07A05-41DB-4314-AF5A-D3EE608395D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AA9C71-B537-47C2-920B-DA6E388B9B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2307E7-12C3-40E0-94CC-6DA050124DB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2E2E9C-9937-4727-A77C-CD5D130F840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2C9C70-5732-490B-B0F2-74C7F6CF2AA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>
                <c:manualLayout>
                  <c:x val="-2.79850705157671E-2"/>
                  <c:y val="-2.35089262961224E-2"/>
                </c:manualLayout>
              </c:layout>
              <c:tx>
                <c:rich>
                  <a:bodyPr/>
                  <a:lstStyle/>
                  <a:p>
                    <a:fld id="{37C1CDD5-896D-4053-A91A-3B63B6624702}" type="CELLRANGE">
                      <a:rPr lang="en-US" altLang="ja-JP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B208-4CB8-8686-91BD98CD6110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84C2A7-8D56-4463-99C0-1E720D5E4E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05D7D3-BAB4-4447-9063-5844917E35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928DA0-AC38-44E9-BC40-3093A4BD4F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B97D4B-8682-4FDB-843C-CE5236D1BF0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6C12B0-2642-4498-9EBC-FCB5425A0ED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F3E5DF-A525-4E4E-B64B-9DD794A04C2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36A2AB5-9DFD-491C-B9F5-7B8DA88BDE0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AE6ED6-84B4-4A3D-BD67-B288746DE4E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FDF2B1-F62B-4757-9814-5B63C6D4A3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99B94B3-D882-42E2-8D82-5CCDD15A3B6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4984483-BB45-4B13-A180-8DE2045D331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8EC8277-6BA5-458C-85EB-3D78AD87B7B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E6822F2-7EC7-41D5-BDFB-4C8F18FF63B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8F7EED2-D5B5-4342-8A00-972A2A4AB8B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5A5ACC2-25CF-497E-92E5-F8AFF581AB8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BC2EB9-5394-4EE4-8E15-48C47556B57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C140BCC-22AE-4F1C-9102-82771C1181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07311E6-EF65-4CF1-8C66-DAB6001BD7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24B452D-B024-4393-9E7C-6394A4C7F6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B5D6260-226F-49DF-8870-C1C58ED89EC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C7964E9-2F25-40C3-AC25-3BB65EEA905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B79E78C-7E05-419B-919B-2D2C3BF7BF3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E412214-5468-496E-945D-A41588D81B0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79A9A0B-55D4-4017-A7CF-698BF5E59D6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0F075C1-F26E-4F80-84CF-B62D4C56DD9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'4-13_矩陣分析'!$H$4:$H$37</c:f>
              <c:numCache>
                <c:formatCode>0.00%</c:formatCode>
                <c:ptCount val="34"/>
                <c:pt idx="0">
                  <c:v>3.3009934996008966E-3</c:v>
                </c:pt>
                <c:pt idx="1">
                  <c:v>3.085385106817167E-3</c:v>
                </c:pt>
                <c:pt idx="2">
                  <c:v>2.2061573549909566E-3</c:v>
                </c:pt>
                <c:pt idx="3">
                  <c:v>2.0221583652789443E-3</c:v>
                </c:pt>
                <c:pt idx="4">
                  <c:v>2.8881579236729408E-3</c:v>
                </c:pt>
                <c:pt idx="5">
                  <c:v>2.9477530996860784E-3</c:v>
                </c:pt>
                <c:pt idx="6">
                  <c:v>4.5678074244864343E-2</c:v>
                </c:pt>
                <c:pt idx="7">
                  <c:v>3.0547627043762078E-2</c:v>
                </c:pt>
                <c:pt idx="8">
                  <c:v>3.6009300486618885E-2</c:v>
                </c:pt>
                <c:pt idx="9">
                  <c:v>4.8352821710747181E-2</c:v>
                </c:pt>
                <c:pt idx="10">
                  <c:v>5.1597792542023867E-2</c:v>
                </c:pt>
                <c:pt idx="11">
                  <c:v>4.843751889431519E-2</c:v>
                </c:pt>
                <c:pt idx="12">
                  <c:v>5.9453092288495983E-2</c:v>
                </c:pt>
                <c:pt idx="13">
                  <c:v>3.8933404020275071E-2</c:v>
                </c:pt>
                <c:pt idx="14">
                  <c:v>4.110471375254466E-2</c:v>
                </c:pt>
                <c:pt idx="15">
                  <c:v>3.3477078660786017E-2</c:v>
                </c:pt>
                <c:pt idx="16">
                  <c:v>3.3952270268687482E-2</c:v>
                </c:pt>
                <c:pt idx="17">
                  <c:v>2.0991418074783951E-2</c:v>
                </c:pt>
                <c:pt idx="18">
                  <c:v>2.6886035287891165E-2</c:v>
                </c:pt>
                <c:pt idx="19">
                  <c:v>2.0154167636075495E-3</c:v>
                </c:pt>
                <c:pt idx="20">
                  <c:v>3.0826122368481012E-3</c:v>
                </c:pt>
                <c:pt idx="21">
                  <c:v>1.7479867704976275E-3</c:v>
                </c:pt>
                <c:pt idx="22">
                  <c:v>1.6874228097532712E-3</c:v>
                </c:pt>
                <c:pt idx="23">
                  <c:v>5.3283040286287182E-3</c:v>
                </c:pt>
                <c:pt idx="24">
                  <c:v>3.3798007366179828E-3</c:v>
                </c:pt>
                <c:pt idx="25">
                  <c:v>3.5927497654839598E-3</c:v>
                </c:pt>
                <c:pt idx="26">
                  <c:v>3.8544201174923751E-3</c:v>
                </c:pt>
                <c:pt idx="27">
                  <c:v>2.0249144813881486E-3</c:v>
                </c:pt>
                <c:pt idx="28">
                  <c:v>2.3517559019277426E-3</c:v>
                </c:pt>
                <c:pt idx="29">
                  <c:v>2.9347962339529693E-3</c:v>
                </c:pt>
                <c:pt idx="30">
                  <c:v>1.9393328202705461E-3</c:v>
                </c:pt>
                <c:pt idx="31">
                  <c:v>2.7844378957725367E-3</c:v>
                </c:pt>
                <c:pt idx="32">
                  <c:v>2.9530245998534068E-3</c:v>
                </c:pt>
                <c:pt idx="33">
                  <c:v>2.841533312302527E-3</c:v>
                </c:pt>
              </c:numCache>
            </c:numRef>
          </c:xVal>
          <c:yVal>
            <c:numRef>
              <c:f>'4-13_矩陣分析'!$I$4:$I$37</c:f>
              <c:numCache>
                <c:formatCode>0.00%</c:formatCode>
                <c:ptCount val="34"/>
                <c:pt idx="0">
                  <c:v>2.5863893948449179E-2</c:v>
                </c:pt>
                <c:pt idx="1">
                  <c:v>1.6447480744671571E-2</c:v>
                </c:pt>
                <c:pt idx="2">
                  <c:v>2.3457614143322508E-2</c:v>
                </c:pt>
                <c:pt idx="3">
                  <c:v>1.5055441683150213E-2</c:v>
                </c:pt>
                <c:pt idx="4">
                  <c:v>6.5877240189429025E-3</c:v>
                </c:pt>
                <c:pt idx="5">
                  <c:v>4.6752040139340964E-2</c:v>
                </c:pt>
                <c:pt idx="6">
                  <c:v>8.8223135087950441E-4</c:v>
                </c:pt>
                <c:pt idx="7">
                  <c:v>4.1464120019001641E-2</c:v>
                </c:pt>
                <c:pt idx="8">
                  <c:v>2.5063213839435747E-2</c:v>
                </c:pt>
                <c:pt idx="9">
                  <c:v>2.0987070019764534E-2</c:v>
                </c:pt>
                <c:pt idx="10">
                  <c:v>1.4440267927964602E-2</c:v>
                </c:pt>
                <c:pt idx="11">
                  <c:v>3.6069373952702488E-2</c:v>
                </c:pt>
                <c:pt idx="12">
                  <c:v>2.1335337672168424E-2</c:v>
                </c:pt>
                <c:pt idx="13">
                  <c:v>2.4660484275154888E-2</c:v>
                </c:pt>
                <c:pt idx="14">
                  <c:v>1.3314535819918535E-2</c:v>
                </c:pt>
                <c:pt idx="15">
                  <c:v>1.4828645299323531E-2</c:v>
                </c:pt>
                <c:pt idx="16">
                  <c:v>3.2792074041112238E-3</c:v>
                </c:pt>
                <c:pt idx="17">
                  <c:v>1.1697666038383523E-2</c:v>
                </c:pt>
                <c:pt idx="18">
                  <c:v>6.8729939063133308E-3</c:v>
                </c:pt>
                <c:pt idx="19">
                  <c:v>8.7942383102162219E-3</c:v>
                </c:pt>
                <c:pt idx="20">
                  <c:v>7.2198171370188649E-3</c:v>
                </c:pt>
                <c:pt idx="21">
                  <c:v>1.1030917934638647E-2</c:v>
                </c:pt>
                <c:pt idx="22">
                  <c:v>6.6988135010294502E-3</c:v>
                </c:pt>
                <c:pt idx="23">
                  <c:v>6.299491350549192E-3</c:v>
                </c:pt>
                <c:pt idx="24">
                  <c:v>1.0898100660866198E-2</c:v>
                </c:pt>
                <c:pt idx="25">
                  <c:v>9.9710896725511769E-3</c:v>
                </c:pt>
                <c:pt idx="26">
                  <c:v>5.353971823533572E-3</c:v>
                </c:pt>
                <c:pt idx="27">
                  <c:v>5.5806032882019952E-3</c:v>
                </c:pt>
                <c:pt idx="28">
                  <c:v>4.6526375848841613E-3</c:v>
                </c:pt>
                <c:pt idx="29">
                  <c:v>1.5386450877389891E-2</c:v>
                </c:pt>
                <c:pt idx="30">
                  <c:v>7.2092242981931119E-3</c:v>
                </c:pt>
                <c:pt idx="31">
                  <c:v>7.1572908577946298E-3</c:v>
                </c:pt>
                <c:pt idx="32">
                  <c:v>1.4258461541324898E-2</c:v>
                </c:pt>
                <c:pt idx="33">
                  <c:v>1.1987271041719889E-2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8-4CB8-8686-91BD98CD6110}"/>
            </c:ext>
            <c:ext xmlns:c15="http://schemas.microsoft.com/office/drawing/2012/chart" uri="{02D57815-91ED-43cb-92C2-25804820EDAC}">
              <c15:datalabelsRange>
                <c15:f>'4-13_矩陣分析'!$B$2:$B$35</c15:f>
                <c15:dlblRangeCache>
                  <c:ptCount val="34"/>
                  <c:pt idx="1">
                    <c:v>廣告名稱和目標用戶</c:v>
                  </c:pt>
                  <c:pt idx="2">
                    <c:v>HA-Ab01</c:v>
                  </c:pt>
                  <c:pt idx="3">
                    <c:v>HA-Biz01</c:v>
                  </c:pt>
                  <c:pt idx="4">
                    <c:v>HA-Biz02</c:v>
                  </c:pt>
                  <c:pt idx="5">
                    <c:v>HA-Biz03</c:v>
                  </c:pt>
                  <c:pt idx="6">
                    <c:v>HA-Biz04</c:v>
                  </c:pt>
                  <c:pt idx="7">
                    <c:v>HA-FA01</c:v>
                  </c:pt>
                  <c:pt idx="8">
                    <c:v>HB-Ba01</c:v>
                  </c:pt>
                  <c:pt idx="9">
                    <c:v>HB-Biz01</c:v>
                  </c:pt>
                  <c:pt idx="10">
                    <c:v>HB-Biz02</c:v>
                  </c:pt>
                  <c:pt idx="11">
                    <c:v>HB-Biz03</c:v>
                  </c:pt>
                  <c:pt idx="12">
                    <c:v>HB-Biz04</c:v>
                  </c:pt>
                  <c:pt idx="13">
                    <c:v>HB-P01</c:v>
                  </c:pt>
                  <c:pt idx="14">
                    <c:v>HB-P02</c:v>
                  </c:pt>
                  <c:pt idx="15">
                    <c:v>HB-P03</c:v>
                  </c:pt>
                  <c:pt idx="16">
                    <c:v>HB-P04</c:v>
                  </c:pt>
                  <c:pt idx="17">
                    <c:v>HB-P05</c:v>
                  </c:pt>
                  <c:pt idx="18">
                    <c:v>HB-P06</c:v>
                  </c:pt>
                  <c:pt idx="19">
                    <c:v>HB-BizP01</c:v>
                  </c:pt>
                  <c:pt idx="20">
                    <c:v>HB-BizP02</c:v>
                  </c:pt>
                  <c:pt idx="21">
                    <c:v>HA-NonBiz01</c:v>
                  </c:pt>
                  <c:pt idx="22">
                    <c:v>HA-NonBiz02</c:v>
                  </c:pt>
                  <c:pt idx="23">
                    <c:v>HA-NonBiz03</c:v>
                  </c:pt>
                  <c:pt idx="24">
                    <c:v>HA-NonBiz04</c:v>
                  </c:pt>
                  <c:pt idx="25">
                    <c:v>HA-NonBiz05</c:v>
                  </c:pt>
                  <c:pt idx="26">
                    <c:v>HA-NonBiz06</c:v>
                  </c:pt>
                  <c:pt idx="27">
                    <c:v>HA-NonBiz07</c:v>
                  </c:pt>
                  <c:pt idx="28">
                    <c:v>HA-NonBiz08</c:v>
                  </c:pt>
                  <c:pt idx="29">
                    <c:v>HA-NonBiz09</c:v>
                  </c:pt>
                  <c:pt idx="30">
                    <c:v>HA-NonBiz10</c:v>
                  </c:pt>
                  <c:pt idx="31">
                    <c:v>HA-NonBiz11</c:v>
                  </c:pt>
                  <c:pt idx="32">
                    <c:v>HA-NonBiz12</c:v>
                  </c:pt>
                  <c:pt idx="33">
                    <c:v>HA-NonBiz13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892272"/>
        <c:axId val="-1190896624"/>
      </c:scatterChart>
      <c:valAx>
        <c:axId val="-11908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點擊率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90896624"/>
        <c:crosses val="autoZero"/>
        <c:crossBetween val="midCat"/>
        <c:majorUnit val="0.01"/>
      </c:valAx>
      <c:valAx>
        <c:axId val="-1190896624"/>
        <c:scaling>
          <c:orientation val="minMax"/>
          <c:max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購買率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90892272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社內廣告評估矩陣</a:t>
            </a:r>
            <a:r>
              <a:rPr lang="ja-JP" altLang="en-US" sz="2000"/>
              <a:t> </a:t>
            </a:r>
            <a:r>
              <a:rPr lang="zh-TW" altLang="en-US" sz="1400"/>
              <a:t>（目標用戶類別）</a:t>
            </a:r>
            <a:endParaRPr lang="en-US" altLang="ja-JP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'4-13_矩陣分析'!$B$4</c:f>
              <c:strCache>
                <c:ptCount val="1"/>
                <c:pt idx="0">
                  <c:v>HA-Ab01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DAFF"/>
              </a:solidFill>
              <a:ln w="9525">
                <a:solidFill>
                  <a:srgbClr val="008398"/>
                </a:solidFill>
              </a:ln>
              <a:effectLst/>
            </c:spPr>
          </c:marker>
          <c:xVal>
            <c:numRef>
              <c:f>'4-13_矩陣分析'!$H$4:$H$9</c:f>
              <c:numCache>
                <c:formatCode>0.00%</c:formatCode>
                <c:ptCount val="6"/>
                <c:pt idx="0">
                  <c:v>3.3009934996008966E-3</c:v>
                </c:pt>
                <c:pt idx="1">
                  <c:v>3.085385106817167E-3</c:v>
                </c:pt>
                <c:pt idx="2">
                  <c:v>2.2061573549909566E-3</c:v>
                </c:pt>
                <c:pt idx="3">
                  <c:v>2.0221583652789443E-3</c:v>
                </c:pt>
                <c:pt idx="4">
                  <c:v>2.8881579236729408E-3</c:v>
                </c:pt>
                <c:pt idx="5">
                  <c:v>2.9477530996860784E-3</c:v>
                </c:pt>
              </c:numCache>
            </c:numRef>
          </c:xVal>
          <c:yVal>
            <c:numRef>
              <c:f>'4-13_矩陣分析'!$I$4:$I$9</c:f>
              <c:numCache>
                <c:formatCode>0.00%</c:formatCode>
                <c:ptCount val="6"/>
                <c:pt idx="0">
                  <c:v>2.5863893948449179E-2</c:v>
                </c:pt>
                <c:pt idx="1">
                  <c:v>1.6447480744671571E-2</c:v>
                </c:pt>
                <c:pt idx="2">
                  <c:v>2.3457614143322508E-2</c:v>
                </c:pt>
                <c:pt idx="3">
                  <c:v>1.5055441683150213E-2</c:v>
                </c:pt>
                <c:pt idx="4">
                  <c:v>6.5877240189429025E-3</c:v>
                </c:pt>
                <c:pt idx="5">
                  <c:v>4.6752040139340964E-2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3-414C-9B01-94357C222BAB}"/>
            </c:ext>
          </c:extLst>
        </c:ser>
        <c:ser>
          <c:idx val="1"/>
          <c:order val="1"/>
          <c:tx>
            <c:strRef>
              <c:f>'4-13_矩陣分析'!$B$10</c:f>
              <c:strCache>
                <c:ptCount val="1"/>
                <c:pt idx="0">
                  <c:v>HB-Ba01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1B1CB"/>
              </a:solidFill>
              <a:ln w="9525">
                <a:noFill/>
              </a:ln>
              <a:effectLst/>
            </c:spPr>
          </c:marker>
          <c:xVal>
            <c:numRef>
              <c:f>'4-13_矩陣分析'!$H$10:$H$14</c:f>
              <c:numCache>
                <c:formatCode>0.00%</c:formatCode>
                <c:ptCount val="5"/>
                <c:pt idx="0">
                  <c:v>4.5678074244864343E-2</c:v>
                </c:pt>
                <c:pt idx="1">
                  <c:v>3.0547627043762078E-2</c:v>
                </c:pt>
                <c:pt idx="2">
                  <c:v>3.6009300486618885E-2</c:v>
                </c:pt>
                <c:pt idx="3">
                  <c:v>4.8352821710747181E-2</c:v>
                </c:pt>
                <c:pt idx="4">
                  <c:v>5.1597792542023867E-2</c:v>
                </c:pt>
              </c:numCache>
            </c:numRef>
          </c:xVal>
          <c:yVal>
            <c:numRef>
              <c:f>'4-13_矩陣分析'!$I$10:$I$14</c:f>
              <c:numCache>
                <c:formatCode>0.00%</c:formatCode>
                <c:ptCount val="5"/>
                <c:pt idx="0">
                  <c:v>8.8223135087950441E-4</c:v>
                </c:pt>
                <c:pt idx="1">
                  <c:v>4.1464120019001641E-2</c:v>
                </c:pt>
                <c:pt idx="2">
                  <c:v>2.5063213839435747E-2</c:v>
                </c:pt>
                <c:pt idx="3">
                  <c:v>2.0987070019764534E-2</c:v>
                </c:pt>
                <c:pt idx="4">
                  <c:v>1.4440267927964602E-2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73-414C-9B01-94357C222BAB}"/>
            </c:ext>
          </c:extLst>
        </c:ser>
        <c:ser>
          <c:idx val="2"/>
          <c:order val="2"/>
          <c:tx>
            <c:strRef>
              <c:f>'4-13_矩陣分析'!$B$15</c:f>
              <c:strCache>
                <c:ptCount val="1"/>
                <c:pt idx="0">
                  <c:v>HB-P01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8398"/>
              </a:solidFill>
              <a:ln w="9525">
                <a:noFill/>
              </a:ln>
              <a:effectLst/>
            </c:spPr>
          </c:marker>
          <c:xVal>
            <c:numRef>
              <c:f>'4-13_矩陣分析'!$H$15:$H$20</c:f>
              <c:numCache>
                <c:formatCode>0.00%</c:formatCode>
                <c:ptCount val="6"/>
                <c:pt idx="0">
                  <c:v>4.843751889431519E-2</c:v>
                </c:pt>
                <c:pt idx="1">
                  <c:v>5.9453092288495983E-2</c:v>
                </c:pt>
                <c:pt idx="2">
                  <c:v>3.8933404020275071E-2</c:v>
                </c:pt>
                <c:pt idx="3">
                  <c:v>4.110471375254466E-2</c:v>
                </c:pt>
                <c:pt idx="4">
                  <c:v>3.3477078660786017E-2</c:v>
                </c:pt>
                <c:pt idx="5">
                  <c:v>3.3952270268687482E-2</c:v>
                </c:pt>
              </c:numCache>
            </c:numRef>
          </c:xVal>
          <c:yVal>
            <c:numRef>
              <c:f>'4-13_矩陣分析'!$I$15:$I$20</c:f>
              <c:numCache>
                <c:formatCode>0.00%</c:formatCode>
                <c:ptCount val="6"/>
                <c:pt idx="0">
                  <c:v>3.6069373952702488E-2</c:v>
                </c:pt>
                <c:pt idx="1">
                  <c:v>2.1335337672168424E-2</c:v>
                </c:pt>
                <c:pt idx="2">
                  <c:v>2.4660484275154888E-2</c:v>
                </c:pt>
                <c:pt idx="3">
                  <c:v>1.3314535819918535E-2</c:v>
                </c:pt>
                <c:pt idx="4">
                  <c:v>1.4828645299323531E-2</c:v>
                </c:pt>
                <c:pt idx="5">
                  <c:v>3.2792074041112238E-3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F73-414C-9B01-94357C222BAB}"/>
            </c:ext>
          </c:extLst>
        </c:ser>
        <c:ser>
          <c:idx val="3"/>
          <c:order val="3"/>
          <c:tx>
            <c:strRef>
              <c:f>'4-13_矩陣分析'!$B$21</c:f>
              <c:strCache>
                <c:ptCount val="1"/>
                <c:pt idx="0">
                  <c:v>HB-BizP01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D3F3"/>
              </a:solidFill>
              <a:ln w="9525">
                <a:noFill/>
              </a:ln>
              <a:effectLst/>
            </c:spPr>
          </c:marker>
          <c:xVal>
            <c:numRef>
              <c:f>'4-13_矩陣分析'!$H$21:$H$22</c:f>
              <c:numCache>
                <c:formatCode>0.00%</c:formatCode>
                <c:ptCount val="2"/>
                <c:pt idx="0">
                  <c:v>2.0991418074783951E-2</c:v>
                </c:pt>
                <c:pt idx="1">
                  <c:v>2.6886035287891165E-2</c:v>
                </c:pt>
              </c:numCache>
            </c:numRef>
          </c:xVal>
          <c:yVal>
            <c:numRef>
              <c:f>'4-13_矩陣分析'!$I$21:$I$22</c:f>
              <c:numCache>
                <c:formatCode>0.00%</c:formatCode>
                <c:ptCount val="2"/>
                <c:pt idx="0">
                  <c:v>1.1697666038383523E-2</c:v>
                </c:pt>
                <c:pt idx="1">
                  <c:v>6.8729939063133308E-3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F73-414C-9B01-94357C222BAB}"/>
            </c:ext>
          </c:extLst>
        </c:ser>
        <c:ser>
          <c:idx val="4"/>
          <c:order val="4"/>
          <c:tx>
            <c:strRef>
              <c:f>'4-13_矩陣分析'!$B$23</c:f>
              <c:strCache>
                <c:ptCount val="1"/>
                <c:pt idx="0">
                  <c:v>HA-NonBiz01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1B1CB"/>
              </a:solidFill>
              <a:ln w="9525">
                <a:solidFill>
                  <a:srgbClr val="008398"/>
                </a:solidFill>
              </a:ln>
              <a:effectLst/>
            </c:spPr>
          </c:marker>
          <c:xVal>
            <c:numRef>
              <c:f>'4-13_矩陣分析'!$H$23:$H$37</c:f>
              <c:numCache>
                <c:formatCode>0.00%</c:formatCode>
                <c:ptCount val="15"/>
                <c:pt idx="0">
                  <c:v>2.0154167636075495E-3</c:v>
                </c:pt>
                <c:pt idx="1">
                  <c:v>3.0826122368481012E-3</c:v>
                </c:pt>
                <c:pt idx="2">
                  <c:v>1.7479867704976275E-3</c:v>
                </c:pt>
                <c:pt idx="3">
                  <c:v>1.6874228097532712E-3</c:v>
                </c:pt>
                <c:pt idx="4">
                  <c:v>5.3283040286287182E-3</c:v>
                </c:pt>
                <c:pt idx="5">
                  <c:v>3.3798007366179828E-3</c:v>
                </c:pt>
                <c:pt idx="6">
                  <c:v>3.5927497654839598E-3</c:v>
                </c:pt>
                <c:pt idx="7">
                  <c:v>3.8544201174923751E-3</c:v>
                </c:pt>
                <c:pt idx="8">
                  <c:v>2.0249144813881486E-3</c:v>
                </c:pt>
                <c:pt idx="9">
                  <c:v>2.3517559019277426E-3</c:v>
                </c:pt>
                <c:pt idx="10">
                  <c:v>2.9347962339529693E-3</c:v>
                </c:pt>
                <c:pt idx="11">
                  <c:v>1.9393328202705461E-3</c:v>
                </c:pt>
                <c:pt idx="12">
                  <c:v>2.7844378957725367E-3</c:v>
                </c:pt>
                <c:pt idx="13">
                  <c:v>2.9530245998534068E-3</c:v>
                </c:pt>
                <c:pt idx="14">
                  <c:v>2.841533312302527E-3</c:v>
                </c:pt>
              </c:numCache>
            </c:numRef>
          </c:xVal>
          <c:yVal>
            <c:numRef>
              <c:f>'4-13_矩陣分析'!$I$26:$I$37</c:f>
              <c:numCache>
                <c:formatCode>0.00%</c:formatCode>
                <c:ptCount val="12"/>
                <c:pt idx="0">
                  <c:v>6.6988135010294502E-3</c:v>
                </c:pt>
                <c:pt idx="1">
                  <c:v>6.299491350549192E-3</c:v>
                </c:pt>
                <c:pt idx="2">
                  <c:v>1.0898100660866198E-2</c:v>
                </c:pt>
                <c:pt idx="3">
                  <c:v>9.9710896725511769E-3</c:v>
                </c:pt>
                <c:pt idx="4">
                  <c:v>5.353971823533572E-3</c:v>
                </c:pt>
                <c:pt idx="5">
                  <c:v>5.5806032882019952E-3</c:v>
                </c:pt>
                <c:pt idx="6">
                  <c:v>4.6526375848841613E-3</c:v>
                </c:pt>
                <c:pt idx="7">
                  <c:v>1.5386450877389891E-2</c:v>
                </c:pt>
                <c:pt idx="8">
                  <c:v>7.2092242981931119E-3</c:v>
                </c:pt>
                <c:pt idx="9">
                  <c:v>7.1572908577946298E-3</c:v>
                </c:pt>
                <c:pt idx="10">
                  <c:v>1.4258461541324898E-2</c:v>
                </c:pt>
                <c:pt idx="11">
                  <c:v>1.1987271041719889E-2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F73-414C-9B01-94357C22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896080"/>
        <c:axId val="-1190901520"/>
      </c:scatterChart>
      <c:valAx>
        <c:axId val="-11908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/>
                  <a:t>點擊率</a:t>
                </a:r>
                <a:endParaRPr lang="en-US" altLang="ja-JP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90901520"/>
        <c:crosses val="autoZero"/>
        <c:crossBetween val="midCat"/>
      </c:valAx>
      <c:valAx>
        <c:axId val="-119090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購買率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9089608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訪客數</a:t>
            </a:r>
            <a:r>
              <a:rPr lang="zh-TW" altLang="en-US" sz="1400"/>
              <a:t>（單位：千人）</a:t>
            </a:r>
            <a:endParaRPr lang="ja-JP" alt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6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'4-8_趨勢分析_解答'!$B$6:$B$9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'4-8_趨勢分析_解答'!$C$6:$C$9</c:f>
              <c:numCache>
                <c:formatCode>#,##0,</c:formatCode>
                <c:ptCount val="4"/>
                <c:pt idx="0">
                  <c:v>3877687</c:v>
                </c:pt>
                <c:pt idx="1">
                  <c:v>4540417</c:v>
                </c:pt>
                <c:pt idx="2">
                  <c:v>3588012</c:v>
                </c:pt>
                <c:pt idx="3">
                  <c:v>2842476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F3-4675-A958-BB3B6E1A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346941248"/>
        <c:axId val="-1346929824"/>
      </c:barChart>
      <c:catAx>
        <c:axId val="-134694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zh-TW"/>
          </a:p>
        </c:txPr>
        <c:crossAx val="-1346929824"/>
        <c:crosses val="autoZero"/>
        <c:auto val="1"/>
        <c:lblAlgn val="ctr"/>
        <c:lblOffset val="100"/>
        <c:noMultiLvlLbl val="0"/>
      </c:catAx>
      <c:valAx>
        <c:axId val="-1346929824"/>
        <c:scaling>
          <c:orientation val="minMax"/>
        </c:scaling>
        <c:delete val="1"/>
        <c:axPos val="l"/>
        <c:numFmt formatCode="#,##0," sourceLinked="1"/>
        <c:majorTickMark val="out"/>
        <c:minorTickMark val="none"/>
        <c:tickLblPos val="nextTo"/>
        <c:crossAx val="-1346941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購買率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'4-8_趨勢分析_解答'!$I$5</c:f>
              <c:strCache>
                <c:ptCount val="1"/>
                <c:pt idx="0">
                  <c:v>購買率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600" b="1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'4-8_趨勢分析_解答'!$B$6:$B$9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'4-8_趨勢分析_解答'!$I$6:$I$9</c:f>
              <c:numCache>
                <c:formatCode>0.00%</c:formatCode>
                <c:ptCount val="4"/>
                <c:pt idx="0">
                  <c:v>3.5118873699708101E-3</c:v>
                </c:pt>
                <c:pt idx="1">
                  <c:v>3.295732528532071E-3</c:v>
                </c:pt>
                <c:pt idx="2">
                  <c:v>4.8915666948717009E-3</c:v>
                </c:pt>
                <c:pt idx="3">
                  <c:v>6.5608293614440368E-3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23-4904-BE1F-45E8A489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346940160"/>
        <c:axId val="-1346939616"/>
      </c:barChart>
      <c:catAx>
        <c:axId val="-134694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 sz="1200"/>
            </a:pPr>
            <a:endParaRPr lang="zh-TW"/>
          </a:p>
        </c:txPr>
        <c:crossAx val="-1346939616"/>
        <c:crosses val="autoZero"/>
        <c:auto val="1"/>
        <c:lblAlgn val="ctr"/>
        <c:lblOffset val="100"/>
        <c:noMultiLvlLbl val="0"/>
      </c:catAx>
      <c:valAx>
        <c:axId val="-134693961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-134694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平均購買單價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1857566742792E-2"/>
          <c:y val="0.29592394470257899"/>
          <c:w val="0.93962848665144105"/>
          <c:h val="0.57084288031098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'4-8_趨勢分析_解答'!$K$5</c:f>
              <c:strCache>
                <c:ptCount val="1"/>
                <c:pt idx="0">
                  <c:v>平均購買單價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600" b="1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'4-8_趨勢分析_解答'!$B$6:$B$9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'4-8_趨勢分析_解答'!$K$6:$K$9</c:f>
              <c:numCache>
                <c:formatCode>#,##0_);[Red]\(#,##0\)</c:formatCode>
                <c:ptCount val="4"/>
                <c:pt idx="0">
                  <c:v>10748.402702305772</c:v>
                </c:pt>
                <c:pt idx="1">
                  <c:v>11559.008620689656</c:v>
                </c:pt>
                <c:pt idx="2">
                  <c:v>9897.6915845250987</c:v>
                </c:pt>
                <c:pt idx="3">
                  <c:v>10154.458094267789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6A-4573-940C-74DBA084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188128992"/>
        <c:axId val="-1188135520"/>
      </c:barChart>
      <c:catAx>
        <c:axId val="-11881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 sz="1400"/>
            </a:pPr>
            <a:endParaRPr lang="zh-TW"/>
          </a:p>
        </c:txPr>
        <c:crossAx val="-1188135520"/>
        <c:crosses val="autoZero"/>
        <c:auto val="1"/>
        <c:lblAlgn val="ctr"/>
        <c:lblOffset val="100"/>
        <c:noMultiLvlLbl val="0"/>
      </c:catAx>
      <c:valAx>
        <c:axId val="-1188135520"/>
        <c:scaling>
          <c:orientation val="minMax"/>
          <c:max val="12000"/>
          <c:min val="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-1188128992"/>
        <c:crosses val="autoZero"/>
        <c:crossBetween val="between"/>
        <c:majorUnit val="6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訪客數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'4-8_趨勢分析_解答'!$B$27:$B$65</c:f>
              <c:numCache>
                <c:formatCode>m/d;@</c:formatCode>
                <c:ptCount val="39"/>
                <c:pt idx="0">
                  <c:v>42463</c:v>
                </c:pt>
                <c:pt idx="1">
                  <c:v>42470</c:v>
                </c:pt>
                <c:pt idx="2">
                  <c:v>42477</c:v>
                </c:pt>
                <c:pt idx="3">
                  <c:v>42484</c:v>
                </c:pt>
                <c:pt idx="4">
                  <c:v>42491</c:v>
                </c:pt>
                <c:pt idx="5">
                  <c:v>42498</c:v>
                </c:pt>
                <c:pt idx="6">
                  <c:v>42505</c:v>
                </c:pt>
                <c:pt idx="7">
                  <c:v>42512</c:v>
                </c:pt>
                <c:pt idx="8">
                  <c:v>42519</c:v>
                </c:pt>
                <c:pt idx="9">
                  <c:v>42526</c:v>
                </c:pt>
                <c:pt idx="10">
                  <c:v>42533</c:v>
                </c:pt>
                <c:pt idx="11">
                  <c:v>42540</c:v>
                </c:pt>
                <c:pt idx="12">
                  <c:v>42547</c:v>
                </c:pt>
                <c:pt idx="13">
                  <c:v>42554</c:v>
                </c:pt>
                <c:pt idx="14">
                  <c:v>42561</c:v>
                </c:pt>
                <c:pt idx="15">
                  <c:v>42568</c:v>
                </c:pt>
                <c:pt idx="16">
                  <c:v>42575</c:v>
                </c:pt>
                <c:pt idx="17">
                  <c:v>42582</c:v>
                </c:pt>
                <c:pt idx="18">
                  <c:v>42589</c:v>
                </c:pt>
                <c:pt idx="19">
                  <c:v>42596</c:v>
                </c:pt>
                <c:pt idx="20">
                  <c:v>42603</c:v>
                </c:pt>
                <c:pt idx="21">
                  <c:v>42610</c:v>
                </c:pt>
                <c:pt idx="22">
                  <c:v>42617</c:v>
                </c:pt>
                <c:pt idx="23">
                  <c:v>42624</c:v>
                </c:pt>
                <c:pt idx="24">
                  <c:v>42631</c:v>
                </c:pt>
                <c:pt idx="25">
                  <c:v>42638</c:v>
                </c:pt>
                <c:pt idx="26">
                  <c:v>42645</c:v>
                </c:pt>
                <c:pt idx="27">
                  <c:v>42652</c:v>
                </c:pt>
                <c:pt idx="28">
                  <c:v>42659</c:v>
                </c:pt>
                <c:pt idx="29">
                  <c:v>42666</c:v>
                </c:pt>
                <c:pt idx="30">
                  <c:v>42673</c:v>
                </c:pt>
                <c:pt idx="31">
                  <c:v>42680</c:v>
                </c:pt>
                <c:pt idx="32">
                  <c:v>42687</c:v>
                </c:pt>
                <c:pt idx="33">
                  <c:v>42694</c:v>
                </c:pt>
                <c:pt idx="34">
                  <c:v>42701</c:v>
                </c:pt>
                <c:pt idx="35">
                  <c:v>42708</c:v>
                </c:pt>
                <c:pt idx="36">
                  <c:v>42715</c:v>
                </c:pt>
                <c:pt idx="37">
                  <c:v>42722</c:v>
                </c:pt>
                <c:pt idx="38">
                  <c:v>42729</c:v>
                </c:pt>
              </c:numCache>
            </c:numRef>
          </c:cat>
          <c:val>
            <c:numRef>
              <c:f>'4-8_趨勢分析_解答'!$D$27:$D$65</c:f>
              <c:numCache>
                <c:formatCode>#,##0_);[Red]\(#,##0\)</c:formatCode>
                <c:ptCount val="39"/>
                <c:pt idx="0">
                  <c:v>361062.40000000002</c:v>
                </c:pt>
                <c:pt idx="1">
                  <c:v>374046.8</c:v>
                </c:pt>
                <c:pt idx="2">
                  <c:v>416242.9</c:v>
                </c:pt>
                <c:pt idx="3">
                  <c:v>446613.9</c:v>
                </c:pt>
                <c:pt idx="4">
                  <c:v>438748.5</c:v>
                </c:pt>
                <c:pt idx="5">
                  <c:v>432349.8</c:v>
                </c:pt>
                <c:pt idx="6">
                  <c:v>429220.3</c:v>
                </c:pt>
                <c:pt idx="7">
                  <c:v>426412</c:v>
                </c:pt>
                <c:pt idx="8">
                  <c:v>421842.3</c:v>
                </c:pt>
                <c:pt idx="9">
                  <c:v>394538.8</c:v>
                </c:pt>
                <c:pt idx="10">
                  <c:v>360866.8</c:v>
                </c:pt>
                <c:pt idx="11">
                  <c:v>322375.40000000002</c:v>
                </c:pt>
                <c:pt idx="12">
                  <c:v>275161.2</c:v>
                </c:pt>
                <c:pt idx="13">
                  <c:v>249694</c:v>
                </c:pt>
                <c:pt idx="14">
                  <c:v>259711</c:v>
                </c:pt>
                <c:pt idx="15">
                  <c:v>260264</c:v>
                </c:pt>
                <c:pt idx="16">
                  <c:v>259918.4</c:v>
                </c:pt>
                <c:pt idx="17">
                  <c:v>262116.3</c:v>
                </c:pt>
                <c:pt idx="18">
                  <c:v>266073.40000000002</c:v>
                </c:pt>
                <c:pt idx="19">
                  <c:v>270214.90000000002</c:v>
                </c:pt>
                <c:pt idx="20">
                  <c:v>278443.2</c:v>
                </c:pt>
                <c:pt idx="21">
                  <c:v>286868.3</c:v>
                </c:pt>
                <c:pt idx="22">
                  <c:v>292283.40000000002</c:v>
                </c:pt>
                <c:pt idx="23">
                  <c:v>275381.90000000002</c:v>
                </c:pt>
                <c:pt idx="24">
                  <c:v>252304.3</c:v>
                </c:pt>
                <c:pt idx="25">
                  <c:v>258238</c:v>
                </c:pt>
                <c:pt idx="26">
                  <c:v>258299.8</c:v>
                </c:pt>
                <c:pt idx="27">
                  <c:v>249796.7</c:v>
                </c:pt>
                <c:pt idx="28">
                  <c:v>245088.3</c:v>
                </c:pt>
                <c:pt idx="29">
                  <c:v>246078.3</c:v>
                </c:pt>
                <c:pt idx="30">
                  <c:v>240856.6</c:v>
                </c:pt>
                <c:pt idx="31">
                  <c:v>234659.20000000001</c:v>
                </c:pt>
                <c:pt idx="32">
                  <c:v>244374.6</c:v>
                </c:pt>
                <c:pt idx="33">
                  <c:v>251609.5</c:v>
                </c:pt>
                <c:pt idx="34">
                  <c:v>255206.5</c:v>
                </c:pt>
                <c:pt idx="35">
                  <c:v>241039.6</c:v>
                </c:pt>
                <c:pt idx="36">
                  <c:v>231490.6</c:v>
                </c:pt>
                <c:pt idx="37">
                  <c:v>223737.7</c:v>
                </c:pt>
                <c:pt idx="38">
                  <c:v>214251.3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BC-4033-80BE-9D9566DC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126816"/>
        <c:axId val="-1188130080"/>
      </c:lineChart>
      <c:dateAx>
        <c:axId val="-11881268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0080"/>
        <c:crosses val="autoZero"/>
        <c:auto val="1"/>
        <c:lblOffset val="100"/>
        <c:baseTimeUnit val="days"/>
      </c:dateAx>
      <c:valAx>
        <c:axId val="-1188130080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26816"/>
        <c:crosses val="autoZero"/>
        <c:crossBetween val="between"/>
        <c:majorUnit val="10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銷售額的趨勢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'4-8_趨勢分析_解答'!$B$27:$B$65</c:f>
              <c:numCache>
                <c:formatCode>m/d;@</c:formatCode>
                <c:ptCount val="39"/>
                <c:pt idx="0">
                  <c:v>42463</c:v>
                </c:pt>
                <c:pt idx="1">
                  <c:v>42470</c:v>
                </c:pt>
                <c:pt idx="2">
                  <c:v>42477</c:v>
                </c:pt>
                <c:pt idx="3">
                  <c:v>42484</c:v>
                </c:pt>
                <c:pt idx="4">
                  <c:v>42491</c:v>
                </c:pt>
                <c:pt idx="5">
                  <c:v>42498</c:v>
                </c:pt>
                <c:pt idx="6">
                  <c:v>42505</c:v>
                </c:pt>
                <c:pt idx="7">
                  <c:v>42512</c:v>
                </c:pt>
                <c:pt idx="8">
                  <c:v>42519</c:v>
                </c:pt>
                <c:pt idx="9">
                  <c:v>42526</c:v>
                </c:pt>
                <c:pt idx="10">
                  <c:v>42533</c:v>
                </c:pt>
                <c:pt idx="11">
                  <c:v>42540</c:v>
                </c:pt>
                <c:pt idx="12">
                  <c:v>42547</c:v>
                </c:pt>
                <c:pt idx="13">
                  <c:v>42554</c:v>
                </c:pt>
                <c:pt idx="14">
                  <c:v>42561</c:v>
                </c:pt>
                <c:pt idx="15">
                  <c:v>42568</c:v>
                </c:pt>
                <c:pt idx="16">
                  <c:v>42575</c:v>
                </c:pt>
                <c:pt idx="17">
                  <c:v>42582</c:v>
                </c:pt>
                <c:pt idx="18">
                  <c:v>42589</c:v>
                </c:pt>
                <c:pt idx="19">
                  <c:v>42596</c:v>
                </c:pt>
                <c:pt idx="20">
                  <c:v>42603</c:v>
                </c:pt>
                <c:pt idx="21">
                  <c:v>42610</c:v>
                </c:pt>
                <c:pt idx="22">
                  <c:v>42617</c:v>
                </c:pt>
                <c:pt idx="23">
                  <c:v>42624</c:v>
                </c:pt>
                <c:pt idx="24">
                  <c:v>42631</c:v>
                </c:pt>
                <c:pt idx="25">
                  <c:v>42638</c:v>
                </c:pt>
                <c:pt idx="26">
                  <c:v>42645</c:v>
                </c:pt>
                <c:pt idx="27">
                  <c:v>42652</c:v>
                </c:pt>
                <c:pt idx="28">
                  <c:v>42659</c:v>
                </c:pt>
                <c:pt idx="29">
                  <c:v>42666</c:v>
                </c:pt>
                <c:pt idx="30">
                  <c:v>42673</c:v>
                </c:pt>
                <c:pt idx="31">
                  <c:v>42680</c:v>
                </c:pt>
                <c:pt idx="32">
                  <c:v>42687</c:v>
                </c:pt>
                <c:pt idx="33">
                  <c:v>42694</c:v>
                </c:pt>
                <c:pt idx="34">
                  <c:v>42701</c:v>
                </c:pt>
                <c:pt idx="35">
                  <c:v>42708</c:v>
                </c:pt>
                <c:pt idx="36">
                  <c:v>42715</c:v>
                </c:pt>
                <c:pt idx="37">
                  <c:v>42722</c:v>
                </c:pt>
                <c:pt idx="38">
                  <c:v>42729</c:v>
                </c:pt>
              </c:numCache>
            </c:numRef>
          </c:cat>
          <c:val>
            <c:numRef>
              <c:f>'4-8_趨勢分析_解答'!$H$27:$H$65</c:f>
              <c:numCache>
                <c:formatCode>#,##0_);[Red]\(#,##0\)</c:formatCode>
                <c:ptCount val="39"/>
                <c:pt idx="0">
                  <c:v>11935344.1</c:v>
                </c:pt>
                <c:pt idx="1">
                  <c:v>12034306.300000001</c:v>
                </c:pt>
                <c:pt idx="2">
                  <c:v>12642922.1</c:v>
                </c:pt>
                <c:pt idx="3">
                  <c:v>12766130.9</c:v>
                </c:pt>
                <c:pt idx="4">
                  <c:v>13277643.199999999</c:v>
                </c:pt>
                <c:pt idx="5">
                  <c:v>13234299.9</c:v>
                </c:pt>
                <c:pt idx="6">
                  <c:v>13892751.1</c:v>
                </c:pt>
                <c:pt idx="7">
                  <c:v>14059268.1</c:v>
                </c:pt>
                <c:pt idx="8">
                  <c:v>14300804.6</c:v>
                </c:pt>
                <c:pt idx="9">
                  <c:v>13937069.800000001</c:v>
                </c:pt>
                <c:pt idx="10">
                  <c:v>13824743.300000001</c:v>
                </c:pt>
                <c:pt idx="11">
                  <c:v>13344645.5</c:v>
                </c:pt>
                <c:pt idx="12">
                  <c:v>12816936.699999999</c:v>
                </c:pt>
                <c:pt idx="13">
                  <c:v>12753182.800000001</c:v>
                </c:pt>
                <c:pt idx="14">
                  <c:v>12641672.699999999</c:v>
                </c:pt>
                <c:pt idx="15">
                  <c:v>12923010.1</c:v>
                </c:pt>
                <c:pt idx="16">
                  <c:v>12948086.9</c:v>
                </c:pt>
                <c:pt idx="17">
                  <c:v>13027065.5</c:v>
                </c:pt>
                <c:pt idx="18">
                  <c:v>13100094.300000001</c:v>
                </c:pt>
                <c:pt idx="19">
                  <c:v>13977961.6</c:v>
                </c:pt>
                <c:pt idx="20">
                  <c:v>14086080.1</c:v>
                </c:pt>
                <c:pt idx="21">
                  <c:v>13797280.9</c:v>
                </c:pt>
                <c:pt idx="22">
                  <c:v>14049458.9</c:v>
                </c:pt>
                <c:pt idx="23">
                  <c:v>14119148</c:v>
                </c:pt>
                <c:pt idx="24">
                  <c:v>13594928.199999999</c:v>
                </c:pt>
                <c:pt idx="25">
                  <c:v>13551672.5</c:v>
                </c:pt>
                <c:pt idx="26">
                  <c:v>12803986.300000001</c:v>
                </c:pt>
                <c:pt idx="27">
                  <c:v>12457172.5</c:v>
                </c:pt>
                <c:pt idx="28">
                  <c:v>12736659.1</c:v>
                </c:pt>
                <c:pt idx="29">
                  <c:v>11957139.800000001</c:v>
                </c:pt>
                <c:pt idx="30">
                  <c:v>12714505.4</c:v>
                </c:pt>
                <c:pt idx="31">
                  <c:v>13072001.4</c:v>
                </c:pt>
                <c:pt idx="32">
                  <c:v>13007111.6</c:v>
                </c:pt>
                <c:pt idx="33">
                  <c:v>13168303.6</c:v>
                </c:pt>
                <c:pt idx="34">
                  <c:v>13750292.199999999</c:v>
                </c:pt>
                <c:pt idx="35">
                  <c:v>14209222</c:v>
                </c:pt>
                <c:pt idx="36">
                  <c:v>14655289.5</c:v>
                </c:pt>
                <c:pt idx="37">
                  <c:v>14823690.699999999</c:v>
                </c:pt>
                <c:pt idx="38">
                  <c:v>14792316.699999999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E0-4FBB-94BA-5282DA7D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137152"/>
        <c:axId val="-1188129536"/>
      </c:lineChart>
      <c:dateAx>
        <c:axId val="-1188137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ja-JP" sz="1400"/>
            </a:pPr>
            <a:endParaRPr lang="zh-TW"/>
          </a:p>
        </c:txPr>
        <c:crossAx val="-1188129536"/>
        <c:crosses val="autoZero"/>
        <c:auto val="1"/>
        <c:lblOffset val="100"/>
        <c:baseTimeUnit val="days"/>
      </c:dateAx>
      <c:valAx>
        <c:axId val="-1188129536"/>
        <c:scaling>
          <c:orientation val="minMax"/>
          <c:max val="15000000"/>
          <c:min val="110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7152"/>
        <c:crosses val="autoZero"/>
        <c:crossBetween val="between"/>
        <c:majorUnit val="2000000"/>
        <c:minorUnit val="30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購買率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'4-8_趨勢分析_解答'!$B$27:$B$65</c:f>
              <c:numCache>
                <c:formatCode>m/d;@</c:formatCode>
                <c:ptCount val="39"/>
                <c:pt idx="0">
                  <c:v>42463</c:v>
                </c:pt>
                <c:pt idx="1">
                  <c:v>42470</c:v>
                </c:pt>
                <c:pt idx="2">
                  <c:v>42477</c:v>
                </c:pt>
                <c:pt idx="3">
                  <c:v>42484</c:v>
                </c:pt>
                <c:pt idx="4">
                  <c:v>42491</c:v>
                </c:pt>
                <c:pt idx="5">
                  <c:v>42498</c:v>
                </c:pt>
                <c:pt idx="6">
                  <c:v>42505</c:v>
                </c:pt>
                <c:pt idx="7">
                  <c:v>42512</c:v>
                </c:pt>
                <c:pt idx="8">
                  <c:v>42519</c:v>
                </c:pt>
                <c:pt idx="9">
                  <c:v>42526</c:v>
                </c:pt>
                <c:pt idx="10">
                  <c:v>42533</c:v>
                </c:pt>
                <c:pt idx="11">
                  <c:v>42540</c:v>
                </c:pt>
                <c:pt idx="12">
                  <c:v>42547</c:v>
                </c:pt>
                <c:pt idx="13">
                  <c:v>42554</c:v>
                </c:pt>
                <c:pt idx="14">
                  <c:v>42561</c:v>
                </c:pt>
                <c:pt idx="15">
                  <c:v>42568</c:v>
                </c:pt>
                <c:pt idx="16">
                  <c:v>42575</c:v>
                </c:pt>
                <c:pt idx="17">
                  <c:v>42582</c:v>
                </c:pt>
                <c:pt idx="18">
                  <c:v>42589</c:v>
                </c:pt>
                <c:pt idx="19">
                  <c:v>42596</c:v>
                </c:pt>
                <c:pt idx="20">
                  <c:v>42603</c:v>
                </c:pt>
                <c:pt idx="21">
                  <c:v>42610</c:v>
                </c:pt>
                <c:pt idx="22">
                  <c:v>42617</c:v>
                </c:pt>
                <c:pt idx="23">
                  <c:v>42624</c:v>
                </c:pt>
                <c:pt idx="24">
                  <c:v>42631</c:v>
                </c:pt>
                <c:pt idx="25">
                  <c:v>42638</c:v>
                </c:pt>
                <c:pt idx="26">
                  <c:v>42645</c:v>
                </c:pt>
                <c:pt idx="27">
                  <c:v>42652</c:v>
                </c:pt>
                <c:pt idx="28">
                  <c:v>42659</c:v>
                </c:pt>
                <c:pt idx="29">
                  <c:v>42666</c:v>
                </c:pt>
                <c:pt idx="30">
                  <c:v>42673</c:v>
                </c:pt>
                <c:pt idx="31">
                  <c:v>42680</c:v>
                </c:pt>
                <c:pt idx="32">
                  <c:v>42687</c:v>
                </c:pt>
                <c:pt idx="33">
                  <c:v>42694</c:v>
                </c:pt>
                <c:pt idx="34">
                  <c:v>42701</c:v>
                </c:pt>
                <c:pt idx="35">
                  <c:v>42708</c:v>
                </c:pt>
                <c:pt idx="36">
                  <c:v>42715</c:v>
                </c:pt>
                <c:pt idx="37">
                  <c:v>42722</c:v>
                </c:pt>
                <c:pt idx="38">
                  <c:v>42729</c:v>
                </c:pt>
              </c:numCache>
            </c:numRef>
          </c:cat>
          <c:val>
            <c:numRef>
              <c:f>'4-8_趨勢分析_解答'!$J$27:$J$65</c:f>
              <c:numCache>
                <c:formatCode>0.00%</c:formatCode>
                <c:ptCount val="39"/>
                <c:pt idx="0">
                  <c:v>2.9507364931934204E-3</c:v>
                </c:pt>
                <c:pt idx="1">
                  <c:v>2.8178292128150811E-3</c:v>
                </c:pt>
                <c:pt idx="2">
                  <c:v>2.6008852042881687E-3</c:v>
                </c:pt>
                <c:pt idx="3">
                  <c:v>2.4764119522477914E-3</c:v>
                </c:pt>
                <c:pt idx="4">
                  <c:v>2.5771028277019751E-3</c:v>
                </c:pt>
                <c:pt idx="5">
                  <c:v>2.5317462850682477E-3</c:v>
                </c:pt>
                <c:pt idx="6">
                  <c:v>2.579095163951938E-3</c:v>
                </c:pt>
                <c:pt idx="7">
                  <c:v>2.6357138166843335E-3</c:v>
                </c:pt>
                <c:pt idx="8">
                  <c:v>2.7076469097575091E-3</c:v>
                </c:pt>
                <c:pt idx="9">
                  <c:v>2.9016157599708824E-3</c:v>
                </c:pt>
                <c:pt idx="10">
                  <c:v>3.1903738443104213E-3</c:v>
                </c:pt>
                <c:pt idx="11">
                  <c:v>3.5592045795057562E-3</c:v>
                </c:pt>
                <c:pt idx="12">
                  <c:v>4.2004468653283967E-3</c:v>
                </c:pt>
                <c:pt idx="13">
                  <c:v>4.6681137712560172E-3</c:v>
                </c:pt>
                <c:pt idx="14">
                  <c:v>4.4734339323324775E-3</c:v>
                </c:pt>
                <c:pt idx="15">
                  <c:v>4.689853379645283E-3</c:v>
                </c:pt>
                <c:pt idx="16">
                  <c:v>4.7368712642121532E-3</c:v>
                </c:pt>
                <c:pt idx="17">
                  <c:v>4.7074523789630788E-3</c:v>
                </c:pt>
                <c:pt idx="18">
                  <c:v>4.6810391418307873E-3</c:v>
                </c:pt>
                <c:pt idx="19">
                  <c:v>4.6984825781257802E-3</c:v>
                </c:pt>
                <c:pt idx="20">
                  <c:v>4.6691748981479882E-3</c:v>
                </c:pt>
                <c:pt idx="21">
                  <c:v>4.5989745119973174E-3</c:v>
                </c:pt>
                <c:pt idx="22">
                  <c:v>4.5479832245006041E-3</c:v>
                </c:pt>
                <c:pt idx="23">
                  <c:v>4.7969746740798864E-3</c:v>
                </c:pt>
                <c:pt idx="24">
                  <c:v>5.365346527982282E-3</c:v>
                </c:pt>
                <c:pt idx="25">
                  <c:v>5.2982132761251249E-3</c:v>
                </c:pt>
                <c:pt idx="26">
                  <c:v>5.3360474921002651E-3</c:v>
                </c:pt>
                <c:pt idx="27">
                  <c:v>5.5801377680329643E-3</c:v>
                </c:pt>
                <c:pt idx="28">
                  <c:v>5.7024345919409452E-3</c:v>
                </c:pt>
                <c:pt idx="29">
                  <c:v>5.7278516634745938E-3</c:v>
                </c:pt>
                <c:pt idx="30">
                  <c:v>5.8786016243690233E-3</c:v>
                </c:pt>
                <c:pt idx="31">
                  <c:v>6.0615565040705839E-3</c:v>
                </c:pt>
                <c:pt idx="32">
                  <c:v>5.8201629792949015E-3</c:v>
                </c:pt>
                <c:pt idx="33">
                  <c:v>5.7783986693666183E-3</c:v>
                </c:pt>
                <c:pt idx="34">
                  <c:v>5.6867673824922173E-3</c:v>
                </c:pt>
                <c:pt idx="35">
                  <c:v>6.0508729685910525E-3</c:v>
                </c:pt>
                <c:pt idx="36">
                  <c:v>6.2538176496151465E-3</c:v>
                </c:pt>
                <c:pt idx="37">
                  <c:v>6.3060449803497582E-3</c:v>
                </c:pt>
                <c:pt idx="38">
                  <c:v>6.6860737834496227E-3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9A-494D-A6B4-27F488D2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125728"/>
        <c:axId val="-1188125184"/>
      </c:lineChart>
      <c:dateAx>
        <c:axId val="-11881257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25184"/>
        <c:crosses val="autoZero"/>
        <c:auto val="1"/>
        <c:lblOffset val="100"/>
        <c:baseTimeUnit val="days"/>
      </c:dateAx>
      <c:valAx>
        <c:axId val="-11881251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25728"/>
        <c:crosses val="autoZero"/>
        <c:crossBetween val="between"/>
        <c:majorUnit val="4.0000000000000001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平均購買單價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'4-8_趨勢分析_解答'!$B$27:$B$65</c:f>
              <c:numCache>
                <c:formatCode>m/d;@</c:formatCode>
                <c:ptCount val="39"/>
                <c:pt idx="0">
                  <c:v>42463</c:v>
                </c:pt>
                <c:pt idx="1">
                  <c:v>42470</c:v>
                </c:pt>
                <c:pt idx="2">
                  <c:v>42477</c:v>
                </c:pt>
                <c:pt idx="3">
                  <c:v>42484</c:v>
                </c:pt>
                <c:pt idx="4">
                  <c:v>42491</c:v>
                </c:pt>
                <c:pt idx="5">
                  <c:v>42498</c:v>
                </c:pt>
                <c:pt idx="6">
                  <c:v>42505</c:v>
                </c:pt>
                <c:pt idx="7">
                  <c:v>42512</c:v>
                </c:pt>
                <c:pt idx="8">
                  <c:v>42519</c:v>
                </c:pt>
                <c:pt idx="9">
                  <c:v>42526</c:v>
                </c:pt>
                <c:pt idx="10">
                  <c:v>42533</c:v>
                </c:pt>
                <c:pt idx="11">
                  <c:v>42540</c:v>
                </c:pt>
                <c:pt idx="12">
                  <c:v>42547</c:v>
                </c:pt>
                <c:pt idx="13">
                  <c:v>42554</c:v>
                </c:pt>
                <c:pt idx="14">
                  <c:v>42561</c:v>
                </c:pt>
                <c:pt idx="15">
                  <c:v>42568</c:v>
                </c:pt>
                <c:pt idx="16">
                  <c:v>42575</c:v>
                </c:pt>
                <c:pt idx="17">
                  <c:v>42582</c:v>
                </c:pt>
                <c:pt idx="18">
                  <c:v>42589</c:v>
                </c:pt>
                <c:pt idx="19">
                  <c:v>42596</c:v>
                </c:pt>
                <c:pt idx="20">
                  <c:v>42603</c:v>
                </c:pt>
                <c:pt idx="21">
                  <c:v>42610</c:v>
                </c:pt>
                <c:pt idx="22">
                  <c:v>42617</c:v>
                </c:pt>
                <c:pt idx="23">
                  <c:v>42624</c:v>
                </c:pt>
                <c:pt idx="24">
                  <c:v>42631</c:v>
                </c:pt>
                <c:pt idx="25">
                  <c:v>42638</c:v>
                </c:pt>
                <c:pt idx="26">
                  <c:v>42645</c:v>
                </c:pt>
                <c:pt idx="27">
                  <c:v>42652</c:v>
                </c:pt>
                <c:pt idx="28">
                  <c:v>42659</c:v>
                </c:pt>
                <c:pt idx="29">
                  <c:v>42666</c:v>
                </c:pt>
                <c:pt idx="30">
                  <c:v>42673</c:v>
                </c:pt>
                <c:pt idx="31">
                  <c:v>42680</c:v>
                </c:pt>
                <c:pt idx="32">
                  <c:v>42687</c:v>
                </c:pt>
                <c:pt idx="33">
                  <c:v>42694</c:v>
                </c:pt>
                <c:pt idx="34">
                  <c:v>42701</c:v>
                </c:pt>
                <c:pt idx="35">
                  <c:v>42708</c:v>
                </c:pt>
                <c:pt idx="36">
                  <c:v>42715</c:v>
                </c:pt>
                <c:pt idx="37">
                  <c:v>42722</c:v>
                </c:pt>
                <c:pt idx="38">
                  <c:v>42729</c:v>
                </c:pt>
              </c:numCache>
            </c:numRef>
          </c:cat>
          <c:val>
            <c:numRef>
              <c:f>'4-8_趨勢分析_解答'!$L$27:$L$65</c:f>
              <c:numCache>
                <c:formatCode>#,##0_);[Red]\(#,##0\)</c:formatCode>
                <c:ptCount val="39"/>
                <c:pt idx="0">
                  <c:v>11202.688286089729</c:v>
                </c:pt>
                <c:pt idx="1">
                  <c:v>11417.747912713474</c:v>
                </c:pt>
                <c:pt idx="2">
                  <c:v>11678.294938111954</c:v>
                </c:pt>
                <c:pt idx="3">
                  <c:v>11542.613833634719</c:v>
                </c:pt>
                <c:pt idx="4">
                  <c:v>11742.852392323339</c:v>
                </c:pt>
                <c:pt idx="5">
                  <c:v>12090.535264023389</c:v>
                </c:pt>
                <c:pt idx="6">
                  <c:v>12549.910659439927</c:v>
                </c:pt>
                <c:pt idx="7">
                  <c:v>12509.358572826763</c:v>
                </c:pt>
                <c:pt idx="8">
                  <c:v>12520.403256872702</c:v>
                </c:pt>
                <c:pt idx="9">
                  <c:v>12174.239867225717</c:v>
                </c:pt>
                <c:pt idx="10">
                  <c:v>12007.941718057849</c:v>
                </c:pt>
                <c:pt idx="11">
                  <c:v>11630.334233920166</c:v>
                </c:pt>
                <c:pt idx="12">
                  <c:v>11089.234037030628</c:v>
                </c:pt>
                <c:pt idx="13">
                  <c:v>10941.303019903913</c:v>
                </c:pt>
                <c:pt idx="14">
                  <c:v>10881.109227061455</c:v>
                </c:pt>
                <c:pt idx="15">
                  <c:v>10587.424299524824</c:v>
                </c:pt>
                <c:pt idx="16">
                  <c:v>10516.639782326185</c:v>
                </c:pt>
                <c:pt idx="17">
                  <c:v>10557.634735391846</c:v>
                </c:pt>
                <c:pt idx="18">
                  <c:v>10517.940024086713</c:v>
                </c:pt>
                <c:pt idx="19">
                  <c:v>11009.736609955891</c:v>
                </c:pt>
                <c:pt idx="20">
                  <c:v>10834.61279901546</c:v>
                </c:pt>
                <c:pt idx="21">
                  <c:v>10458.031456075192</c:v>
                </c:pt>
                <c:pt idx="22">
                  <c:v>10569.065598435267</c:v>
                </c:pt>
                <c:pt idx="23">
                  <c:v>10688.227100681303</c:v>
                </c:pt>
                <c:pt idx="24">
                  <c:v>10042.792494644307</c:v>
                </c:pt>
                <c:pt idx="25">
                  <c:v>9904.7452857769331</c:v>
                </c:pt>
                <c:pt idx="26">
                  <c:v>9289.6947689182343</c:v>
                </c:pt>
                <c:pt idx="27">
                  <c:v>8936.9197933854648</c:v>
                </c:pt>
                <c:pt idx="28">
                  <c:v>9113.23633371494</c:v>
                </c:pt>
                <c:pt idx="29">
                  <c:v>8483.2492373181976</c:v>
                </c:pt>
                <c:pt idx="30">
                  <c:v>8979.804647220848</c:v>
                </c:pt>
                <c:pt idx="31">
                  <c:v>9190.1022215973007</c:v>
                </c:pt>
                <c:pt idx="32">
                  <c:v>9145.1252197145477</c:v>
                </c:pt>
                <c:pt idx="33">
                  <c:v>9057.2278698672526</c:v>
                </c:pt>
                <c:pt idx="34">
                  <c:v>9474.4657892923587</c:v>
                </c:pt>
                <c:pt idx="35">
                  <c:v>9742.3531025025713</c:v>
                </c:pt>
                <c:pt idx="36">
                  <c:v>10123.153622988188</c:v>
                </c:pt>
                <c:pt idx="37">
                  <c:v>10506.549507406618</c:v>
                </c:pt>
                <c:pt idx="38">
                  <c:v>10326.224572425828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1A-4583-B85D-8E60266D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137696"/>
        <c:axId val="-1188124096"/>
      </c:lineChart>
      <c:dateAx>
        <c:axId val="-11881376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24096"/>
        <c:crosses val="autoZero"/>
        <c:auto val="1"/>
        <c:lblOffset val="100"/>
        <c:baseTimeUnit val="days"/>
      </c:dateAx>
      <c:valAx>
        <c:axId val="-1188124096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7696"/>
        <c:crosses val="autoZero"/>
        <c:crossBetween val="between"/>
        <c:majorUnit val="4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氣溫和運動飲料出貨數的散佈圖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10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8.0820215464698697E-2"/>
                  <c:y val="-2.8617778199411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'4-9_相關分析_解答'!$B$4:$B$125</c:f>
              <c:numCache>
                <c:formatCode>General</c:formatCode>
                <c:ptCount val="122"/>
                <c:pt idx="0">
                  <c:v>27.7</c:v>
                </c:pt>
                <c:pt idx="1">
                  <c:v>28.7</c:v>
                </c:pt>
                <c:pt idx="2">
                  <c:v>22.9</c:v>
                </c:pt>
                <c:pt idx="3">
                  <c:v>29.1</c:v>
                </c:pt>
                <c:pt idx="4">
                  <c:v>22.5</c:v>
                </c:pt>
                <c:pt idx="5">
                  <c:v>24.6</c:v>
                </c:pt>
                <c:pt idx="6">
                  <c:v>25.5</c:v>
                </c:pt>
                <c:pt idx="7">
                  <c:v>25.3</c:v>
                </c:pt>
                <c:pt idx="8">
                  <c:v>21.9</c:v>
                </c:pt>
                <c:pt idx="9">
                  <c:v>27.8</c:v>
                </c:pt>
                <c:pt idx="10">
                  <c:v>27.5</c:v>
                </c:pt>
                <c:pt idx="11">
                  <c:v>25</c:v>
                </c:pt>
                <c:pt idx="12">
                  <c:v>29</c:v>
                </c:pt>
                <c:pt idx="13">
                  <c:v>26.8</c:v>
                </c:pt>
                <c:pt idx="14">
                  <c:v>30.8</c:v>
                </c:pt>
                <c:pt idx="15">
                  <c:v>27.2</c:v>
                </c:pt>
                <c:pt idx="16">
                  <c:v>24.8</c:v>
                </c:pt>
                <c:pt idx="17">
                  <c:v>26.1</c:v>
                </c:pt>
                <c:pt idx="18">
                  <c:v>20.8</c:v>
                </c:pt>
                <c:pt idx="19">
                  <c:v>26.9</c:v>
                </c:pt>
                <c:pt idx="20">
                  <c:v>22.8</c:v>
                </c:pt>
                <c:pt idx="21">
                  <c:v>26.8</c:v>
                </c:pt>
                <c:pt idx="22">
                  <c:v>28.8</c:v>
                </c:pt>
                <c:pt idx="23">
                  <c:v>29.9</c:v>
                </c:pt>
                <c:pt idx="24">
                  <c:v>28.7</c:v>
                </c:pt>
                <c:pt idx="25">
                  <c:v>25.6</c:v>
                </c:pt>
                <c:pt idx="26">
                  <c:v>25.5</c:v>
                </c:pt>
                <c:pt idx="27">
                  <c:v>31.4</c:v>
                </c:pt>
                <c:pt idx="28">
                  <c:v>26.3</c:v>
                </c:pt>
                <c:pt idx="29">
                  <c:v>26.7</c:v>
                </c:pt>
                <c:pt idx="30">
                  <c:v>22.4</c:v>
                </c:pt>
                <c:pt idx="31">
                  <c:v>25</c:v>
                </c:pt>
                <c:pt idx="32">
                  <c:v>23.4</c:v>
                </c:pt>
                <c:pt idx="33">
                  <c:v>25.9</c:v>
                </c:pt>
                <c:pt idx="34">
                  <c:v>21.9</c:v>
                </c:pt>
                <c:pt idx="35">
                  <c:v>21.1</c:v>
                </c:pt>
                <c:pt idx="36">
                  <c:v>24.3</c:v>
                </c:pt>
                <c:pt idx="37">
                  <c:v>26.6</c:v>
                </c:pt>
                <c:pt idx="38">
                  <c:v>20.399999999999999</c:v>
                </c:pt>
                <c:pt idx="39">
                  <c:v>28.9</c:v>
                </c:pt>
                <c:pt idx="40">
                  <c:v>31.3</c:v>
                </c:pt>
                <c:pt idx="41">
                  <c:v>32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33.200000000000003</c:v>
                </c:pt>
                <c:pt idx="45">
                  <c:v>28.9</c:v>
                </c:pt>
                <c:pt idx="46">
                  <c:v>30.4</c:v>
                </c:pt>
                <c:pt idx="47">
                  <c:v>29.9</c:v>
                </c:pt>
                <c:pt idx="48">
                  <c:v>34.799999999999997</c:v>
                </c:pt>
                <c:pt idx="49">
                  <c:v>33.5</c:v>
                </c:pt>
                <c:pt idx="50">
                  <c:v>34.9</c:v>
                </c:pt>
                <c:pt idx="51">
                  <c:v>32.799999999999997</c:v>
                </c:pt>
                <c:pt idx="52">
                  <c:v>30.4</c:v>
                </c:pt>
                <c:pt idx="53">
                  <c:v>33.9</c:v>
                </c:pt>
                <c:pt idx="54">
                  <c:v>33.1</c:v>
                </c:pt>
                <c:pt idx="55">
                  <c:v>35.799999999999997</c:v>
                </c:pt>
                <c:pt idx="56">
                  <c:v>35</c:v>
                </c:pt>
                <c:pt idx="57">
                  <c:v>34.1</c:v>
                </c:pt>
                <c:pt idx="58">
                  <c:v>32.5</c:v>
                </c:pt>
                <c:pt idx="59">
                  <c:v>34.299999999999997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35.9</c:v>
                </c:pt>
                <c:pt idx="67">
                  <c:v>37.700000000000003</c:v>
                </c:pt>
                <c:pt idx="68">
                  <c:v>32.6</c:v>
                </c:pt>
                <c:pt idx="69">
                  <c:v>33.4</c:v>
                </c:pt>
                <c:pt idx="70">
                  <c:v>31.9</c:v>
                </c:pt>
                <c:pt idx="71">
                  <c:v>35.5</c:v>
                </c:pt>
                <c:pt idx="72">
                  <c:v>33.700000000000003</c:v>
                </c:pt>
                <c:pt idx="73">
                  <c:v>30.5</c:v>
                </c:pt>
                <c:pt idx="74">
                  <c:v>31.8</c:v>
                </c:pt>
                <c:pt idx="75">
                  <c:v>33.1</c:v>
                </c:pt>
                <c:pt idx="76">
                  <c:v>31.9</c:v>
                </c:pt>
                <c:pt idx="77">
                  <c:v>28</c:v>
                </c:pt>
                <c:pt idx="78">
                  <c:v>31.9</c:v>
                </c:pt>
                <c:pt idx="79">
                  <c:v>31.4</c:v>
                </c:pt>
                <c:pt idx="80">
                  <c:v>27</c:v>
                </c:pt>
                <c:pt idx="81">
                  <c:v>29.4</c:v>
                </c:pt>
                <c:pt idx="82">
                  <c:v>32.700000000000003</c:v>
                </c:pt>
                <c:pt idx="83">
                  <c:v>31.4</c:v>
                </c:pt>
                <c:pt idx="84">
                  <c:v>29.3</c:v>
                </c:pt>
                <c:pt idx="85">
                  <c:v>22.9</c:v>
                </c:pt>
                <c:pt idx="86">
                  <c:v>21.3</c:v>
                </c:pt>
                <c:pt idx="87">
                  <c:v>27.3</c:v>
                </c:pt>
                <c:pt idx="88">
                  <c:v>22.9</c:v>
                </c:pt>
                <c:pt idx="89">
                  <c:v>21</c:v>
                </c:pt>
                <c:pt idx="90">
                  <c:v>22.5</c:v>
                </c:pt>
                <c:pt idx="91">
                  <c:v>24.1</c:v>
                </c:pt>
                <c:pt idx="92">
                  <c:v>26.5</c:v>
                </c:pt>
                <c:pt idx="93">
                  <c:v>31.5</c:v>
                </c:pt>
                <c:pt idx="94">
                  <c:v>30.4</c:v>
                </c:pt>
                <c:pt idx="95">
                  <c:v>30.1</c:v>
                </c:pt>
                <c:pt idx="96">
                  <c:v>29.3</c:v>
                </c:pt>
                <c:pt idx="97">
                  <c:v>27.5</c:v>
                </c:pt>
                <c:pt idx="98">
                  <c:v>26.1</c:v>
                </c:pt>
                <c:pt idx="99">
                  <c:v>21</c:v>
                </c:pt>
                <c:pt idx="100">
                  <c:v>25.3</c:v>
                </c:pt>
                <c:pt idx="101">
                  <c:v>23.5</c:v>
                </c:pt>
                <c:pt idx="102">
                  <c:v>29.3</c:v>
                </c:pt>
                <c:pt idx="103">
                  <c:v>29.5</c:v>
                </c:pt>
                <c:pt idx="104">
                  <c:v>27.5</c:v>
                </c:pt>
                <c:pt idx="105">
                  <c:v>27.3</c:v>
                </c:pt>
                <c:pt idx="106">
                  <c:v>27.5</c:v>
                </c:pt>
                <c:pt idx="107">
                  <c:v>25.2</c:v>
                </c:pt>
                <c:pt idx="108">
                  <c:v>18.899999999999999</c:v>
                </c:pt>
                <c:pt idx="109">
                  <c:v>23.9</c:v>
                </c:pt>
                <c:pt idx="110">
                  <c:v>29.3</c:v>
                </c:pt>
                <c:pt idx="111">
                  <c:v>28.4</c:v>
                </c:pt>
                <c:pt idx="112">
                  <c:v>27.5</c:v>
                </c:pt>
                <c:pt idx="113">
                  <c:v>28.5</c:v>
                </c:pt>
                <c:pt idx="114">
                  <c:v>27.2</c:v>
                </c:pt>
                <c:pt idx="115">
                  <c:v>23</c:v>
                </c:pt>
                <c:pt idx="116">
                  <c:v>19.5</c:v>
                </c:pt>
                <c:pt idx="117">
                  <c:v>24.6</c:v>
                </c:pt>
                <c:pt idx="118">
                  <c:v>24.5</c:v>
                </c:pt>
                <c:pt idx="119">
                  <c:v>27.8</c:v>
                </c:pt>
                <c:pt idx="120">
                  <c:v>26.6</c:v>
                </c:pt>
                <c:pt idx="121">
                  <c:v>25.8</c:v>
                </c:pt>
              </c:numCache>
            </c:numRef>
          </c:xVal>
          <c:yVal>
            <c:numRef>
              <c:f>'4-9_相關分析_解答'!$C$4:$C$125</c:f>
              <c:numCache>
                <c:formatCode>#,##0_);[Red]\(#,##0\)</c:formatCode>
                <c:ptCount val="122"/>
                <c:pt idx="0">
                  <c:v>2742</c:v>
                </c:pt>
                <c:pt idx="1">
                  <c:v>1980</c:v>
                </c:pt>
                <c:pt idx="2">
                  <c:v>2061</c:v>
                </c:pt>
                <c:pt idx="3">
                  <c:v>1687</c:v>
                </c:pt>
                <c:pt idx="4">
                  <c:v>1417</c:v>
                </c:pt>
                <c:pt idx="5">
                  <c:v>2287</c:v>
                </c:pt>
                <c:pt idx="6">
                  <c:v>1377</c:v>
                </c:pt>
                <c:pt idx="7">
                  <c:v>1771</c:v>
                </c:pt>
                <c:pt idx="8">
                  <c:v>1116</c:v>
                </c:pt>
                <c:pt idx="9">
                  <c:v>2474</c:v>
                </c:pt>
                <c:pt idx="10">
                  <c:v>2695</c:v>
                </c:pt>
                <c:pt idx="11">
                  <c:v>2100</c:v>
                </c:pt>
                <c:pt idx="12">
                  <c:v>2320</c:v>
                </c:pt>
                <c:pt idx="13">
                  <c:v>2465</c:v>
                </c:pt>
                <c:pt idx="14">
                  <c:v>1848</c:v>
                </c:pt>
                <c:pt idx="15">
                  <c:v>2012</c:v>
                </c:pt>
                <c:pt idx="16">
                  <c:v>1339</c:v>
                </c:pt>
                <c:pt idx="17">
                  <c:v>1983</c:v>
                </c:pt>
                <c:pt idx="18">
                  <c:v>1726</c:v>
                </c:pt>
                <c:pt idx="19">
                  <c:v>1345</c:v>
                </c:pt>
                <c:pt idx="20">
                  <c:v>1846</c:v>
                </c:pt>
                <c:pt idx="21">
                  <c:v>2438</c:v>
                </c:pt>
                <c:pt idx="22">
                  <c:v>2563</c:v>
                </c:pt>
                <c:pt idx="23">
                  <c:v>1794</c:v>
                </c:pt>
                <c:pt idx="24">
                  <c:v>2841</c:v>
                </c:pt>
                <c:pt idx="25">
                  <c:v>2227</c:v>
                </c:pt>
                <c:pt idx="26">
                  <c:v>1963</c:v>
                </c:pt>
                <c:pt idx="27">
                  <c:v>1727</c:v>
                </c:pt>
                <c:pt idx="28">
                  <c:v>1683</c:v>
                </c:pt>
                <c:pt idx="29">
                  <c:v>2429</c:v>
                </c:pt>
                <c:pt idx="30">
                  <c:v>2038</c:v>
                </c:pt>
                <c:pt idx="31">
                  <c:v>1475</c:v>
                </c:pt>
                <c:pt idx="32">
                  <c:v>1544</c:v>
                </c:pt>
                <c:pt idx="33">
                  <c:v>1579</c:v>
                </c:pt>
                <c:pt idx="34">
                  <c:v>1292</c:v>
                </c:pt>
                <c:pt idx="35">
                  <c:v>1983</c:v>
                </c:pt>
                <c:pt idx="36">
                  <c:v>1822</c:v>
                </c:pt>
                <c:pt idx="37">
                  <c:v>1835</c:v>
                </c:pt>
                <c:pt idx="38">
                  <c:v>1183</c:v>
                </c:pt>
                <c:pt idx="39">
                  <c:v>2398</c:v>
                </c:pt>
                <c:pt idx="40">
                  <c:v>2942</c:v>
                </c:pt>
                <c:pt idx="41">
                  <c:v>2944</c:v>
                </c:pt>
                <c:pt idx="42">
                  <c:v>2941</c:v>
                </c:pt>
                <c:pt idx="43">
                  <c:v>2332</c:v>
                </c:pt>
                <c:pt idx="44">
                  <c:v>2025</c:v>
                </c:pt>
                <c:pt idx="45">
                  <c:v>2369</c:v>
                </c:pt>
                <c:pt idx="46">
                  <c:v>2736</c:v>
                </c:pt>
                <c:pt idx="47">
                  <c:v>1764</c:v>
                </c:pt>
                <c:pt idx="48">
                  <c:v>2679</c:v>
                </c:pt>
                <c:pt idx="49">
                  <c:v>3182</c:v>
                </c:pt>
                <c:pt idx="50">
                  <c:v>2826</c:v>
                </c:pt>
                <c:pt idx="51">
                  <c:v>1705</c:v>
                </c:pt>
                <c:pt idx="52">
                  <c:v>2523</c:v>
                </c:pt>
                <c:pt idx="53">
                  <c:v>2678</c:v>
                </c:pt>
                <c:pt idx="54">
                  <c:v>2548</c:v>
                </c:pt>
                <c:pt idx="55">
                  <c:v>2899</c:v>
                </c:pt>
                <c:pt idx="56">
                  <c:v>1750</c:v>
                </c:pt>
                <c:pt idx="57">
                  <c:v>2455</c:v>
                </c:pt>
                <c:pt idx="58">
                  <c:v>2827</c:v>
                </c:pt>
                <c:pt idx="59">
                  <c:v>2709</c:v>
                </c:pt>
                <c:pt idx="60">
                  <c:v>3010</c:v>
                </c:pt>
                <c:pt idx="61">
                  <c:v>2576</c:v>
                </c:pt>
                <c:pt idx="62">
                  <c:v>2667</c:v>
                </c:pt>
                <c:pt idx="63">
                  <c:v>2730</c:v>
                </c:pt>
                <c:pt idx="64">
                  <c:v>2386</c:v>
                </c:pt>
                <c:pt idx="65">
                  <c:v>2886</c:v>
                </c:pt>
                <c:pt idx="66">
                  <c:v>2297</c:v>
                </c:pt>
                <c:pt idx="67">
                  <c:v>1960</c:v>
                </c:pt>
                <c:pt idx="68">
                  <c:v>1825</c:v>
                </c:pt>
                <c:pt idx="69">
                  <c:v>1937</c:v>
                </c:pt>
                <c:pt idx="70">
                  <c:v>2169</c:v>
                </c:pt>
                <c:pt idx="71">
                  <c:v>2840</c:v>
                </c:pt>
                <c:pt idx="72">
                  <c:v>2460</c:v>
                </c:pt>
                <c:pt idx="73">
                  <c:v>1891</c:v>
                </c:pt>
                <c:pt idx="74">
                  <c:v>2830</c:v>
                </c:pt>
                <c:pt idx="75">
                  <c:v>2250</c:v>
                </c:pt>
                <c:pt idx="76">
                  <c:v>1722</c:v>
                </c:pt>
                <c:pt idx="77">
                  <c:v>2520</c:v>
                </c:pt>
                <c:pt idx="78">
                  <c:v>3094</c:v>
                </c:pt>
                <c:pt idx="79">
                  <c:v>2951</c:v>
                </c:pt>
                <c:pt idx="80">
                  <c:v>2538</c:v>
                </c:pt>
                <c:pt idx="81">
                  <c:v>1734</c:v>
                </c:pt>
                <c:pt idx="82">
                  <c:v>2321</c:v>
                </c:pt>
                <c:pt idx="83">
                  <c:v>2606</c:v>
                </c:pt>
                <c:pt idx="84">
                  <c:v>2109</c:v>
                </c:pt>
                <c:pt idx="85">
                  <c:v>1488</c:v>
                </c:pt>
                <c:pt idx="86">
                  <c:v>1597</c:v>
                </c:pt>
                <c:pt idx="87">
                  <c:v>2402</c:v>
                </c:pt>
                <c:pt idx="88">
                  <c:v>1488</c:v>
                </c:pt>
                <c:pt idx="89">
                  <c:v>1806</c:v>
                </c:pt>
                <c:pt idx="90">
                  <c:v>1777</c:v>
                </c:pt>
                <c:pt idx="91">
                  <c:v>1518</c:v>
                </c:pt>
                <c:pt idx="92">
                  <c:v>2464</c:v>
                </c:pt>
                <c:pt idx="93">
                  <c:v>2236</c:v>
                </c:pt>
                <c:pt idx="94">
                  <c:v>2553</c:v>
                </c:pt>
                <c:pt idx="95">
                  <c:v>2347</c:v>
                </c:pt>
                <c:pt idx="96">
                  <c:v>2344</c:v>
                </c:pt>
                <c:pt idx="97">
                  <c:v>2337</c:v>
                </c:pt>
                <c:pt idx="98">
                  <c:v>1800</c:v>
                </c:pt>
                <c:pt idx="99">
                  <c:v>1932</c:v>
                </c:pt>
                <c:pt idx="100">
                  <c:v>1872</c:v>
                </c:pt>
                <c:pt idx="101">
                  <c:v>1175</c:v>
                </c:pt>
                <c:pt idx="102">
                  <c:v>2373</c:v>
                </c:pt>
                <c:pt idx="103">
                  <c:v>2330</c:v>
                </c:pt>
                <c:pt idx="104">
                  <c:v>1925</c:v>
                </c:pt>
                <c:pt idx="105">
                  <c:v>2320</c:v>
                </c:pt>
                <c:pt idx="106">
                  <c:v>2640</c:v>
                </c:pt>
                <c:pt idx="107">
                  <c:v>2167</c:v>
                </c:pt>
                <c:pt idx="108">
                  <c:v>1549</c:v>
                </c:pt>
                <c:pt idx="109">
                  <c:v>1840</c:v>
                </c:pt>
                <c:pt idx="110">
                  <c:v>2197</c:v>
                </c:pt>
                <c:pt idx="111">
                  <c:v>1988</c:v>
                </c:pt>
                <c:pt idx="112">
                  <c:v>1457</c:v>
                </c:pt>
                <c:pt idx="113">
                  <c:v>2821</c:v>
                </c:pt>
                <c:pt idx="114">
                  <c:v>2529</c:v>
                </c:pt>
                <c:pt idx="115">
                  <c:v>1771</c:v>
                </c:pt>
                <c:pt idx="116">
                  <c:v>1852</c:v>
                </c:pt>
                <c:pt idx="117">
                  <c:v>1648</c:v>
                </c:pt>
                <c:pt idx="118">
                  <c:v>1249</c:v>
                </c:pt>
                <c:pt idx="119">
                  <c:v>1973</c:v>
                </c:pt>
                <c:pt idx="120">
                  <c:v>1888</c:v>
                </c:pt>
                <c:pt idx="121">
                  <c:v>2322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C-4A89-B72A-62C7B000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132256"/>
        <c:axId val="-1188138240"/>
      </c:scatterChart>
      <c:valAx>
        <c:axId val="-11881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氣溫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8240"/>
        <c:crosses val="autoZero"/>
        <c:crossBetween val="midCat"/>
      </c:valAx>
      <c:valAx>
        <c:axId val="-118813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zh-TW" altLang="en-US">
                    <a:latin typeface="+mn-ea"/>
                    <a:ea typeface="+mn-ea"/>
                  </a:rPr>
                  <a:t>出貨數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1188132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4</xdr:row>
      <xdr:rowOff>82550</xdr:rowOff>
    </xdr:from>
    <xdr:to>
      <xdr:col>18</xdr:col>
      <xdr:colOff>114300</xdr:colOff>
      <xdr:row>16</xdr:row>
      <xdr:rowOff>31750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168544</xdr:colOff>
      <xdr:row>4</xdr:row>
      <xdr:rowOff>61778</xdr:rowOff>
    </xdr:from>
    <xdr:to>
      <xdr:col>24</xdr:col>
      <xdr:colOff>828944</xdr:colOff>
      <xdr:row>16</xdr:row>
      <xdr:rowOff>10978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177800</xdr:colOff>
      <xdr:row>17</xdr:row>
      <xdr:rowOff>69850</xdr:rowOff>
    </xdr:from>
    <xdr:to>
      <xdr:col>24</xdr:col>
      <xdr:colOff>838200</xdr:colOff>
      <xdr:row>28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228600</xdr:colOff>
      <xdr:row>29</xdr:row>
      <xdr:rowOff>209550</xdr:rowOff>
    </xdr:from>
    <xdr:to>
      <xdr:col>24</xdr:col>
      <xdr:colOff>889000</xdr:colOff>
      <xdr:row>40</xdr:row>
      <xdr:rowOff>158750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914400</xdr:colOff>
      <xdr:row>18</xdr:row>
      <xdr:rowOff>101600</xdr:rowOff>
    </xdr:from>
    <xdr:to>
      <xdr:col>24</xdr:col>
      <xdr:colOff>25400</xdr:colOff>
      <xdr:row>21</xdr:row>
      <xdr:rowOff>177800</xdr:rowOff>
    </xdr:to>
    <xdr:cxnSp macro="">
      <xdr:nvCxnSpPr>
        <xdr:cNvPr id="6" name="直線矢印コネクタ 5"/>
        <xdr:cNvCxnSpPr/>
      </xdr:nvCxnSpPr>
      <xdr:spPr>
        <a:xfrm flipV="1">
          <a:off x="29413200" y="4851400"/>
          <a:ext cx="2692400" cy="914400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9</xdr:row>
      <xdr:rowOff>203200</xdr:rowOff>
    </xdr:from>
    <xdr:to>
      <xdr:col>20</xdr:col>
      <xdr:colOff>177800</xdr:colOff>
      <xdr:row>22</xdr:row>
      <xdr:rowOff>190500</xdr:rowOff>
    </xdr:to>
    <xdr:cxnSp macro="">
      <xdr:nvCxnSpPr>
        <xdr:cNvPr id="7" name="直線矢印コネクタ 6"/>
        <xdr:cNvCxnSpPr>
          <a:stCxn id="2" idx="3"/>
          <a:endCxn id="4" idx="1"/>
        </xdr:cNvCxnSpPr>
      </xdr:nvCxnSpPr>
      <xdr:spPr>
        <a:xfrm>
          <a:off x="25031700" y="2438400"/>
          <a:ext cx="2451100" cy="3619500"/>
        </a:xfrm>
        <a:prstGeom prst="straightConnector1">
          <a:avLst/>
        </a:prstGeom>
        <a:ln w="381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9</xdr:row>
      <xdr:rowOff>203200</xdr:rowOff>
    </xdr:from>
    <xdr:to>
      <xdr:col>20</xdr:col>
      <xdr:colOff>228600</xdr:colOff>
      <xdr:row>35</xdr:row>
      <xdr:rowOff>38100</xdr:rowOff>
    </xdr:to>
    <xdr:cxnSp macro="">
      <xdr:nvCxnSpPr>
        <xdr:cNvPr id="8" name="直線矢印コネクタ 7"/>
        <xdr:cNvCxnSpPr>
          <a:stCxn id="2" idx="3"/>
          <a:endCxn id="5" idx="1"/>
        </xdr:cNvCxnSpPr>
      </xdr:nvCxnSpPr>
      <xdr:spPr>
        <a:xfrm>
          <a:off x="25031700" y="2438400"/>
          <a:ext cx="2501900" cy="7099300"/>
        </a:xfrm>
        <a:prstGeom prst="straightConnector1">
          <a:avLst/>
        </a:prstGeom>
        <a:ln w="381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774700</xdr:colOff>
      <xdr:row>5</xdr:row>
      <xdr:rowOff>228600</xdr:rowOff>
    </xdr:from>
    <xdr:to>
      <xdr:col>21</xdr:col>
      <xdr:colOff>952500</xdr:colOff>
      <xdr:row>6</xdr:row>
      <xdr:rowOff>228600</xdr:rowOff>
    </xdr:to>
    <xdr:cxnSp macro="">
      <xdr:nvCxnSpPr>
        <xdr:cNvPr id="9" name="直線矢印コネクタ 8"/>
        <xdr:cNvCxnSpPr/>
      </xdr:nvCxnSpPr>
      <xdr:spPr>
        <a:xfrm flipV="1">
          <a:off x="28079700" y="1346200"/>
          <a:ext cx="1371600" cy="279400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1166283</xdr:colOff>
      <xdr:row>5</xdr:row>
      <xdr:rowOff>245533</xdr:rowOff>
    </xdr:from>
    <xdr:to>
      <xdr:col>24</xdr:col>
      <xdr:colOff>143933</xdr:colOff>
      <xdr:row>8</xdr:row>
      <xdr:rowOff>93133</xdr:rowOff>
    </xdr:to>
    <xdr:cxnSp macro="">
      <xdr:nvCxnSpPr>
        <xdr:cNvPr id="10" name="直線矢印コネクタ 9"/>
        <xdr:cNvCxnSpPr/>
      </xdr:nvCxnSpPr>
      <xdr:spPr>
        <a:xfrm>
          <a:off x="29665083" y="1363133"/>
          <a:ext cx="2559050" cy="685800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608542</xdr:colOff>
      <xdr:row>31</xdr:row>
      <xdr:rowOff>169335</xdr:rowOff>
    </xdr:from>
    <xdr:to>
      <xdr:col>24</xdr:col>
      <xdr:colOff>304800</xdr:colOff>
      <xdr:row>31</xdr:row>
      <xdr:rowOff>184152</xdr:rowOff>
    </xdr:to>
    <xdr:cxnSp macro="">
      <xdr:nvCxnSpPr>
        <xdr:cNvPr id="11" name="直線矢印コネクタ 10"/>
        <xdr:cNvCxnSpPr/>
      </xdr:nvCxnSpPr>
      <xdr:spPr>
        <a:xfrm flipV="1">
          <a:off x="27913542" y="8551335"/>
          <a:ext cx="4471458" cy="14817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742950</xdr:colOff>
      <xdr:row>21</xdr:row>
      <xdr:rowOff>123825</xdr:rowOff>
    </xdr:from>
    <xdr:to>
      <xdr:col>21</xdr:col>
      <xdr:colOff>857250</xdr:colOff>
      <xdr:row>21</xdr:row>
      <xdr:rowOff>165100</xdr:rowOff>
    </xdr:to>
    <xdr:cxnSp macro="">
      <xdr:nvCxnSpPr>
        <xdr:cNvPr id="12" name="直線矢印コネクタ 11"/>
        <xdr:cNvCxnSpPr/>
      </xdr:nvCxnSpPr>
      <xdr:spPr>
        <a:xfrm>
          <a:off x="28047950" y="5711825"/>
          <a:ext cx="1308100" cy="41275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1041399</xdr:colOff>
      <xdr:row>6</xdr:row>
      <xdr:rowOff>101600</xdr:rowOff>
    </xdr:from>
    <xdr:to>
      <xdr:col>17</xdr:col>
      <xdr:colOff>423334</xdr:colOff>
      <xdr:row>7</xdr:row>
      <xdr:rowOff>165100</xdr:rowOff>
    </xdr:to>
    <xdr:cxnSp macro="">
      <xdr:nvCxnSpPr>
        <xdr:cNvPr id="13" name="直線矢印コネクタ 12"/>
        <xdr:cNvCxnSpPr/>
      </xdr:nvCxnSpPr>
      <xdr:spPr>
        <a:xfrm flipV="1">
          <a:off x="19989799" y="1498600"/>
          <a:ext cx="4157135" cy="342900"/>
        </a:xfrm>
        <a:prstGeom prst="straightConnector1">
          <a:avLst/>
        </a:prstGeom>
        <a:ln w="76200" cmpd="sng">
          <a:solidFill>
            <a:srgbClr val="00B0F0"/>
          </a:solidFill>
          <a:headEnd type="none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9</xdr:row>
      <xdr:rowOff>182428</xdr:rowOff>
    </xdr:from>
    <xdr:to>
      <xdr:col>20</xdr:col>
      <xdr:colOff>168544</xdr:colOff>
      <xdr:row>9</xdr:row>
      <xdr:rowOff>203200</xdr:rowOff>
    </xdr:to>
    <xdr:cxnSp macro="">
      <xdr:nvCxnSpPr>
        <xdr:cNvPr id="14" name="直線矢印コネクタ 13"/>
        <xdr:cNvCxnSpPr>
          <a:stCxn id="2" idx="3"/>
          <a:endCxn id="3" idx="1"/>
        </xdr:cNvCxnSpPr>
      </xdr:nvCxnSpPr>
      <xdr:spPr>
        <a:xfrm flipV="1">
          <a:off x="25031700" y="2417628"/>
          <a:ext cx="2441844" cy="20772"/>
        </a:xfrm>
        <a:prstGeom prst="straightConnector1">
          <a:avLst/>
        </a:prstGeom>
        <a:ln w="381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491066</xdr:colOff>
      <xdr:row>43</xdr:row>
      <xdr:rowOff>50800</xdr:rowOff>
    </xdr:from>
    <xdr:to>
      <xdr:col>32</xdr:col>
      <xdr:colOff>287867</xdr:colOff>
      <xdr:row>56</xdr:row>
      <xdr:rowOff>169333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660399</xdr:colOff>
      <xdr:row>43</xdr:row>
      <xdr:rowOff>50799</xdr:rowOff>
    </xdr:from>
    <xdr:to>
      <xdr:col>24</xdr:col>
      <xdr:colOff>999066</xdr:colOff>
      <xdr:row>56</xdr:row>
      <xdr:rowOff>16933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541867</xdr:colOff>
      <xdr:row>57</xdr:row>
      <xdr:rowOff>101599</xdr:rowOff>
    </xdr:from>
    <xdr:to>
      <xdr:col>32</xdr:col>
      <xdr:colOff>372533</xdr:colOff>
      <xdr:row>71</xdr:row>
      <xdr:rowOff>101600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660400</xdr:colOff>
      <xdr:row>72</xdr:row>
      <xdr:rowOff>169334</xdr:rowOff>
    </xdr:from>
    <xdr:to>
      <xdr:col>32</xdr:col>
      <xdr:colOff>491067</xdr:colOff>
      <xdr:row>86</xdr:row>
      <xdr:rowOff>33867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999066</xdr:colOff>
      <xdr:row>49</xdr:row>
      <xdr:rowOff>177799</xdr:rowOff>
    </xdr:from>
    <xdr:to>
      <xdr:col>27</xdr:col>
      <xdr:colOff>491066</xdr:colOff>
      <xdr:row>49</xdr:row>
      <xdr:rowOff>254000</xdr:rowOff>
    </xdr:to>
    <xdr:cxnSp macro="">
      <xdr:nvCxnSpPr>
        <xdr:cNvPr id="19" name="直線矢印コネクタ 18"/>
        <xdr:cNvCxnSpPr>
          <a:stCxn id="16" idx="3"/>
          <a:endCxn id="15" idx="1"/>
        </xdr:cNvCxnSpPr>
      </xdr:nvCxnSpPr>
      <xdr:spPr>
        <a:xfrm>
          <a:off x="33079266" y="13588999"/>
          <a:ext cx="3073400" cy="76201"/>
        </a:xfrm>
        <a:prstGeom prst="straightConnector1">
          <a:avLst/>
        </a:prstGeom>
        <a:ln w="1905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999066</xdr:colOff>
      <xdr:row>49</xdr:row>
      <xdr:rowOff>177799</xdr:rowOff>
    </xdr:from>
    <xdr:to>
      <xdr:col>27</xdr:col>
      <xdr:colOff>541867</xdr:colOff>
      <xdr:row>64</xdr:row>
      <xdr:rowOff>101600</xdr:rowOff>
    </xdr:to>
    <xdr:cxnSp macro="">
      <xdr:nvCxnSpPr>
        <xdr:cNvPr id="20" name="直線矢印コネクタ 19"/>
        <xdr:cNvCxnSpPr>
          <a:stCxn id="16" idx="3"/>
          <a:endCxn id="17" idx="1"/>
        </xdr:cNvCxnSpPr>
      </xdr:nvCxnSpPr>
      <xdr:spPr>
        <a:xfrm>
          <a:off x="33079266" y="13588999"/>
          <a:ext cx="3124201" cy="4114801"/>
        </a:xfrm>
        <a:prstGeom prst="straightConnector1">
          <a:avLst/>
        </a:prstGeom>
        <a:ln w="1905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999066</xdr:colOff>
      <xdr:row>49</xdr:row>
      <xdr:rowOff>177799</xdr:rowOff>
    </xdr:from>
    <xdr:to>
      <xdr:col>27</xdr:col>
      <xdr:colOff>660400</xdr:colOff>
      <xdr:row>79</xdr:row>
      <xdr:rowOff>101601</xdr:rowOff>
    </xdr:to>
    <xdr:cxnSp macro="">
      <xdr:nvCxnSpPr>
        <xdr:cNvPr id="21" name="直線矢印コネクタ 20"/>
        <xdr:cNvCxnSpPr>
          <a:stCxn id="16" idx="3"/>
          <a:endCxn id="18" idx="1"/>
        </xdr:cNvCxnSpPr>
      </xdr:nvCxnSpPr>
      <xdr:spPr>
        <a:xfrm>
          <a:off x="33079266" y="13588999"/>
          <a:ext cx="3242734" cy="8305802"/>
        </a:xfrm>
        <a:prstGeom prst="straightConnector1">
          <a:avLst/>
        </a:prstGeom>
        <a:ln w="190500" cmpd="sng">
          <a:solidFill>
            <a:srgbClr val="00B0F0"/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338667</xdr:colOff>
      <xdr:row>46</xdr:row>
      <xdr:rowOff>118533</xdr:rowOff>
    </xdr:from>
    <xdr:to>
      <xdr:col>21</xdr:col>
      <xdr:colOff>84667</xdr:colOff>
      <xdr:row>50</xdr:row>
      <xdr:rowOff>220133</xdr:rowOff>
    </xdr:to>
    <xdr:sp macro="" textlink="">
      <xdr:nvSpPr>
        <xdr:cNvPr id="22" name="円/楕円 21"/>
        <xdr:cNvSpPr/>
      </xdr:nvSpPr>
      <xdr:spPr>
        <a:xfrm>
          <a:off x="27643667" y="12691533"/>
          <a:ext cx="939800" cy="1219200"/>
        </a:xfrm>
        <a:prstGeom prst="ellipse">
          <a:avLst/>
        </a:prstGeom>
        <a:noFill/>
        <a:ln w="76200" cmpd="sng">
          <a:solidFill>
            <a:srgbClr val="FF66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6</xdr:row>
      <xdr:rowOff>6350</xdr:rowOff>
    </xdr:from>
    <xdr:to>
      <xdr:col>10</xdr:col>
      <xdr:colOff>812800</xdr:colOff>
      <xdr:row>29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5</xdr:row>
      <xdr:rowOff>209550</xdr:rowOff>
    </xdr:from>
    <xdr:to>
      <xdr:col>12</xdr:col>
      <xdr:colOff>571500</xdr:colOff>
      <xdr:row>29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5</xdr:row>
      <xdr:rowOff>927100</xdr:rowOff>
    </xdr:from>
    <xdr:to>
      <xdr:col>13</xdr:col>
      <xdr:colOff>876300</xdr:colOff>
      <xdr:row>5</xdr:row>
      <xdr:rowOff>1295400</xdr:rowOff>
    </xdr:to>
    <xdr:sp macro="" textlink="">
      <xdr:nvSpPr>
        <xdr:cNvPr id="2" name="正方形/長方形 1"/>
        <xdr:cNvSpPr/>
      </xdr:nvSpPr>
      <xdr:spPr>
        <a:xfrm>
          <a:off x="20078700" y="31242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2">
                  <a:lumMod val="50000"/>
                </a:schemeClr>
              </a:solidFill>
            </a:rPr>
            <a:t>Over Quota</a:t>
          </a:r>
          <a:endParaRPr kumimoji="1" lang="ja-JP" altLang="en-US" sz="12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342900</xdr:colOff>
      <xdr:row>5</xdr:row>
      <xdr:rowOff>1930400</xdr:rowOff>
    </xdr:from>
    <xdr:to>
      <xdr:col>13</xdr:col>
      <xdr:colOff>546100</xdr:colOff>
      <xdr:row>5</xdr:row>
      <xdr:rowOff>2298700</xdr:rowOff>
    </xdr:to>
    <xdr:sp macro="" textlink="">
      <xdr:nvSpPr>
        <xdr:cNvPr id="4" name="正方形/長方形 3"/>
        <xdr:cNvSpPr/>
      </xdr:nvSpPr>
      <xdr:spPr>
        <a:xfrm>
          <a:off x="19748500" y="31242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rgbClr val="00B050"/>
              </a:solidFill>
            </a:rPr>
            <a:t>Pro non-DfB</a:t>
          </a:r>
          <a:endParaRPr kumimoji="1" lang="ja-JP" altLang="en-US" sz="1200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317500</xdr:colOff>
      <xdr:row>6</xdr:row>
      <xdr:rowOff>774700</xdr:rowOff>
    </xdr:from>
    <xdr:to>
      <xdr:col>13</xdr:col>
      <xdr:colOff>520700</xdr:colOff>
      <xdr:row>6</xdr:row>
      <xdr:rowOff>1143000</xdr:rowOff>
    </xdr:to>
    <xdr:sp macro="" textlink="">
      <xdr:nvSpPr>
        <xdr:cNvPr id="5" name="正方形/長方形 4"/>
        <xdr:cNvSpPr/>
      </xdr:nvSpPr>
      <xdr:spPr>
        <a:xfrm>
          <a:off x="197231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Biz abandoners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355600</xdr:colOff>
      <xdr:row>6</xdr:row>
      <xdr:rowOff>1346200</xdr:rowOff>
    </xdr:from>
    <xdr:to>
      <xdr:col>13</xdr:col>
      <xdr:colOff>558800</xdr:colOff>
      <xdr:row>6</xdr:row>
      <xdr:rowOff>1714500</xdr:rowOff>
    </xdr:to>
    <xdr:sp macro="" textlink="">
      <xdr:nvSpPr>
        <xdr:cNvPr id="6" name="正方形/長方形 5"/>
        <xdr:cNvSpPr/>
      </xdr:nvSpPr>
      <xdr:spPr>
        <a:xfrm>
          <a:off x="197612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1">
                  <a:lumMod val="75000"/>
                </a:schemeClr>
              </a:solidFill>
            </a:rPr>
            <a:t>biz domain</a:t>
          </a:r>
          <a:endParaRPr kumimoji="1" lang="ja-JP" altLang="en-US" sz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508000</xdr:colOff>
      <xdr:row>6</xdr:row>
      <xdr:rowOff>1892300</xdr:rowOff>
    </xdr:from>
    <xdr:to>
      <xdr:col>13</xdr:col>
      <xdr:colOff>711200</xdr:colOff>
      <xdr:row>6</xdr:row>
      <xdr:rowOff>2260600</xdr:rowOff>
    </xdr:to>
    <xdr:sp macro="" textlink="">
      <xdr:nvSpPr>
        <xdr:cNvPr id="7" name="正方形/長方形 6"/>
        <xdr:cNvSpPr/>
      </xdr:nvSpPr>
      <xdr:spPr>
        <a:xfrm>
          <a:off x="199136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non</a:t>
          </a:r>
          <a:r>
            <a:rPr kumimoji="1" lang="en-US" altLang="ja-JP" sz="1200" baseline="0">
              <a:solidFill>
                <a:schemeClr val="accent5">
                  <a:lumMod val="50000"/>
                </a:schemeClr>
              </a:solidFill>
            </a:rPr>
            <a:t>-dfb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901700</xdr:colOff>
      <xdr:row>5</xdr:row>
      <xdr:rowOff>1193800</xdr:rowOff>
    </xdr:from>
    <xdr:to>
      <xdr:col>31</xdr:col>
      <xdr:colOff>127000</xdr:colOff>
      <xdr:row>5</xdr:row>
      <xdr:rowOff>1562100</xdr:rowOff>
    </xdr:to>
    <xdr:sp macro="" textlink="">
      <xdr:nvSpPr>
        <xdr:cNvPr id="8" name="正方形/長方形 7"/>
        <xdr:cNvSpPr/>
      </xdr:nvSpPr>
      <xdr:spPr>
        <a:xfrm>
          <a:off x="36931600" y="31242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2">
                  <a:lumMod val="50000"/>
                </a:schemeClr>
              </a:solidFill>
            </a:rPr>
            <a:t>Over Quota</a:t>
          </a:r>
          <a:endParaRPr kumimoji="1" lang="ja-JP" altLang="en-US" sz="12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27</xdr:col>
      <xdr:colOff>660400</xdr:colOff>
      <xdr:row>5</xdr:row>
      <xdr:rowOff>2044700</xdr:rowOff>
    </xdr:from>
    <xdr:to>
      <xdr:col>28</xdr:col>
      <xdr:colOff>863600</xdr:colOff>
      <xdr:row>5</xdr:row>
      <xdr:rowOff>2413000</xdr:rowOff>
    </xdr:to>
    <xdr:sp macro="" textlink="">
      <xdr:nvSpPr>
        <xdr:cNvPr id="9" name="正方形/長方形 8"/>
        <xdr:cNvSpPr/>
      </xdr:nvSpPr>
      <xdr:spPr>
        <a:xfrm>
          <a:off x="34734500" y="31242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rgbClr val="00B050"/>
              </a:solidFill>
            </a:rPr>
            <a:t>Pro non-DfB</a:t>
          </a:r>
          <a:endParaRPr kumimoji="1" lang="ja-JP" altLang="en-US" sz="1200">
            <a:solidFill>
              <a:srgbClr val="00B050"/>
            </a:solidFill>
          </a:endParaRPr>
        </a:p>
      </xdr:txBody>
    </xdr:sp>
    <xdr:clientData/>
  </xdr:twoCellAnchor>
  <xdr:twoCellAnchor>
    <xdr:from>
      <xdr:col>28</xdr:col>
      <xdr:colOff>863600</xdr:colOff>
      <xdr:row>6</xdr:row>
      <xdr:rowOff>914400</xdr:rowOff>
    </xdr:from>
    <xdr:to>
      <xdr:col>30</xdr:col>
      <xdr:colOff>88900</xdr:colOff>
      <xdr:row>6</xdr:row>
      <xdr:rowOff>1282700</xdr:rowOff>
    </xdr:to>
    <xdr:sp macro="" textlink="">
      <xdr:nvSpPr>
        <xdr:cNvPr id="10" name="正方形/長方形 9"/>
        <xdr:cNvSpPr/>
      </xdr:nvSpPr>
      <xdr:spPr>
        <a:xfrm>
          <a:off x="359156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Biz abandoners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28</xdr:col>
      <xdr:colOff>279400</xdr:colOff>
      <xdr:row>6</xdr:row>
      <xdr:rowOff>1498600</xdr:rowOff>
    </xdr:from>
    <xdr:to>
      <xdr:col>29</xdr:col>
      <xdr:colOff>482600</xdr:colOff>
      <xdr:row>6</xdr:row>
      <xdr:rowOff>1866900</xdr:rowOff>
    </xdr:to>
    <xdr:sp macro="" textlink="">
      <xdr:nvSpPr>
        <xdr:cNvPr id="11" name="正方形/長方形 10"/>
        <xdr:cNvSpPr/>
      </xdr:nvSpPr>
      <xdr:spPr>
        <a:xfrm>
          <a:off x="353314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1">
                  <a:lumMod val="75000"/>
                </a:schemeClr>
              </a:solidFill>
            </a:rPr>
            <a:t>biz domain</a:t>
          </a:r>
          <a:endParaRPr kumimoji="1" lang="ja-JP" altLang="en-US" sz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27</xdr:col>
      <xdr:colOff>647700</xdr:colOff>
      <xdr:row>6</xdr:row>
      <xdr:rowOff>2171700</xdr:rowOff>
    </xdr:from>
    <xdr:to>
      <xdr:col>28</xdr:col>
      <xdr:colOff>850900</xdr:colOff>
      <xdr:row>6</xdr:row>
      <xdr:rowOff>2540000</xdr:rowOff>
    </xdr:to>
    <xdr:sp macro="" textlink="">
      <xdr:nvSpPr>
        <xdr:cNvPr id="12" name="正方形/長方形 11"/>
        <xdr:cNvSpPr/>
      </xdr:nvSpPr>
      <xdr:spPr>
        <a:xfrm>
          <a:off x="34721800" y="3644900"/>
          <a:ext cx="1181100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chemeClr val="accent5">
                  <a:lumMod val="50000"/>
                </a:schemeClr>
              </a:solidFill>
            </a:rPr>
            <a:t>non</a:t>
          </a:r>
          <a:r>
            <a:rPr kumimoji="1" lang="en-US" altLang="ja-JP" sz="1200" baseline="0">
              <a:solidFill>
                <a:schemeClr val="accent5">
                  <a:lumMod val="50000"/>
                </a:schemeClr>
              </a:solidFill>
            </a:rPr>
            <a:t>-dfb</a:t>
          </a:r>
          <a:endParaRPr kumimoji="1" lang="ja-JP" altLang="en-US" sz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409222</xdr:colOff>
      <xdr:row>2</xdr:row>
      <xdr:rowOff>474133</xdr:rowOff>
    </xdr:from>
    <xdr:to>
      <xdr:col>22</xdr:col>
      <xdr:colOff>98778</xdr:colOff>
      <xdr:row>15</xdr:row>
      <xdr:rowOff>436886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366890</xdr:colOff>
      <xdr:row>11</xdr:row>
      <xdr:rowOff>169334</xdr:rowOff>
    </xdr:from>
    <xdr:to>
      <xdr:col>22</xdr:col>
      <xdr:colOff>1</xdr:colOff>
      <xdr:row>11</xdr:row>
      <xdr:rowOff>202911</xdr:rowOff>
    </xdr:to>
    <xdr:cxnSp macro="">
      <xdr:nvCxnSpPr>
        <xdr:cNvPr id="14" name="直線コネクタ 13"/>
        <xdr:cNvCxnSpPr/>
      </xdr:nvCxnSpPr>
      <xdr:spPr>
        <a:xfrm>
          <a:off x="22775334" y="5461001"/>
          <a:ext cx="5475111" cy="33577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551584</xdr:colOff>
      <xdr:row>3</xdr:row>
      <xdr:rowOff>536222</xdr:rowOff>
    </xdr:from>
    <xdr:to>
      <xdr:col>17</xdr:col>
      <xdr:colOff>570089</xdr:colOff>
      <xdr:row>14</xdr:row>
      <xdr:rowOff>232834</xdr:rowOff>
    </xdr:to>
    <xdr:cxnSp macro="">
      <xdr:nvCxnSpPr>
        <xdr:cNvPr id="15" name="直線コネクタ 14"/>
        <xdr:cNvCxnSpPr/>
      </xdr:nvCxnSpPr>
      <xdr:spPr>
        <a:xfrm>
          <a:off x="23933695" y="1580444"/>
          <a:ext cx="18505" cy="5510390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690033</xdr:colOff>
      <xdr:row>11</xdr:row>
      <xdr:rowOff>269523</xdr:rowOff>
    </xdr:from>
    <xdr:to>
      <xdr:col>21</xdr:col>
      <xdr:colOff>733778</xdr:colOff>
      <xdr:row>14</xdr:row>
      <xdr:rowOff>56444</xdr:rowOff>
    </xdr:to>
    <xdr:sp macro="" textlink="">
      <xdr:nvSpPr>
        <xdr:cNvPr id="16" name="正方形/長方形 15"/>
        <xdr:cNvSpPr/>
      </xdr:nvSpPr>
      <xdr:spPr>
        <a:xfrm>
          <a:off x="24072144" y="5561190"/>
          <a:ext cx="3938412" cy="1353254"/>
        </a:xfrm>
        <a:prstGeom prst="rect">
          <a:avLst/>
        </a:prstGeom>
        <a:solidFill>
          <a:schemeClr val="bg1">
            <a:alpha val="79000"/>
          </a:schemeClr>
        </a:solidFill>
        <a:ln w="635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zh-TW" altLang="en-US" sz="2000">
              <a:solidFill>
                <a:srgbClr val="00B0F0"/>
              </a:solidFill>
            </a:rPr>
            <a:t>有誘導力的廣告群</a:t>
          </a:r>
          <a:endParaRPr kumimoji="1" lang="ja-JP" altLang="en-US" sz="20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536222</xdr:colOff>
      <xdr:row>17</xdr:row>
      <xdr:rowOff>433211</xdr:rowOff>
    </xdr:from>
    <xdr:to>
      <xdr:col>22</xdr:col>
      <xdr:colOff>889000</xdr:colOff>
      <xdr:row>32</xdr:row>
      <xdr:rowOff>373518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437444</xdr:colOff>
      <xdr:row>27</xdr:row>
      <xdr:rowOff>328085</xdr:rowOff>
    </xdr:from>
    <xdr:to>
      <xdr:col>22</xdr:col>
      <xdr:colOff>649111</xdr:colOff>
      <xdr:row>27</xdr:row>
      <xdr:rowOff>328086</xdr:rowOff>
    </xdr:to>
    <xdr:cxnSp macro="">
      <xdr:nvCxnSpPr>
        <xdr:cNvPr id="18" name="直線コネクタ 17"/>
        <xdr:cNvCxnSpPr/>
      </xdr:nvCxnSpPr>
      <xdr:spPr>
        <a:xfrm flipV="1">
          <a:off x="22884694" y="14552085"/>
          <a:ext cx="6117167" cy="1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775735</xdr:colOff>
      <xdr:row>19</xdr:row>
      <xdr:rowOff>29986</xdr:rowOff>
    </xdr:from>
    <xdr:to>
      <xdr:col>17</xdr:col>
      <xdr:colOff>797278</xdr:colOff>
      <xdr:row>31</xdr:row>
      <xdr:rowOff>181327</xdr:rowOff>
    </xdr:to>
    <xdr:cxnSp macro="">
      <xdr:nvCxnSpPr>
        <xdr:cNvPr id="19" name="直線コネクタ 18"/>
        <xdr:cNvCxnSpPr/>
      </xdr:nvCxnSpPr>
      <xdr:spPr>
        <a:xfrm>
          <a:off x="24207235" y="10062986"/>
          <a:ext cx="21543" cy="6437841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704145</xdr:colOff>
      <xdr:row>3</xdr:row>
      <xdr:rowOff>563034</xdr:rowOff>
    </xdr:from>
    <xdr:to>
      <xdr:col>21</xdr:col>
      <xdr:colOff>733778</xdr:colOff>
      <xdr:row>11</xdr:row>
      <xdr:rowOff>42333</xdr:rowOff>
    </xdr:to>
    <xdr:sp macro="" textlink="">
      <xdr:nvSpPr>
        <xdr:cNvPr id="20" name="正方形/長方形 19"/>
        <xdr:cNvSpPr/>
      </xdr:nvSpPr>
      <xdr:spPr>
        <a:xfrm>
          <a:off x="24086256" y="1607256"/>
          <a:ext cx="3924300" cy="3726744"/>
        </a:xfrm>
        <a:prstGeom prst="rect">
          <a:avLst/>
        </a:prstGeom>
        <a:solidFill>
          <a:schemeClr val="bg1">
            <a:alpha val="79000"/>
          </a:schemeClr>
        </a:solidFill>
        <a:ln w="635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zh-TW" altLang="en-US" sz="2000">
              <a:solidFill>
                <a:srgbClr val="00B0F0"/>
              </a:solidFill>
            </a:rPr>
            <a:t>驚人的廣告群</a:t>
          </a:r>
          <a:endParaRPr kumimoji="1" lang="ja-JP" altLang="en-US" sz="20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472723</xdr:colOff>
      <xdr:row>3</xdr:row>
      <xdr:rowOff>548922</xdr:rowOff>
    </xdr:from>
    <xdr:to>
      <xdr:col>17</xdr:col>
      <xdr:colOff>437445</xdr:colOff>
      <xdr:row>11</xdr:row>
      <xdr:rowOff>70554</xdr:rowOff>
    </xdr:to>
    <xdr:sp macro="" textlink="">
      <xdr:nvSpPr>
        <xdr:cNvPr id="21" name="正方形/長方形 20"/>
        <xdr:cNvSpPr/>
      </xdr:nvSpPr>
      <xdr:spPr>
        <a:xfrm>
          <a:off x="22881167" y="1593144"/>
          <a:ext cx="938389" cy="3769077"/>
        </a:xfrm>
        <a:prstGeom prst="rect">
          <a:avLst/>
        </a:prstGeom>
        <a:solidFill>
          <a:schemeClr val="bg1">
            <a:alpha val="79000"/>
          </a:schemeClr>
        </a:solidFill>
        <a:ln w="635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kumimoji="1" lang="zh-TW" altLang="en-US" sz="1400">
              <a:solidFill>
                <a:srgbClr val="00B0F0"/>
              </a:solidFill>
            </a:rPr>
            <a:t>誘導力小</a:t>
          </a:r>
          <a:endParaRPr kumimoji="1" lang="ja-JP" altLang="en-US" sz="1400">
            <a:solidFill>
              <a:srgbClr val="00B0F0"/>
            </a:solidFill>
          </a:endParaRPr>
        </a:p>
        <a:p>
          <a:pPr algn="ctr"/>
          <a:endParaRPr kumimoji="1" lang="ja-JP" altLang="en-US" sz="1400">
            <a:solidFill>
              <a:srgbClr val="00B0F0"/>
            </a:solidFill>
          </a:endParaRPr>
        </a:p>
        <a:p>
          <a:pPr algn="ctr"/>
          <a:r>
            <a:rPr kumimoji="1" lang="zh-TW" altLang="en-US" sz="1400">
              <a:solidFill>
                <a:srgbClr val="00B0F0"/>
              </a:solidFill>
            </a:rPr>
            <a:t>購買力大</a:t>
          </a:r>
          <a:endParaRPr kumimoji="1" lang="ja-JP" altLang="en-US" sz="14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472723</xdr:colOff>
      <xdr:row>11</xdr:row>
      <xdr:rowOff>299156</xdr:rowOff>
    </xdr:from>
    <xdr:to>
      <xdr:col>17</xdr:col>
      <xdr:colOff>479778</xdr:colOff>
      <xdr:row>14</xdr:row>
      <xdr:rowOff>84667</xdr:rowOff>
    </xdr:to>
    <xdr:sp macro="" textlink="">
      <xdr:nvSpPr>
        <xdr:cNvPr id="22" name="正方形/長方形 21"/>
        <xdr:cNvSpPr/>
      </xdr:nvSpPr>
      <xdr:spPr>
        <a:xfrm>
          <a:off x="22881167" y="5590823"/>
          <a:ext cx="980722" cy="1351844"/>
        </a:xfrm>
        <a:prstGeom prst="rect">
          <a:avLst/>
        </a:prstGeom>
        <a:solidFill>
          <a:schemeClr val="bg1">
            <a:alpha val="79000"/>
          </a:schemeClr>
        </a:solidFill>
        <a:ln w="635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0" rtlCol="0" anchor="t"/>
        <a:lstStyle/>
        <a:p>
          <a:pPr algn="ctr"/>
          <a:r>
            <a:rPr kumimoji="1" lang="zh-TW" altLang="en-US" sz="1400">
              <a:solidFill>
                <a:srgbClr val="00B0F0"/>
              </a:solidFill>
            </a:rPr>
            <a:t>重新思考</a:t>
          </a:r>
          <a:endParaRPr kumimoji="1" lang="ja-JP" altLang="en-US" sz="14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9878</xdr:colOff>
      <xdr:row>10</xdr:row>
      <xdr:rowOff>91723</xdr:rowOff>
    </xdr:from>
    <xdr:to>
      <xdr:col>20</xdr:col>
      <xdr:colOff>246945</xdr:colOff>
      <xdr:row>11</xdr:row>
      <xdr:rowOff>282223</xdr:rowOff>
    </xdr:to>
    <xdr:sp macro="" textlink="">
      <xdr:nvSpPr>
        <xdr:cNvPr id="23" name="上矢印 22"/>
        <xdr:cNvSpPr/>
      </xdr:nvSpPr>
      <xdr:spPr>
        <a:xfrm>
          <a:off x="25339322" y="4861279"/>
          <a:ext cx="1210734" cy="712611"/>
        </a:xfrm>
        <a:prstGeom prst="up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1</a:t>
          </a:r>
          <a:endParaRPr kumimoji="1" lang="ja-JP" altLang="en-US" sz="2400"/>
        </a:p>
      </xdr:txBody>
    </xdr:sp>
    <xdr:clientData/>
  </xdr:twoCellAnchor>
  <xdr:twoCellAnchor>
    <xdr:from>
      <xdr:col>17</xdr:col>
      <xdr:colOff>458612</xdr:colOff>
      <xdr:row>6</xdr:row>
      <xdr:rowOff>455789</xdr:rowOff>
    </xdr:from>
    <xdr:to>
      <xdr:col>18</xdr:col>
      <xdr:colOff>119944</xdr:colOff>
      <xdr:row>8</xdr:row>
      <xdr:rowOff>9879</xdr:rowOff>
    </xdr:to>
    <xdr:sp macro="" textlink="">
      <xdr:nvSpPr>
        <xdr:cNvPr id="24" name="右矢印 23"/>
        <xdr:cNvSpPr/>
      </xdr:nvSpPr>
      <xdr:spPr>
        <a:xfrm>
          <a:off x="23840723" y="3136900"/>
          <a:ext cx="634999" cy="598312"/>
        </a:xfrm>
        <a:prstGeom prst="righ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</a:t>
          </a:r>
          <a:endParaRPr kumimoji="1" lang="ja-JP" altLang="en-US" sz="1600"/>
        </a:p>
      </xdr:txBody>
    </xdr:sp>
    <xdr:clientData/>
  </xdr:twoCellAnchor>
  <xdr:twoCellAnchor>
    <xdr:from>
      <xdr:col>15</xdr:col>
      <xdr:colOff>276928</xdr:colOff>
      <xdr:row>35</xdr:row>
      <xdr:rowOff>146225</xdr:rowOff>
    </xdr:from>
    <xdr:to>
      <xdr:col>23</xdr:col>
      <xdr:colOff>114652</xdr:colOff>
      <xdr:row>49</xdr:row>
      <xdr:rowOff>214114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197557</xdr:colOff>
      <xdr:row>44</xdr:row>
      <xdr:rowOff>442735</xdr:rowOff>
    </xdr:from>
    <xdr:to>
      <xdr:col>22</xdr:col>
      <xdr:colOff>733778</xdr:colOff>
      <xdr:row>44</xdr:row>
      <xdr:rowOff>470958</xdr:rowOff>
    </xdr:to>
    <xdr:cxnSp macro="">
      <xdr:nvCxnSpPr>
        <xdr:cNvPr id="29" name="直線コネクタ 28"/>
        <xdr:cNvCxnSpPr/>
      </xdr:nvCxnSpPr>
      <xdr:spPr>
        <a:xfrm>
          <a:off x="22644807" y="23572610"/>
          <a:ext cx="6441721" cy="28223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640643</xdr:colOff>
      <xdr:row>37</xdr:row>
      <xdr:rowOff>172861</xdr:rowOff>
    </xdr:from>
    <xdr:to>
      <xdr:col>17</xdr:col>
      <xdr:colOff>640643</xdr:colOff>
      <xdr:row>48</xdr:row>
      <xdr:rowOff>10583</xdr:rowOff>
    </xdr:to>
    <xdr:cxnSp macro="">
      <xdr:nvCxnSpPr>
        <xdr:cNvPr id="30" name="直線コネクタ 29"/>
        <xdr:cNvCxnSpPr/>
      </xdr:nvCxnSpPr>
      <xdr:spPr>
        <a:xfrm>
          <a:off x="24072143" y="19635611"/>
          <a:ext cx="0" cy="5600347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tabSelected="1" zoomScale="75" zoomScaleNormal="75" zoomScalePageLayoutView="75" workbookViewId="0">
      <selection activeCell="D8" sqref="D8"/>
    </sheetView>
  </sheetViews>
  <sheetFormatPr defaultColWidth="13.375" defaultRowHeight="22.5" customHeight="1"/>
  <cols>
    <col min="1" max="2" width="13.375" style="2"/>
    <col min="3" max="12" width="17.25" style="2" customWidth="1"/>
    <col min="13" max="13" width="13.375" style="3"/>
    <col min="14" max="16384" width="13.375" style="2"/>
  </cols>
  <sheetData>
    <row r="1" spans="1:13" ht="42.95" customHeight="1">
      <c r="A1" s="1" t="s">
        <v>47</v>
      </c>
    </row>
    <row r="3" spans="1:13" ht="22.5" customHeight="1">
      <c r="B3" s="4" t="s">
        <v>59</v>
      </c>
    </row>
    <row r="4" spans="1:13" ht="22.5" customHeight="1" thickBot="1"/>
    <row r="5" spans="1:13" ht="22.5" customHeight="1">
      <c r="B5" s="5" t="s">
        <v>60</v>
      </c>
      <c r="C5" s="90" t="s">
        <v>109</v>
      </c>
      <c r="D5" s="6" t="s">
        <v>50</v>
      </c>
      <c r="E5" s="90" t="s">
        <v>110</v>
      </c>
      <c r="F5" s="6" t="s">
        <v>50</v>
      </c>
      <c r="G5" s="6" t="s">
        <v>51</v>
      </c>
      <c r="H5" s="6" t="s">
        <v>50</v>
      </c>
      <c r="I5" s="7" t="s">
        <v>52</v>
      </c>
      <c r="J5" s="6" t="s">
        <v>50</v>
      </c>
      <c r="K5" s="8" t="s">
        <v>53</v>
      </c>
      <c r="L5" s="6" t="s">
        <v>50</v>
      </c>
      <c r="M5" s="9"/>
    </row>
    <row r="6" spans="1:13" ht="22.5" customHeight="1">
      <c r="B6" s="94" t="s">
        <v>0</v>
      </c>
      <c r="C6" s="10"/>
      <c r="D6" s="11"/>
      <c r="E6" s="11"/>
      <c r="F6" s="11"/>
      <c r="G6" s="12"/>
      <c r="H6" s="11"/>
      <c r="I6" s="13"/>
      <c r="J6" s="13"/>
      <c r="K6" s="14"/>
      <c r="L6" s="15"/>
      <c r="M6" s="16"/>
    </row>
    <row r="7" spans="1:13" ht="22.5" customHeight="1">
      <c r="B7" s="94" t="s">
        <v>1</v>
      </c>
      <c r="C7" s="10"/>
      <c r="D7" s="17"/>
      <c r="E7" s="11"/>
      <c r="F7" s="17"/>
      <c r="G7" s="12"/>
      <c r="H7" s="17"/>
      <c r="I7" s="13"/>
      <c r="J7" s="17"/>
      <c r="K7" s="14"/>
      <c r="L7" s="17"/>
      <c r="M7" s="16"/>
    </row>
    <row r="8" spans="1:13" ht="22.5" customHeight="1">
      <c r="B8" s="94" t="s">
        <v>2</v>
      </c>
      <c r="C8" s="10"/>
      <c r="D8" s="17"/>
      <c r="E8" s="11"/>
      <c r="F8" s="17"/>
      <c r="G8" s="12"/>
      <c r="H8" s="18"/>
      <c r="I8" s="13"/>
      <c r="J8" s="17"/>
      <c r="K8" s="14"/>
      <c r="L8" s="17"/>
      <c r="M8" s="16"/>
    </row>
    <row r="9" spans="1:13" ht="22.5" customHeight="1" thickBot="1">
      <c r="B9" s="95" t="s">
        <v>3</v>
      </c>
      <c r="C9" s="19"/>
      <c r="D9" s="20"/>
      <c r="E9" s="21"/>
      <c r="F9" s="20"/>
      <c r="G9" s="22"/>
      <c r="H9" s="20"/>
      <c r="I9" s="23"/>
      <c r="J9" s="20"/>
      <c r="K9" s="24"/>
      <c r="L9" s="20"/>
      <c r="M9" s="16"/>
    </row>
    <row r="11" spans="1:13" ht="22.5" customHeight="1">
      <c r="A11" s="4" t="s">
        <v>61</v>
      </c>
    </row>
    <row r="12" spans="1:13" ht="22.5" customHeight="1" thickBot="1"/>
    <row r="13" spans="1:13" s="30" customFormat="1" ht="44.1" customHeight="1">
      <c r="A13" s="25" t="s">
        <v>49</v>
      </c>
      <c r="B13" s="25" t="s">
        <v>62</v>
      </c>
      <c r="C13" s="89" t="s">
        <v>112</v>
      </c>
      <c r="D13" s="26" t="s">
        <v>113</v>
      </c>
      <c r="E13" s="89" t="s">
        <v>110</v>
      </c>
      <c r="F13" s="26" t="s">
        <v>111</v>
      </c>
      <c r="G13" s="26" t="s">
        <v>51</v>
      </c>
      <c r="H13" s="26" t="s">
        <v>56</v>
      </c>
      <c r="I13" s="27" t="s">
        <v>52</v>
      </c>
      <c r="J13" s="27" t="s">
        <v>57</v>
      </c>
      <c r="K13" s="28" t="s">
        <v>54</v>
      </c>
      <c r="L13" s="28" t="s">
        <v>58</v>
      </c>
      <c r="M13" s="29"/>
    </row>
    <row r="14" spans="1:13" ht="22.5" customHeight="1">
      <c r="A14" s="91" t="s">
        <v>4</v>
      </c>
      <c r="B14" s="31">
        <v>42372</v>
      </c>
      <c r="C14" s="32">
        <v>184092</v>
      </c>
      <c r="D14" s="32"/>
      <c r="E14" s="32">
        <v>1003</v>
      </c>
      <c r="F14" s="32"/>
      <c r="G14" s="32">
        <v>12743115</v>
      </c>
      <c r="H14" s="32"/>
      <c r="I14" s="33">
        <f t="shared" ref="I14:J45" si="0">E14/C14</f>
        <v>5.4483627751341721E-3</v>
      </c>
      <c r="J14" s="33"/>
      <c r="K14" s="34">
        <f t="shared" ref="K14:L45" si="1">G14/E14</f>
        <v>12705</v>
      </c>
      <c r="L14" s="34"/>
    </row>
    <row r="15" spans="1:13" ht="22.5" customHeight="1">
      <c r="A15" s="91"/>
      <c r="B15" s="31">
        <v>42379</v>
      </c>
      <c r="C15" s="32">
        <v>217788</v>
      </c>
      <c r="D15" s="32"/>
      <c r="E15" s="32">
        <v>1025</v>
      </c>
      <c r="F15" s="32"/>
      <c r="G15" s="32">
        <v>8304550</v>
      </c>
      <c r="H15" s="32"/>
      <c r="I15" s="33">
        <f t="shared" si="0"/>
        <v>4.7064117398571085E-3</v>
      </c>
      <c r="J15" s="33"/>
      <c r="K15" s="34">
        <f t="shared" si="1"/>
        <v>8102</v>
      </c>
      <c r="L15" s="34"/>
    </row>
    <row r="16" spans="1:13" ht="22.5" customHeight="1">
      <c r="A16" s="91"/>
      <c r="B16" s="31">
        <v>42386</v>
      </c>
      <c r="C16" s="32">
        <v>171870</v>
      </c>
      <c r="D16" s="32"/>
      <c r="E16" s="32">
        <v>959</v>
      </c>
      <c r="F16" s="32"/>
      <c r="G16" s="32">
        <v>8255072</v>
      </c>
      <c r="H16" s="32"/>
      <c r="I16" s="33">
        <f t="shared" si="0"/>
        <v>5.5797986850526565E-3</v>
      </c>
      <c r="J16" s="33"/>
      <c r="K16" s="34">
        <f t="shared" si="1"/>
        <v>8608</v>
      </c>
      <c r="L16" s="34"/>
      <c r="M16" s="9"/>
    </row>
    <row r="17" spans="1:13" ht="22.5" customHeight="1">
      <c r="A17" s="91"/>
      <c r="B17" s="31">
        <v>42393</v>
      </c>
      <c r="C17" s="32">
        <v>213543</v>
      </c>
      <c r="D17" s="32"/>
      <c r="E17" s="32">
        <v>1017</v>
      </c>
      <c r="F17" s="32"/>
      <c r="G17" s="32">
        <v>8349570</v>
      </c>
      <c r="H17" s="32"/>
      <c r="I17" s="33">
        <f t="shared" si="0"/>
        <v>4.7625068487377248E-3</v>
      </c>
      <c r="J17" s="33"/>
      <c r="K17" s="34">
        <f t="shared" si="1"/>
        <v>8210</v>
      </c>
      <c r="L17" s="34"/>
      <c r="M17" s="35"/>
    </row>
    <row r="18" spans="1:13" ht="22.5" customHeight="1">
      <c r="A18" s="91"/>
      <c r="B18" s="31">
        <v>42400</v>
      </c>
      <c r="C18" s="32">
        <v>449900</v>
      </c>
      <c r="D18" s="32"/>
      <c r="E18" s="32">
        <v>1284</v>
      </c>
      <c r="F18" s="32"/>
      <c r="G18" s="32">
        <v>16039728</v>
      </c>
      <c r="H18" s="32"/>
      <c r="I18" s="33">
        <f t="shared" si="0"/>
        <v>2.8539675483440765E-3</v>
      </c>
      <c r="J18" s="33"/>
      <c r="K18" s="34">
        <f t="shared" si="1"/>
        <v>12492</v>
      </c>
      <c r="L18" s="34"/>
      <c r="M18" s="35"/>
    </row>
    <row r="19" spans="1:13" ht="22.5" customHeight="1">
      <c r="A19" s="91"/>
      <c r="B19" s="31">
        <v>42407</v>
      </c>
      <c r="C19" s="32">
        <v>266870</v>
      </c>
      <c r="D19" s="32"/>
      <c r="E19" s="32">
        <v>910</v>
      </c>
      <c r="F19" s="32"/>
      <c r="G19" s="32">
        <v>11050130</v>
      </c>
      <c r="H19" s="32"/>
      <c r="I19" s="33">
        <f t="shared" si="0"/>
        <v>3.4098999512871438E-3</v>
      </c>
      <c r="J19" s="33"/>
      <c r="K19" s="34">
        <f t="shared" si="1"/>
        <v>12143</v>
      </c>
      <c r="L19" s="34"/>
      <c r="M19" s="35"/>
    </row>
    <row r="20" spans="1:13" ht="22.5" customHeight="1">
      <c r="A20" s="91"/>
      <c r="B20" s="31">
        <v>42414</v>
      </c>
      <c r="C20" s="32">
        <v>292688</v>
      </c>
      <c r="D20" s="32"/>
      <c r="E20" s="32">
        <v>975</v>
      </c>
      <c r="F20" s="32"/>
      <c r="G20" s="32">
        <v>10654800</v>
      </c>
      <c r="H20" s="32"/>
      <c r="I20" s="33">
        <f t="shared" si="0"/>
        <v>3.3311922593341715E-3</v>
      </c>
      <c r="J20" s="33"/>
      <c r="K20" s="34">
        <f t="shared" si="1"/>
        <v>10928</v>
      </c>
      <c r="L20" s="34"/>
      <c r="M20" s="35"/>
    </row>
    <row r="21" spans="1:13" ht="22.5" customHeight="1">
      <c r="A21" s="91"/>
      <c r="B21" s="31">
        <v>42421</v>
      </c>
      <c r="C21" s="32">
        <v>379020</v>
      </c>
      <c r="D21" s="32"/>
      <c r="E21" s="32">
        <v>1040</v>
      </c>
      <c r="F21" s="32"/>
      <c r="G21" s="32">
        <v>11035440</v>
      </c>
      <c r="H21" s="32"/>
      <c r="I21" s="33">
        <f t="shared" si="0"/>
        <v>2.743918526726822E-3</v>
      </c>
      <c r="J21" s="33"/>
      <c r="K21" s="34">
        <f t="shared" si="1"/>
        <v>10611</v>
      </c>
      <c r="L21" s="34"/>
      <c r="M21" s="35"/>
    </row>
    <row r="22" spans="1:13" ht="22.5" customHeight="1">
      <c r="A22" s="91"/>
      <c r="B22" s="31">
        <v>42428</v>
      </c>
      <c r="C22" s="32">
        <v>321827</v>
      </c>
      <c r="D22" s="32"/>
      <c r="E22" s="32">
        <v>1086</v>
      </c>
      <c r="F22" s="32"/>
      <c r="G22" s="32">
        <v>9532908</v>
      </c>
      <c r="H22" s="32"/>
      <c r="I22" s="33">
        <f t="shared" si="0"/>
        <v>3.3744838065171662E-3</v>
      </c>
      <c r="J22" s="33"/>
      <c r="K22" s="34">
        <f t="shared" si="1"/>
        <v>8778</v>
      </c>
      <c r="L22" s="34"/>
      <c r="M22" s="35"/>
    </row>
    <row r="23" spans="1:13" ht="22.5" customHeight="1">
      <c r="A23" s="91"/>
      <c r="B23" s="31">
        <v>42435</v>
      </c>
      <c r="C23" s="32">
        <v>299387</v>
      </c>
      <c r="D23" s="34">
        <f>AVERAGE(C14:C23)</f>
        <v>279698.5</v>
      </c>
      <c r="E23" s="32">
        <v>1164</v>
      </c>
      <c r="F23" s="34">
        <f>AVERAGE(E14:E23)</f>
        <v>1046.3</v>
      </c>
      <c r="G23" s="32">
        <v>10182672</v>
      </c>
      <c r="H23" s="34">
        <f>AVERAGE(G14:G23)</f>
        <v>10614798.5</v>
      </c>
      <c r="I23" s="33">
        <f t="shared" si="0"/>
        <v>3.8879443663218508E-3</v>
      </c>
      <c r="J23" s="33">
        <f>F23/D23</f>
        <v>3.7408137691120973E-3</v>
      </c>
      <c r="K23" s="34">
        <f t="shared" si="1"/>
        <v>8748</v>
      </c>
      <c r="L23" s="34">
        <f>H23/F23</f>
        <v>10145.081238650482</v>
      </c>
      <c r="M23" s="35"/>
    </row>
    <row r="24" spans="1:13" ht="22.5" customHeight="1">
      <c r="A24" s="91"/>
      <c r="B24" s="31">
        <v>42442</v>
      </c>
      <c r="C24" s="32">
        <v>286044</v>
      </c>
      <c r="D24" s="34">
        <f>AVERAGE(C15:C24)</f>
        <v>289893.7</v>
      </c>
      <c r="E24" s="32">
        <v>1066</v>
      </c>
      <c r="F24" s="34">
        <f>AVERAGE(E15:E24)</f>
        <v>1052.5999999999999</v>
      </c>
      <c r="G24" s="32">
        <v>13159770</v>
      </c>
      <c r="H24" s="34">
        <f>AVERAGE(G15:G24)</f>
        <v>10656464</v>
      </c>
      <c r="I24" s="33">
        <f t="shared" si="0"/>
        <v>3.7266993889052036E-3</v>
      </c>
      <c r="J24" s="33">
        <f t="shared" si="0"/>
        <v>3.630986116635166E-3</v>
      </c>
      <c r="K24" s="34">
        <f t="shared" si="1"/>
        <v>12345</v>
      </c>
      <c r="L24" s="34">
        <f t="shared" si="1"/>
        <v>10123.944518335551</v>
      </c>
      <c r="M24" s="35"/>
    </row>
    <row r="25" spans="1:13" ht="22.5" customHeight="1">
      <c r="A25" s="91"/>
      <c r="B25" s="31">
        <v>42449</v>
      </c>
      <c r="C25" s="32">
        <v>293010</v>
      </c>
      <c r="D25" s="34">
        <f t="shared" ref="D25:D65" si="2">AVERAGE(C16:C25)</f>
        <v>297415.90000000002</v>
      </c>
      <c r="E25" s="32">
        <v>1075</v>
      </c>
      <c r="F25" s="34">
        <f t="shared" ref="F25:H65" si="3">AVERAGE(E16:E25)</f>
        <v>1057.5999999999999</v>
      </c>
      <c r="G25" s="32">
        <v>13819125</v>
      </c>
      <c r="H25" s="34">
        <f t="shared" si="3"/>
        <v>11207921.5</v>
      </c>
      <c r="I25" s="33">
        <f t="shared" si="0"/>
        <v>3.6688167639329717E-3</v>
      </c>
      <c r="J25" s="33">
        <f t="shared" si="0"/>
        <v>3.5559632151475418E-3</v>
      </c>
      <c r="K25" s="34">
        <f t="shared" si="1"/>
        <v>12855</v>
      </c>
      <c r="L25" s="34">
        <f t="shared" si="1"/>
        <v>10597.505200453859</v>
      </c>
      <c r="M25" s="35"/>
    </row>
    <row r="26" spans="1:13" ht="22.5" customHeight="1">
      <c r="A26" s="91"/>
      <c r="B26" s="31">
        <v>42456</v>
      </c>
      <c r="C26" s="32">
        <v>501648</v>
      </c>
      <c r="D26" s="34">
        <f t="shared" si="2"/>
        <v>330393.7</v>
      </c>
      <c r="E26" s="32">
        <v>1014</v>
      </c>
      <c r="F26" s="34">
        <f t="shared" si="3"/>
        <v>1063.0999999999999</v>
      </c>
      <c r="G26" s="32">
        <v>13244868</v>
      </c>
      <c r="H26" s="34">
        <f t="shared" si="3"/>
        <v>11706901.1</v>
      </c>
      <c r="I26" s="33">
        <f t="shared" si="0"/>
        <v>2.0213376710362645E-3</v>
      </c>
      <c r="J26" s="33">
        <f t="shared" si="0"/>
        <v>3.2176763661050435E-3</v>
      </c>
      <c r="K26" s="34">
        <f t="shared" si="1"/>
        <v>13062</v>
      </c>
      <c r="L26" s="34">
        <f t="shared" si="1"/>
        <v>11012.04129432791</v>
      </c>
      <c r="M26" s="35"/>
    </row>
    <row r="27" spans="1:13" ht="22.5" customHeight="1">
      <c r="A27" s="92" t="s">
        <v>5</v>
      </c>
      <c r="B27" s="36">
        <v>42463</v>
      </c>
      <c r="C27" s="37">
        <v>520230</v>
      </c>
      <c r="D27" s="38">
        <f t="shared" si="2"/>
        <v>361062.40000000002</v>
      </c>
      <c r="E27" s="37">
        <v>1040</v>
      </c>
      <c r="F27" s="38">
        <f t="shared" si="3"/>
        <v>1065.4000000000001</v>
      </c>
      <c r="G27" s="37">
        <v>10634000</v>
      </c>
      <c r="H27" s="38">
        <f t="shared" si="3"/>
        <v>11935344.1</v>
      </c>
      <c r="I27" s="39">
        <f t="shared" si="0"/>
        <v>1.9991157757145877E-3</v>
      </c>
      <c r="J27" s="39">
        <f t="shared" si="0"/>
        <v>2.9507364931934204E-3</v>
      </c>
      <c r="K27" s="38">
        <f t="shared" si="1"/>
        <v>10225</v>
      </c>
      <c r="L27" s="38">
        <f t="shared" si="1"/>
        <v>11202.688286089729</v>
      </c>
      <c r="M27" s="35"/>
    </row>
    <row r="28" spans="1:13" ht="22.5" customHeight="1">
      <c r="A28" s="92"/>
      <c r="B28" s="36">
        <v>42470</v>
      </c>
      <c r="C28" s="37">
        <v>579744</v>
      </c>
      <c r="D28" s="38">
        <f t="shared" si="2"/>
        <v>374046.8</v>
      </c>
      <c r="E28" s="37">
        <v>1170</v>
      </c>
      <c r="F28" s="38">
        <f t="shared" si="3"/>
        <v>1054</v>
      </c>
      <c r="G28" s="37">
        <v>17029350</v>
      </c>
      <c r="H28" s="38">
        <f t="shared" si="3"/>
        <v>12034306.300000001</v>
      </c>
      <c r="I28" s="39">
        <f t="shared" si="0"/>
        <v>2.0181321410829606E-3</v>
      </c>
      <c r="J28" s="39">
        <f t="shared" si="0"/>
        <v>2.8178292128150811E-3</v>
      </c>
      <c r="K28" s="38">
        <f t="shared" si="1"/>
        <v>14555</v>
      </c>
      <c r="L28" s="38">
        <f t="shared" si="1"/>
        <v>11417.747912713474</v>
      </c>
      <c r="M28" s="35"/>
    </row>
    <row r="29" spans="1:13" ht="22.5" customHeight="1">
      <c r="A29" s="92"/>
      <c r="B29" s="36">
        <v>42477</v>
      </c>
      <c r="C29" s="37">
        <v>688831</v>
      </c>
      <c r="D29" s="38">
        <f t="shared" si="2"/>
        <v>416242.9</v>
      </c>
      <c r="E29" s="37">
        <v>1196</v>
      </c>
      <c r="F29" s="38">
        <f t="shared" si="3"/>
        <v>1082.5999999999999</v>
      </c>
      <c r="G29" s="37">
        <v>17136288</v>
      </c>
      <c r="H29" s="38">
        <f t="shared" si="3"/>
        <v>12642922.1</v>
      </c>
      <c r="I29" s="39">
        <f t="shared" si="0"/>
        <v>1.7362749353615039E-3</v>
      </c>
      <c r="J29" s="39">
        <f t="shared" si="0"/>
        <v>2.6008852042881687E-3</v>
      </c>
      <c r="K29" s="38">
        <f t="shared" si="1"/>
        <v>14328</v>
      </c>
      <c r="L29" s="38">
        <f t="shared" si="1"/>
        <v>11678.294938111954</v>
      </c>
      <c r="M29" s="35"/>
    </row>
    <row r="30" spans="1:13" ht="22.5" customHeight="1">
      <c r="A30" s="92"/>
      <c r="B30" s="36">
        <v>42484</v>
      </c>
      <c r="C30" s="37">
        <v>596398</v>
      </c>
      <c r="D30" s="38">
        <f t="shared" si="2"/>
        <v>446613.9</v>
      </c>
      <c r="E30" s="37">
        <v>1209</v>
      </c>
      <c r="F30" s="38">
        <f t="shared" si="3"/>
        <v>1106</v>
      </c>
      <c r="G30" s="37">
        <v>11886888</v>
      </c>
      <c r="H30" s="38">
        <f t="shared" si="3"/>
        <v>12766130.9</v>
      </c>
      <c r="I30" s="39">
        <f t="shared" si="0"/>
        <v>2.0271697758879139E-3</v>
      </c>
      <c r="J30" s="39">
        <f t="shared" si="0"/>
        <v>2.4764119522477914E-3</v>
      </c>
      <c r="K30" s="38">
        <f t="shared" si="1"/>
        <v>9832</v>
      </c>
      <c r="L30" s="38">
        <f t="shared" si="1"/>
        <v>11542.613833634719</v>
      </c>
      <c r="M30" s="35"/>
    </row>
    <row r="31" spans="1:13" ht="22.5" customHeight="1">
      <c r="A31" s="92"/>
      <c r="B31" s="36">
        <v>42491</v>
      </c>
      <c r="C31" s="37">
        <v>300366</v>
      </c>
      <c r="D31" s="38">
        <f t="shared" si="2"/>
        <v>438748.5</v>
      </c>
      <c r="E31" s="37">
        <v>1287</v>
      </c>
      <c r="F31" s="38">
        <f t="shared" si="3"/>
        <v>1130.7</v>
      </c>
      <c r="G31" s="37">
        <v>16150563</v>
      </c>
      <c r="H31" s="38">
        <f t="shared" si="3"/>
        <v>13277643.199999999</v>
      </c>
      <c r="I31" s="39">
        <f t="shared" si="0"/>
        <v>4.2847725774555045E-3</v>
      </c>
      <c r="J31" s="39">
        <f t="shared" si="0"/>
        <v>2.5771028277019751E-3</v>
      </c>
      <c r="K31" s="38">
        <f t="shared" si="1"/>
        <v>12549</v>
      </c>
      <c r="L31" s="38">
        <f t="shared" si="1"/>
        <v>11742.852392323339</v>
      </c>
      <c r="M31" s="35"/>
    </row>
    <row r="32" spans="1:13" ht="22.5" customHeight="1">
      <c r="A32" s="92"/>
      <c r="B32" s="36">
        <v>42498</v>
      </c>
      <c r="C32" s="37">
        <v>257840</v>
      </c>
      <c r="D32" s="38">
        <f t="shared" si="2"/>
        <v>432349.8</v>
      </c>
      <c r="E32" s="37">
        <v>725</v>
      </c>
      <c r="F32" s="38">
        <f t="shared" si="3"/>
        <v>1094.5999999999999</v>
      </c>
      <c r="G32" s="37">
        <v>9099475</v>
      </c>
      <c r="H32" s="38">
        <f t="shared" si="3"/>
        <v>13234299.9</v>
      </c>
      <c r="I32" s="39">
        <f t="shared" si="0"/>
        <v>2.8118212845175301E-3</v>
      </c>
      <c r="J32" s="39">
        <f t="shared" si="0"/>
        <v>2.5317462850682477E-3</v>
      </c>
      <c r="K32" s="38">
        <f t="shared" si="1"/>
        <v>12551</v>
      </c>
      <c r="L32" s="38">
        <f t="shared" si="1"/>
        <v>12090.535264023389</v>
      </c>
      <c r="M32" s="35"/>
    </row>
    <row r="33" spans="1:13" ht="22.5" customHeight="1">
      <c r="A33" s="92"/>
      <c r="B33" s="36">
        <v>42505</v>
      </c>
      <c r="C33" s="37">
        <v>268092</v>
      </c>
      <c r="D33" s="38">
        <f t="shared" si="2"/>
        <v>429220.3</v>
      </c>
      <c r="E33" s="37">
        <v>1288</v>
      </c>
      <c r="F33" s="38">
        <f t="shared" si="3"/>
        <v>1107</v>
      </c>
      <c r="G33" s="37">
        <v>16767184</v>
      </c>
      <c r="H33" s="38">
        <f t="shared" si="3"/>
        <v>13892751.1</v>
      </c>
      <c r="I33" s="39">
        <f t="shared" si="0"/>
        <v>4.8043209047640362E-3</v>
      </c>
      <c r="J33" s="39">
        <f t="shared" si="0"/>
        <v>2.579095163951938E-3</v>
      </c>
      <c r="K33" s="38">
        <f t="shared" si="1"/>
        <v>13018</v>
      </c>
      <c r="L33" s="38">
        <f t="shared" si="1"/>
        <v>12549.910659439927</v>
      </c>
      <c r="M33" s="35"/>
    </row>
    <row r="34" spans="1:13" ht="22.5" customHeight="1">
      <c r="A34" s="92"/>
      <c r="B34" s="36">
        <v>42512</v>
      </c>
      <c r="C34" s="37">
        <v>257961</v>
      </c>
      <c r="D34" s="38">
        <f t="shared" si="2"/>
        <v>426412</v>
      </c>
      <c r="E34" s="37">
        <v>1235</v>
      </c>
      <c r="F34" s="38">
        <f t="shared" si="3"/>
        <v>1123.9000000000001</v>
      </c>
      <c r="G34" s="37">
        <v>14824940</v>
      </c>
      <c r="H34" s="38">
        <f t="shared" si="3"/>
        <v>14059268.1</v>
      </c>
      <c r="I34" s="39">
        <f t="shared" si="0"/>
        <v>4.78754540415024E-3</v>
      </c>
      <c r="J34" s="39">
        <f t="shared" si="0"/>
        <v>2.6357138166843335E-3</v>
      </c>
      <c r="K34" s="38">
        <f t="shared" si="1"/>
        <v>12004</v>
      </c>
      <c r="L34" s="38">
        <f t="shared" si="1"/>
        <v>12509.358572826763</v>
      </c>
      <c r="M34" s="35"/>
    </row>
    <row r="35" spans="1:13" ht="22.5" customHeight="1">
      <c r="A35" s="92"/>
      <c r="B35" s="36">
        <v>42519</v>
      </c>
      <c r="C35" s="37">
        <v>247313</v>
      </c>
      <c r="D35" s="38">
        <f t="shared" si="2"/>
        <v>421842.3</v>
      </c>
      <c r="E35" s="37">
        <v>1258</v>
      </c>
      <c r="F35" s="38">
        <f t="shared" si="3"/>
        <v>1142.2</v>
      </c>
      <c r="G35" s="37">
        <v>16234490</v>
      </c>
      <c r="H35" s="38">
        <f t="shared" si="3"/>
        <v>14300804.6</v>
      </c>
      <c r="I35" s="39">
        <f t="shared" si="0"/>
        <v>5.086671545773979E-3</v>
      </c>
      <c r="J35" s="39">
        <f t="shared" si="0"/>
        <v>2.7076469097575091E-3</v>
      </c>
      <c r="K35" s="38">
        <f t="shared" si="1"/>
        <v>12905</v>
      </c>
      <c r="L35" s="38">
        <f t="shared" si="1"/>
        <v>12520.403256872702</v>
      </c>
      <c r="M35" s="35"/>
    </row>
    <row r="36" spans="1:13" ht="22.5" customHeight="1">
      <c r="A36" s="92"/>
      <c r="B36" s="36">
        <v>42526</v>
      </c>
      <c r="C36" s="37">
        <v>228613</v>
      </c>
      <c r="D36" s="38">
        <f t="shared" si="2"/>
        <v>394538.8</v>
      </c>
      <c r="E36" s="37">
        <v>1040</v>
      </c>
      <c r="F36" s="38">
        <f t="shared" si="3"/>
        <v>1144.8</v>
      </c>
      <c r="G36" s="37">
        <v>9607520</v>
      </c>
      <c r="H36" s="38">
        <f t="shared" si="3"/>
        <v>13937069.800000001</v>
      </c>
      <c r="I36" s="39">
        <f t="shared" si="0"/>
        <v>4.5491726192298772E-3</v>
      </c>
      <c r="J36" s="39">
        <f t="shared" si="0"/>
        <v>2.9016157599708824E-3</v>
      </c>
      <c r="K36" s="38">
        <f t="shared" si="1"/>
        <v>9238</v>
      </c>
      <c r="L36" s="38">
        <f t="shared" si="1"/>
        <v>12174.239867225717</v>
      </c>
      <c r="M36" s="35"/>
    </row>
    <row r="37" spans="1:13" ht="22.5" customHeight="1">
      <c r="A37" s="92"/>
      <c r="B37" s="36">
        <v>42533</v>
      </c>
      <c r="C37" s="37">
        <v>183510</v>
      </c>
      <c r="D37" s="38">
        <f t="shared" si="2"/>
        <v>360866.8</v>
      </c>
      <c r="E37" s="37">
        <v>1105</v>
      </c>
      <c r="F37" s="38">
        <f t="shared" si="3"/>
        <v>1151.3</v>
      </c>
      <c r="G37" s="37">
        <v>9510735</v>
      </c>
      <c r="H37" s="38">
        <f t="shared" si="3"/>
        <v>13824743.300000001</v>
      </c>
      <c r="I37" s="39">
        <f t="shared" si="0"/>
        <v>6.0214702196065614E-3</v>
      </c>
      <c r="J37" s="39">
        <f t="shared" si="0"/>
        <v>3.1903738443104213E-3</v>
      </c>
      <c r="K37" s="38">
        <f t="shared" si="1"/>
        <v>8607</v>
      </c>
      <c r="L37" s="38">
        <f t="shared" si="1"/>
        <v>12007.941718057849</v>
      </c>
      <c r="M37" s="35"/>
    </row>
    <row r="38" spans="1:13" ht="22.5" customHeight="1">
      <c r="A38" s="92"/>
      <c r="B38" s="36">
        <v>42540</v>
      </c>
      <c r="C38" s="37">
        <v>194830</v>
      </c>
      <c r="D38" s="38">
        <f t="shared" si="2"/>
        <v>322375.40000000002</v>
      </c>
      <c r="E38" s="37">
        <v>1131</v>
      </c>
      <c r="F38" s="38">
        <f t="shared" si="3"/>
        <v>1147.4000000000001</v>
      </c>
      <c r="G38" s="37">
        <v>12228372</v>
      </c>
      <c r="H38" s="38">
        <f t="shared" si="3"/>
        <v>13344645.5</v>
      </c>
      <c r="I38" s="39">
        <f t="shared" si="0"/>
        <v>5.8050608222552993E-3</v>
      </c>
      <c r="J38" s="39">
        <f t="shared" si="0"/>
        <v>3.5592045795057562E-3</v>
      </c>
      <c r="K38" s="38">
        <f t="shared" si="1"/>
        <v>10812</v>
      </c>
      <c r="L38" s="38">
        <f t="shared" si="1"/>
        <v>11630.334233920166</v>
      </c>
      <c r="M38" s="35"/>
    </row>
    <row r="39" spans="1:13" ht="22.5" customHeight="1">
      <c r="A39" s="92"/>
      <c r="B39" s="36">
        <v>42547</v>
      </c>
      <c r="C39" s="37">
        <v>216689</v>
      </c>
      <c r="D39" s="38">
        <f t="shared" si="2"/>
        <v>275161.2</v>
      </c>
      <c r="E39" s="37">
        <v>1280</v>
      </c>
      <c r="F39" s="38">
        <f t="shared" si="3"/>
        <v>1155.8</v>
      </c>
      <c r="G39" s="37">
        <v>11859200</v>
      </c>
      <c r="H39" s="38">
        <f t="shared" si="3"/>
        <v>12816936.699999999</v>
      </c>
      <c r="I39" s="39">
        <f t="shared" si="0"/>
        <v>5.9070834237086329E-3</v>
      </c>
      <c r="J39" s="39">
        <f t="shared" si="0"/>
        <v>4.2004468653283967E-3</v>
      </c>
      <c r="K39" s="38">
        <f t="shared" si="1"/>
        <v>9265</v>
      </c>
      <c r="L39" s="38">
        <f t="shared" si="1"/>
        <v>11089.234037030628</v>
      </c>
      <c r="M39" s="35"/>
    </row>
    <row r="40" spans="1:13" ht="22.5" customHeight="1">
      <c r="A40" s="92" t="s">
        <v>6</v>
      </c>
      <c r="B40" s="36">
        <v>42554</v>
      </c>
      <c r="C40" s="37">
        <v>341726</v>
      </c>
      <c r="D40" s="38">
        <f t="shared" si="2"/>
        <v>249694</v>
      </c>
      <c r="E40" s="37">
        <v>1307</v>
      </c>
      <c r="F40" s="38">
        <f t="shared" si="3"/>
        <v>1165.5999999999999</v>
      </c>
      <c r="G40" s="37">
        <v>11249349</v>
      </c>
      <c r="H40" s="38">
        <f t="shared" si="3"/>
        <v>12753182.800000001</v>
      </c>
      <c r="I40" s="39">
        <f t="shared" si="0"/>
        <v>3.8247016615651137E-3</v>
      </c>
      <c r="J40" s="39">
        <f t="shared" si="0"/>
        <v>4.6681137712560172E-3</v>
      </c>
      <c r="K40" s="38">
        <f t="shared" si="1"/>
        <v>8607</v>
      </c>
      <c r="L40" s="38">
        <f t="shared" si="1"/>
        <v>10941.303019903913</v>
      </c>
      <c r="M40" s="35"/>
    </row>
    <row r="41" spans="1:13" ht="22.5" customHeight="1">
      <c r="A41" s="92"/>
      <c r="B41" s="36">
        <v>42561</v>
      </c>
      <c r="C41" s="37">
        <v>400536</v>
      </c>
      <c r="D41" s="38">
        <f t="shared" si="2"/>
        <v>259711</v>
      </c>
      <c r="E41" s="37">
        <v>1249</v>
      </c>
      <c r="F41" s="38">
        <f t="shared" si="3"/>
        <v>1161.8</v>
      </c>
      <c r="G41" s="37">
        <v>15035462</v>
      </c>
      <c r="H41" s="38">
        <f t="shared" si="3"/>
        <v>12641672.699999999</v>
      </c>
      <c r="I41" s="39">
        <f t="shared" si="0"/>
        <v>3.1183214492579944E-3</v>
      </c>
      <c r="J41" s="39">
        <f t="shared" si="0"/>
        <v>4.4734339323324775E-3</v>
      </c>
      <c r="K41" s="38">
        <f t="shared" si="1"/>
        <v>12038</v>
      </c>
      <c r="L41" s="38">
        <f t="shared" si="1"/>
        <v>10881.109227061455</v>
      </c>
      <c r="M41" s="35"/>
    </row>
    <row r="42" spans="1:13" ht="22.5" customHeight="1">
      <c r="A42" s="92"/>
      <c r="B42" s="36">
        <v>42568</v>
      </c>
      <c r="C42" s="37">
        <v>263370</v>
      </c>
      <c r="D42" s="38">
        <f t="shared" si="2"/>
        <v>260264</v>
      </c>
      <c r="E42" s="37">
        <v>1313</v>
      </c>
      <c r="F42" s="38">
        <f t="shared" si="3"/>
        <v>1220.5999999999999</v>
      </c>
      <c r="G42" s="37">
        <v>11912849</v>
      </c>
      <c r="H42" s="38">
        <f t="shared" si="3"/>
        <v>12923010.1</v>
      </c>
      <c r="I42" s="39">
        <f t="shared" si="0"/>
        <v>4.9853817822834798E-3</v>
      </c>
      <c r="J42" s="39">
        <f t="shared" si="0"/>
        <v>4.689853379645283E-3</v>
      </c>
      <c r="K42" s="38">
        <f t="shared" si="1"/>
        <v>9073</v>
      </c>
      <c r="L42" s="38">
        <f t="shared" si="1"/>
        <v>10587.424299524824</v>
      </c>
      <c r="M42" s="35"/>
    </row>
    <row r="43" spans="1:13" ht="22.5" customHeight="1">
      <c r="A43" s="92"/>
      <c r="B43" s="36">
        <v>42575</v>
      </c>
      <c r="C43" s="37">
        <v>264636</v>
      </c>
      <c r="D43" s="38">
        <f t="shared" si="2"/>
        <v>259918.4</v>
      </c>
      <c r="E43" s="37">
        <v>1394</v>
      </c>
      <c r="F43" s="38">
        <f t="shared" si="3"/>
        <v>1231.2</v>
      </c>
      <c r="G43" s="37">
        <v>17017952</v>
      </c>
      <c r="H43" s="38">
        <f t="shared" si="3"/>
        <v>12948086.9</v>
      </c>
      <c r="I43" s="39">
        <f t="shared" si="0"/>
        <v>5.2676128720204355E-3</v>
      </c>
      <c r="J43" s="39">
        <f t="shared" si="0"/>
        <v>4.7368712642121532E-3</v>
      </c>
      <c r="K43" s="38">
        <f t="shared" si="1"/>
        <v>12208</v>
      </c>
      <c r="L43" s="38">
        <f t="shared" si="1"/>
        <v>10516.639782326185</v>
      </c>
      <c r="M43" s="35"/>
    </row>
    <row r="44" spans="1:13" ht="22.5" customHeight="1">
      <c r="A44" s="92"/>
      <c r="B44" s="36">
        <v>42582</v>
      </c>
      <c r="C44" s="37">
        <v>279940</v>
      </c>
      <c r="D44" s="38">
        <f t="shared" si="2"/>
        <v>262116.3</v>
      </c>
      <c r="E44" s="37">
        <v>1262</v>
      </c>
      <c r="F44" s="38">
        <f t="shared" si="3"/>
        <v>1233.9000000000001</v>
      </c>
      <c r="G44" s="37">
        <v>15614726</v>
      </c>
      <c r="H44" s="38">
        <f t="shared" si="3"/>
        <v>13027065.5</v>
      </c>
      <c r="I44" s="39">
        <f t="shared" si="0"/>
        <v>4.5081088804743872E-3</v>
      </c>
      <c r="J44" s="39">
        <f t="shared" si="0"/>
        <v>4.7074523789630788E-3</v>
      </c>
      <c r="K44" s="38">
        <f t="shared" si="1"/>
        <v>12373</v>
      </c>
      <c r="L44" s="38">
        <f t="shared" si="1"/>
        <v>10557.634735391846</v>
      </c>
      <c r="M44" s="35"/>
    </row>
    <row r="45" spans="1:13" ht="22.5" customHeight="1">
      <c r="A45" s="92"/>
      <c r="B45" s="36">
        <v>42589</v>
      </c>
      <c r="C45" s="37">
        <v>286884</v>
      </c>
      <c r="D45" s="38">
        <f t="shared" si="2"/>
        <v>266073.40000000002</v>
      </c>
      <c r="E45" s="37">
        <v>1374</v>
      </c>
      <c r="F45" s="38">
        <f t="shared" si="3"/>
        <v>1245.5</v>
      </c>
      <c r="G45" s="37">
        <v>16964778</v>
      </c>
      <c r="H45" s="38">
        <f t="shared" si="3"/>
        <v>13100094.300000001</v>
      </c>
      <c r="I45" s="39">
        <f t="shared" si="0"/>
        <v>4.7893922282176765E-3</v>
      </c>
      <c r="J45" s="39">
        <f t="shared" si="0"/>
        <v>4.6810391418307873E-3</v>
      </c>
      <c r="K45" s="38">
        <f t="shared" si="1"/>
        <v>12347</v>
      </c>
      <c r="L45" s="38">
        <f t="shared" si="1"/>
        <v>10517.940024086713</v>
      </c>
      <c r="M45" s="35"/>
    </row>
    <row r="46" spans="1:13" ht="22.5" customHeight="1">
      <c r="A46" s="92"/>
      <c r="B46" s="36">
        <v>42596</v>
      </c>
      <c r="C46" s="37">
        <v>270028</v>
      </c>
      <c r="D46" s="38">
        <f t="shared" si="2"/>
        <v>270214.90000000002</v>
      </c>
      <c r="E46" s="37">
        <v>1281</v>
      </c>
      <c r="F46" s="38">
        <f t="shared" si="3"/>
        <v>1269.5999999999999</v>
      </c>
      <c r="G46" s="37">
        <v>18386193</v>
      </c>
      <c r="H46" s="38">
        <f t="shared" si="3"/>
        <v>13977961.6</v>
      </c>
      <c r="I46" s="39">
        <f t="shared" ref="I46:L65" si="4">E46/C46</f>
        <v>4.7439524790021774E-3</v>
      </c>
      <c r="J46" s="39">
        <f t="shared" si="4"/>
        <v>4.6984825781257802E-3</v>
      </c>
      <c r="K46" s="38">
        <f t="shared" si="4"/>
        <v>14353</v>
      </c>
      <c r="L46" s="38">
        <f t="shared" si="4"/>
        <v>11009.736609955891</v>
      </c>
      <c r="M46" s="35"/>
    </row>
    <row r="47" spans="1:13" ht="22.5" customHeight="1">
      <c r="A47" s="92"/>
      <c r="B47" s="36">
        <v>42603</v>
      </c>
      <c r="C47" s="37">
        <v>265793</v>
      </c>
      <c r="D47" s="38">
        <f t="shared" si="2"/>
        <v>278443.2</v>
      </c>
      <c r="E47" s="37">
        <v>1410</v>
      </c>
      <c r="F47" s="38">
        <f t="shared" si="3"/>
        <v>1300.0999999999999</v>
      </c>
      <c r="G47" s="37">
        <v>10591920</v>
      </c>
      <c r="H47" s="38">
        <f t="shared" si="3"/>
        <v>14086080.1</v>
      </c>
      <c r="I47" s="39">
        <f t="shared" si="4"/>
        <v>5.304880113471762E-3</v>
      </c>
      <c r="J47" s="39">
        <f t="shared" si="4"/>
        <v>4.6691748981479882E-3</v>
      </c>
      <c r="K47" s="38">
        <f t="shared" si="4"/>
        <v>7512</v>
      </c>
      <c r="L47" s="38">
        <f t="shared" si="4"/>
        <v>10834.61279901546</v>
      </c>
      <c r="M47" s="35"/>
    </row>
    <row r="48" spans="1:13" ht="22.5" customHeight="1">
      <c r="A48" s="92"/>
      <c r="B48" s="36">
        <v>42610</v>
      </c>
      <c r="C48" s="37">
        <v>279081</v>
      </c>
      <c r="D48" s="38">
        <f t="shared" si="2"/>
        <v>286868.3</v>
      </c>
      <c r="E48" s="37">
        <v>1323</v>
      </c>
      <c r="F48" s="38">
        <f t="shared" si="3"/>
        <v>1319.3</v>
      </c>
      <c r="G48" s="37">
        <v>9340380</v>
      </c>
      <c r="H48" s="38">
        <f t="shared" si="3"/>
        <v>13797280.9</v>
      </c>
      <c r="I48" s="39">
        <f t="shared" si="4"/>
        <v>4.7405591924925021E-3</v>
      </c>
      <c r="J48" s="39">
        <f t="shared" si="4"/>
        <v>4.5989745119973174E-3</v>
      </c>
      <c r="K48" s="38">
        <f t="shared" si="4"/>
        <v>7060</v>
      </c>
      <c r="L48" s="38">
        <f t="shared" si="4"/>
        <v>10458.031456075192</v>
      </c>
      <c r="M48" s="35"/>
    </row>
    <row r="49" spans="1:13" ht="22.5" customHeight="1">
      <c r="A49" s="92"/>
      <c r="B49" s="36">
        <v>42617</v>
      </c>
      <c r="C49" s="37">
        <v>270840</v>
      </c>
      <c r="D49" s="38">
        <f t="shared" si="2"/>
        <v>292283.40000000002</v>
      </c>
      <c r="E49" s="37">
        <v>1380</v>
      </c>
      <c r="F49" s="38">
        <f t="shared" si="3"/>
        <v>1329.3</v>
      </c>
      <c r="G49" s="37">
        <v>14380980</v>
      </c>
      <c r="H49" s="38">
        <f t="shared" si="3"/>
        <v>14049458.9</v>
      </c>
      <c r="I49" s="39">
        <f t="shared" si="4"/>
        <v>5.0952591936198497E-3</v>
      </c>
      <c r="J49" s="39">
        <f t="shared" si="4"/>
        <v>4.5479832245006041E-3</v>
      </c>
      <c r="K49" s="38">
        <f t="shared" si="4"/>
        <v>10421</v>
      </c>
      <c r="L49" s="38">
        <f t="shared" si="4"/>
        <v>10569.065598435267</v>
      </c>
      <c r="M49" s="35"/>
    </row>
    <row r="50" spans="1:13" ht="22.5" customHeight="1">
      <c r="A50" s="92"/>
      <c r="B50" s="36">
        <v>42624</v>
      </c>
      <c r="C50" s="37">
        <v>172711</v>
      </c>
      <c r="D50" s="38">
        <f t="shared" si="2"/>
        <v>275381.90000000002</v>
      </c>
      <c r="E50" s="37">
        <v>1224</v>
      </c>
      <c r="F50" s="38">
        <f t="shared" si="3"/>
        <v>1321</v>
      </c>
      <c r="G50" s="37">
        <v>11946240</v>
      </c>
      <c r="H50" s="38">
        <f t="shared" si="3"/>
        <v>14119148</v>
      </c>
      <c r="I50" s="39">
        <f t="shared" si="4"/>
        <v>7.0869834579152455E-3</v>
      </c>
      <c r="J50" s="39">
        <f t="shared" si="4"/>
        <v>4.7969746740798864E-3</v>
      </c>
      <c r="K50" s="38">
        <f t="shared" si="4"/>
        <v>9760</v>
      </c>
      <c r="L50" s="38">
        <f t="shared" si="4"/>
        <v>10688.227100681303</v>
      </c>
      <c r="M50" s="35"/>
    </row>
    <row r="51" spans="1:13" ht="22.5" customHeight="1">
      <c r="A51" s="92"/>
      <c r="B51" s="36">
        <v>42631</v>
      </c>
      <c r="C51" s="37">
        <v>169760</v>
      </c>
      <c r="D51" s="38">
        <f t="shared" si="2"/>
        <v>252304.3</v>
      </c>
      <c r="E51" s="37">
        <v>1576</v>
      </c>
      <c r="F51" s="38">
        <f t="shared" si="3"/>
        <v>1353.7</v>
      </c>
      <c r="G51" s="37">
        <v>9793264</v>
      </c>
      <c r="H51" s="38">
        <f t="shared" si="3"/>
        <v>13594928.199999999</v>
      </c>
      <c r="I51" s="39">
        <f t="shared" si="4"/>
        <v>9.2836946277097075E-3</v>
      </c>
      <c r="J51" s="39">
        <f t="shared" si="4"/>
        <v>5.365346527982282E-3</v>
      </c>
      <c r="K51" s="38">
        <f t="shared" si="4"/>
        <v>6214</v>
      </c>
      <c r="L51" s="38">
        <f t="shared" si="4"/>
        <v>10042.792494644307</v>
      </c>
      <c r="M51" s="35"/>
    </row>
    <row r="52" spans="1:13" ht="22.5" customHeight="1">
      <c r="A52" s="92"/>
      <c r="B52" s="36">
        <v>42638</v>
      </c>
      <c r="C52" s="37">
        <v>322707</v>
      </c>
      <c r="D52" s="38">
        <f t="shared" si="2"/>
        <v>258238</v>
      </c>
      <c r="E52" s="37">
        <v>1458</v>
      </c>
      <c r="F52" s="38">
        <f t="shared" si="3"/>
        <v>1368.2</v>
      </c>
      <c r="G52" s="37">
        <v>11480292</v>
      </c>
      <c r="H52" s="38">
        <f t="shared" si="3"/>
        <v>13551672.5</v>
      </c>
      <c r="I52" s="39">
        <f t="shared" si="4"/>
        <v>4.5180302875363716E-3</v>
      </c>
      <c r="J52" s="39">
        <f t="shared" si="4"/>
        <v>5.2982132761251249E-3</v>
      </c>
      <c r="K52" s="38">
        <f t="shared" si="4"/>
        <v>7874</v>
      </c>
      <c r="L52" s="38">
        <f t="shared" si="4"/>
        <v>9904.7452857769331</v>
      </c>
      <c r="M52" s="35"/>
    </row>
    <row r="53" spans="1:13" ht="22.5" customHeight="1">
      <c r="A53" s="92" t="s">
        <v>7</v>
      </c>
      <c r="B53" s="36">
        <v>42645</v>
      </c>
      <c r="C53" s="37">
        <v>265254</v>
      </c>
      <c r="D53" s="38">
        <f t="shared" si="2"/>
        <v>258299.8</v>
      </c>
      <c r="E53" s="37">
        <v>1495</v>
      </c>
      <c r="F53" s="38">
        <f t="shared" si="3"/>
        <v>1378.3</v>
      </c>
      <c r="G53" s="37">
        <v>9541090</v>
      </c>
      <c r="H53" s="38">
        <f t="shared" si="3"/>
        <v>12803986.300000001</v>
      </c>
      <c r="I53" s="39">
        <f t="shared" si="4"/>
        <v>5.6361072783068303E-3</v>
      </c>
      <c r="J53" s="39">
        <f t="shared" si="4"/>
        <v>5.3360474921002651E-3</v>
      </c>
      <c r="K53" s="38">
        <f t="shared" si="4"/>
        <v>6382</v>
      </c>
      <c r="L53" s="38">
        <f t="shared" si="4"/>
        <v>9289.6947689182343</v>
      </c>
      <c r="M53" s="35"/>
    </row>
    <row r="54" spans="1:13" ht="22.5" customHeight="1">
      <c r="A54" s="92"/>
      <c r="B54" s="36">
        <v>42652</v>
      </c>
      <c r="C54" s="37">
        <v>194909</v>
      </c>
      <c r="D54" s="38">
        <f t="shared" si="2"/>
        <v>249796.7</v>
      </c>
      <c r="E54" s="37">
        <v>1418</v>
      </c>
      <c r="F54" s="38">
        <f t="shared" si="3"/>
        <v>1393.9</v>
      </c>
      <c r="G54" s="37">
        <v>12146588</v>
      </c>
      <c r="H54" s="38">
        <f t="shared" si="3"/>
        <v>12457172.5</v>
      </c>
      <c r="I54" s="39">
        <f t="shared" si="4"/>
        <v>7.2751899604430788E-3</v>
      </c>
      <c r="J54" s="39">
        <f t="shared" si="4"/>
        <v>5.5801377680329643E-3</v>
      </c>
      <c r="K54" s="38">
        <f t="shared" si="4"/>
        <v>8566</v>
      </c>
      <c r="L54" s="38">
        <f t="shared" si="4"/>
        <v>8936.9197933854648</v>
      </c>
      <c r="M54" s="35"/>
    </row>
    <row r="55" spans="1:13" ht="22.5" customHeight="1">
      <c r="A55" s="92"/>
      <c r="B55" s="36">
        <v>42659</v>
      </c>
      <c r="C55" s="37">
        <v>239800</v>
      </c>
      <c r="D55" s="38">
        <f t="shared" si="2"/>
        <v>245088.3</v>
      </c>
      <c r="E55" s="37">
        <v>1411</v>
      </c>
      <c r="F55" s="38">
        <f t="shared" si="3"/>
        <v>1397.6</v>
      </c>
      <c r="G55" s="37">
        <v>19759644</v>
      </c>
      <c r="H55" s="38">
        <f t="shared" si="3"/>
        <v>12736659.1</v>
      </c>
      <c r="I55" s="39">
        <f t="shared" si="4"/>
        <v>5.8840700583819849E-3</v>
      </c>
      <c r="J55" s="39">
        <f t="shared" si="4"/>
        <v>5.7024345919409452E-3</v>
      </c>
      <c r="K55" s="38">
        <f t="shared" si="4"/>
        <v>14004</v>
      </c>
      <c r="L55" s="38">
        <f t="shared" si="4"/>
        <v>9113.23633371494</v>
      </c>
      <c r="M55" s="35"/>
    </row>
    <row r="56" spans="1:13" ht="22.5" customHeight="1">
      <c r="A56" s="92"/>
      <c r="B56" s="36">
        <v>42666</v>
      </c>
      <c r="C56" s="37">
        <v>279928</v>
      </c>
      <c r="D56" s="38">
        <f t="shared" si="2"/>
        <v>246078.3</v>
      </c>
      <c r="E56" s="37">
        <v>1400</v>
      </c>
      <c r="F56" s="38">
        <f t="shared" si="3"/>
        <v>1409.5</v>
      </c>
      <c r="G56" s="37">
        <v>10591000</v>
      </c>
      <c r="H56" s="38">
        <f t="shared" si="3"/>
        <v>11957139.800000001</v>
      </c>
      <c r="I56" s="39">
        <f t="shared" si="4"/>
        <v>5.0012860449829954E-3</v>
      </c>
      <c r="J56" s="39">
        <f t="shared" si="4"/>
        <v>5.7278516634745938E-3</v>
      </c>
      <c r="K56" s="38">
        <f t="shared" si="4"/>
        <v>7565</v>
      </c>
      <c r="L56" s="38">
        <f t="shared" si="4"/>
        <v>8483.2492373181976</v>
      </c>
      <c r="M56" s="35"/>
    </row>
    <row r="57" spans="1:13" ht="22.5" customHeight="1">
      <c r="A57" s="92"/>
      <c r="B57" s="36">
        <v>42673</v>
      </c>
      <c r="C57" s="37">
        <v>213576</v>
      </c>
      <c r="D57" s="38">
        <f t="shared" si="2"/>
        <v>240856.6</v>
      </c>
      <c r="E57" s="37">
        <v>1474</v>
      </c>
      <c r="F57" s="38">
        <f t="shared" si="3"/>
        <v>1415.9</v>
      </c>
      <c r="G57" s="37">
        <v>18165576</v>
      </c>
      <c r="H57" s="38">
        <f t="shared" si="3"/>
        <v>12714505.4</v>
      </c>
      <c r="I57" s="39">
        <f t="shared" si="4"/>
        <v>6.9015245158632055E-3</v>
      </c>
      <c r="J57" s="39">
        <f t="shared" si="4"/>
        <v>5.8786016243690233E-3</v>
      </c>
      <c r="K57" s="38">
        <f t="shared" si="4"/>
        <v>12324</v>
      </c>
      <c r="L57" s="38">
        <f t="shared" si="4"/>
        <v>8979.804647220848</v>
      </c>
      <c r="M57" s="35"/>
    </row>
    <row r="58" spans="1:13" ht="22.5" customHeight="1">
      <c r="A58" s="92"/>
      <c r="B58" s="36">
        <v>42680</v>
      </c>
      <c r="C58" s="37">
        <v>217107</v>
      </c>
      <c r="D58" s="38">
        <f t="shared" si="2"/>
        <v>234659.20000000001</v>
      </c>
      <c r="E58" s="37">
        <v>1388</v>
      </c>
      <c r="F58" s="38">
        <f t="shared" si="3"/>
        <v>1422.4</v>
      </c>
      <c r="G58" s="37">
        <v>12915340</v>
      </c>
      <c r="H58" s="38">
        <f t="shared" si="3"/>
        <v>13072001.4</v>
      </c>
      <c r="I58" s="39">
        <f t="shared" si="4"/>
        <v>6.3931609759243137E-3</v>
      </c>
      <c r="J58" s="39">
        <f t="shared" si="4"/>
        <v>6.0615565040705839E-3</v>
      </c>
      <c r="K58" s="38">
        <f t="shared" si="4"/>
        <v>9305</v>
      </c>
      <c r="L58" s="38">
        <f t="shared" si="4"/>
        <v>9190.1022215973007</v>
      </c>
      <c r="M58" s="35"/>
    </row>
    <row r="59" spans="1:13" ht="22.5" customHeight="1">
      <c r="A59" s="92"/>
      <c r="B59" s="36">
        <v>42687</v>
      </c>
      <c r="C59" s="37">
        <v>367994</v>
      </c>
      <c r="D59" s="38">
        <f t="shared" si="2"/>
        <v>244374.6</v>
      </c>
      <c r="E59" s="37">
        <v>1379</v>
      </c>
      <c r="F59" s="38">
        <f t="shared" si="3"/>
        <v>1422.3</v>
      </c>
      <c r="G59" s="37">
        <v>13732082</v>
      </c>
      <c r="H59" s="38">
        <f t="shared" si="3"/>
        <v>13007111.6</v>
      </c>
      <c r="I59" s="39">
        <f t="shared" si="4"/>
        <v>3.7473437066908701E-3</v>
      </c>
      <c r="J59" s="39">
        <f t="shared" si="4"/>
        <v>5.8201629792949015E-3</v>
      </c>
      <c r="K59" s="38">
        <f t="shared" si="4"/>
        <v>9958</v>
      </c>
      <c r="L59" s="38">
        <f t="shared" si="4"/>
        <v>9145.1252197145477</v>
      </c>
      <c r="M59" s="35"/>
    </row>
    <row r="60" spans="1:13" ht="22.5" customHeight="1">
      <c r="A60" s="92"/>
      <c r="B60" s="36">
        <v>42694</v>
      </c>
      <c r="C60" s="37">
        <v>245060</v>
      </c>
      <c r="D60" s="38">
        <f t="shared" si="2"/>
        <v>251609.5</v>
      </c>
      <c r="E60" s="37">
        <v>1540</v>
      </c>
      <c r="F60" s="38">
        <f t="shared" si="3"/>
        <v>1453.9</v>
      </c>
      <c r="G60" s="37">
        <v>13558160</v>
      </c>
      <c r="H60" s="38">
        <f t="shared" si="3"/>
        <v>13168303.6</v>
      </c>
      <c r="I60" s="39">
        <f t="shared" si="4"/>
        <v>6.2841753040071818E-3</v>
      </c>
      <c r="J60" s="39">
        <f t="shared" si="4"/>
        <v>5.7783986693666183E-3</v>
      </c>
      <c r="K60" s="38">
        <f t="shared" si="4"/>
        <v>8804</v>
      </c>
      <c r="L60" s="38">
        <f t="shared" si="4"/>
        <v>9057.2278698672526</v>
      </c>
      <c r="M60" s="35"/>
    </row>
    <row r="61" spans="1:13" ht="22.5" customHeight="1">
      <c r="A61" s="92"/>
      <c r="B61" s="36">
        <v>42701</v>
      </c>
      <c r="C61" s="37">
        <v>205730</v>
      </c>
      <c r="D61" s="38">
        <f t="shared" si="2"/>
        <v>255206.5</v>
      </c>
      <c r="E61" s="37">
        <v>1550</v>
      </c>
      <c r="F61" s="38">
        <f t="shared" si="3"/>
        <v>1451.3</v>
      </c>
      <c r="G61" s="37">
        <v>15613150</v>
      </c>
      <c r="H61" s="38">
        <f t="shared" si="3"/>
        <v>13750292.199999999</v>
      </c>
      <c r="I61" s="39">
        <f t="shared" si="4"/>
        <v>7.5341466971273032E-3</v>
      </c>
      <c r="J61" s="39">
        <f t="shared" si="4"/>
        <v>5.6867673824922173E-3</v>
      </c>
      <c r="K61" s="38">
        <f t="shared" si="4"/>
        <v>10073</v>
      </c>
      <c r="L61" s="38">
        <f t="shared" si="4"/>
        <v>9474.4657892923587</v>
      </c>
      <c r="M61" s="35"/>
    </row>
    <row r="62" spans="1:13" ht="22.5" customHeight="1">
      <c r="A62" s="92"/>
      <c r="B62" s="36">
        <v>42708</v>
      </c>
      <c r="C62" s="37">
        <v>181038</v>
      </c>
      <c r="D62" s="38">
        <f t="shared" si="2"/>
        <v>241039.6</v>
      </c>
      <c r="E62" s="37">
        <v>1530</v>
      </c>
      <c r="F62" s="38">
        <f t="shared" si="3"/>
        <v>1458.5</v>
      </c>
      <c r="G62" s="37">
        <v>16069590</v>
      </c>
      <c r="H62" s="38">
        <f t="shared" si="3"/>
        <v>14209222</v>
      </c>
      <c r="I62" s="39">
        <f t="shared" si="4"/>
        <v>8.4512643754349921E-3</v>
      </c>
      <c r="J62" s="39">
        <f t="shared" si="4"/>
        <v>6.0508729685910525E-3</v>
      </c>
      <c r="K62" s="38">
        <f t="shared" si="4"/>
        <v>10503</v>
      </c>
      <c r="L62" s="38">
        <f t="shared" si="4"/>
        <v>9742.3531025025713</v>
      </c>
      <c r="M62" s="35"/>
    </row>
    <row r="63" spans="1:13" ht="22.5" customHeight="1">
      <c r="A63" s="92"/>
      <c r="B63" s="36">
        <v>42715</v>
      </c>
      <c r="C63" s="37">
        <v>169764</v>
      </c>
      <c r="D63" s="38">
        <f t="shared" si="2"/>
        <v>231490.6</v>
      </c>
      <c r="E63" s="37">
        <v>1387</v>
      </c>
      <c r="F63" s="38">
        <f t="shared" si="3"/>
        <v>1447.7</v>
      </c>
      <c r="G63" s="37">
        <v>14001765</v>
      </c>
      <c r="H63" s="38">
        <f t="shared" si="3"/>
        <v>14655289.5</v>
      </c>
      <c r="I63" s="39">
        <f t="shared" si="4"/>
        <v>8.1701656417143796E-3</v>
      </c>
      <c r="J63" s="39">
        <f t="shared" si="4"/>
        <v>6.2538176496151465E-3</v>
      </c>
      <c r="K63" s="38">
        <f t="shared" si="4"/>
        <v>10095</v>
      </c>
      <c r="L63" s="38">
        <f t="shared" si="4"/>
        <v>10123.153622988188</v>
      </c>
      <c r="M63" s="35"/>
    </row>
    <row r="64" spans="1:13" ht="22.5" customHeight="1">
      <c r="A64" s="92"/>
      <c r="B64" s="36">
        <v>42722</v>
      </c>
      <c r="C64" s="37">
        <v>117380</v>
      </c>
      <c r="D64" s="38">
        <f t="shared" si="2"/>
        <v>223737.7</v>
      </c>
      <c r="E64" s="37">
        <v>1050</v>
      </c>
      <c r="F64" s="38">
        <f t="shared" si="3"/>
        <v>1410.9</v>
      </c>
      <c r="G64" s="37">
        <v>13830600</v>
      </c>
      <c r="H64" s="38">
        <f t="shared" si="3"/>
        <v>14823690.699999999</v>
      </c>
      <c r="I64" s="39">
        <f t="shared" si="4"/>
        <v>8.9453058442664855E-3</v>
      </c>
      <c r="J64" s="39">
        <f t="shared" si="4"/>
        <v>6.3060449803497582E-3</v>
      </c>
      <c r="K64" s="38">
        <f t="shared" si="4"/>
        <v>13172</v>
      </c>
      <c r="L64" s="38">
        <f t="shared" si="4"/>
        <v>10506.549507406618</v>
      </c>
      <c r="M64" s="35"/>
    </row>
    <row r="65" spans="1:13" ht="22.5" customHeight="1" thickBot="1">
      <c r="A65" s="93"/>
      <c r="B65" s="40">
        <v>42729</v>
      </c>
      <c r="C65" s="41">
        <v>144936</v>
      </c>
      <c r="D65" s="42">
        <f t="shared" si="2"/>
        <v>214251.3</v>
      </c>
      <c r="E65" s="41">
        <v>1627</v>
      </c>
      <c r="F65" s="42">
        <f t="shared" si="3"/>
        <v>1432.5</v>
      </c>
      <c r="G65" s="41">
        <v>19445904</v>
      </c>
      <c r="H65" s="42">
        <f t="shared" si="3"/>
        <v>14792316.699999999</v>
      </c>
      <c r="I65" s="43">
        <f t="shared" si="4"/>
        <v>1.1225644422365734E-2</v>
      </c>
      <c r="J65" s="43">
        <f t="shared" si="4"/>
        <v>6.6860737834496227E-3</v>
      </c>
      <c r="K65" s="42">
        <f t="shared" si="4"/>
        <v>11952</v>
      </c>
      <c r="L65" s="42">
        <f t="shared" si="4"/>
        <v>10326.224572425828</v>
      </c>
      <c r="M65" s="35"/>
    </row>
    <row r="66" spans="1:13" ht="22.5" customHeight="1">
      <c r="M66" s="35"/>
    </row>
    <row r="67" spans="1:13" ht="22.5" customHeight="1">
      <c r="M67" s="35"/>
    </row>
    <row r="68" spans="1:13" ht="22.5" customHeight="1">
      <c r="M68" s="35"/>
    </row>
  </sheetData>
  <mergeCells count="4">
    <mergeCell ref="A14:A26"/>
    <mergeCell ref="A27:A39"/>
    <mergeCell ref="A40:A52"/>
    <mergeCell ref="A53:A65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zoomScale="75" zoomScaleNormal="75" zoomScalePageLayoutView="75" workbookViewId="0">
      <selection activeCell="B6" sqref="B6:B9"/>
    </sheetView>
  </sheetViews>
  <sheetFormatPr defaultColWidth="13.375" defaultRowHeight="22.5" customHeight="1"/>
  <cols>
    <col min="1" max="2" width="13.375" style="2"/>
    <col min="3" max="12" width="17.25" style="2" customWidth="1"/>
    <col min="13" max="13" width="13.375" style="3"/>
    <col min="14" max="16384" width="13.375" style="2"/>
  </cols>
  <sheetData>
    <row r="1" spans="1:13" ht="42.95" customHeight="1">
      <c r="A1" s="1" t="s">
        <v>47</v>
      </c>
    </row>
    <row r="3" spans="1:13" ht="22.5" customHeight="1">
      <c r="B3" s="4" t="s">
        <v>48</v>
      </c>
    </row>
    <row r="4" spans="1:13" ht="22.5" customHeight="1" thickBot="1"/>
    <row r="5" spans="1:13" ht="22.5" customHeight="1">
      <c r="B5" s="5" t="s">
        <v>49</v>
      </c>
      <c r="C5" s="90" t="s">
        <v>114</v>
      </c>
      <c r="D5" s="6" t="s">
        <v>50</v>
      </c>
      <c r="E5" s="90" t="s">
        <v>110</v>
      </c>
      <c r="F5" s="6" t="s">
        <v>50</v>
      </c>
      <c r="G5" s="6" t="s">
        <v>51</v>
      </c>
      <c r="H5" s="6" t="s">
        <v>50</v>
      </c>
      <c r="I5" s="7" t="s">
        <v>52</v>
      </c>
      <c r="J5" s="6" t="s">
        <v>50</v>
      </c>
      <c r="K5" s="8" t="s">
        <v>63</v>
      </c>
      <c r="L5" s="6" t="s">
        <v>50</v>
      </c>
      <c r="M5" s="9"/>
    </row>
    <row r="6" spans="1:13" ht="22.5" customHeight="1">
      <c r="B6" s="94" t="s">
        <v>0</v>
      </c>
      <c r="C6" s="10">
        <f>SUM(C14:C26)</f>
        <v>3877687</v>
      </c>
      <c r="D6" s="11"/>
      <c r="E6" s="11">
        <f>SUM(E14:E26)</f>
        <v>13618</v>
      </c>
      <c r="F6" s="11"/>
      <c r="G6" s="12">
        <f>SUM(G14:G26)</f>
        <v>146371748</v>
      </c>
      <c r="H6" s="11"/>
      <c r="I6" s="13">
        <f>E6/C6</f>
        <v>3.5118873699708101E-3</v>
      </c>
      <c r="J6" s="13"/>
      <c r="K6" s="14">
        <f>G6/E6</f>
        <v>10748.402702305772</v>
      </c>
      <c r="L6" s="15"/>
      <c r="M6" s="16"/>
    </row>
    <row r="7" spans="1:13" ht="22.5" customHeight="1">
      <c r="B7" s="94" t="s">
        <v>1</v>
      </c>
      <c r="C7" s="10">
        <f>SUM(C27:C39)</f>
        <v>4540417</v>
      </c>
      <c r="D7" s="17">
        <f>C7/C6-1</f>
        <v>0.17090858545313226</v>
      </c>
      <c r="E7" s="11">
        <f>SUM(E27:E39)</f>
        <v>14964</v>
      </c>
      <c r="F7" s="17">
        <f>E7/E6-1</f>
        <v>9.8839770891467227E-2</v>
      </c>
      <c r="G7" s="12">
        <f>SUM(G27:G39)</f>
        <v>172969005</v>
      </c>
      <c r="H7" s="17">
        <f>G7/G6-1</f>
        <v>0.18171031885196864</v>
      </c>
      <c r="I7" s="13">
        <f>E7/C7</f>
        <v>3.295732528532071E-3</v>
      </c>
      <c r="J7" s="17">
        <f>I7/I6-1</f>
        <v>-6.1549479999563839E-2</v>
      </c>
      <c r="K7" s="14">
        <f>G7/E7</f>
        <v>11559.008620689656</v>
      </c>
      <c r="L7" s="17">
        <f>K7/K6-1</f>
        <v>7.5416407519788065E-2</v>
      </c>
      <c r="M7" s="16"/>
    </row>
    <row r="8" spans="1:13" ht="22.5" customHeight="1">
      <c r="B8" s="94" t="s">
        <v>2</v>
      </c>
      <c r="C8" s="10">
        <f>SUM(C40:C52)</f>
        <v>3588012</v>
      </c>
      <c r="D8" s="17">
        <f t="shared" ref="D8:F9" si="0">C8/C7-1</f>
        <v>-0.20976157035796494</v>
      </c>
      <c r="E8" s="11">
        <f>SUM(E40:E52)</f>
        <v>17551</v>
      </c>
      <c r="F8" s="17">
        <f t="shared" si="0"/>
        <v>0.17288158246458174</v>
      </c>
      <c r="G8" s="12">
        <f>SUM(G40:G52)</f>
        <v>173714385</v>
      </c>
      <c r="H8" s="18">
        <f t="shared" ref="H8:H9" si="1">G8/G7-1</f>
        <v>4.3093269802876311E-3</v>
      </c>
      <c r="I8" s="13">
        <f>E8/C8</f>
        <v>4.8915666948717009E-3</v>
      </c>
      <c r="J8" s="17">
        <f t="shared" ref="J8:J9" si="2">I8/I7-1</f>
        <v>0.48421228134384409</v>
      </c>
      <c r="K8" s="14">
        <f>G8/E8</f>
        <v>9897.6915845250987</v>
      </c>
      <c r="L8" s="17">
        <f t="shared" ref="L8:L9" si="3">K8/K7-1</f>
        <v>-0.14372487214785346</v>
      </c>
      <c r="M8" s="16"/>
    </row>
    <row r="9" spans="1:13" ht="22.5" customHeight="1" thickBot="1">
      <c r="B9" s="95" t="s">
        <v>3</v>
      </c>
      <c r="C9" s="19">
        <f>SUM(C53:C65)</f>
        <v>2842476</v>
      </c>
      <c r="D9" s="20">
        <f t="shared" si="0"/>
        <v>-0.20778525824328342</v>
      </c>
      <c r="E9" s="21">
        <f>SUM(E53:E65)</f>
        <v>18649</v>
      </c>
      <c r="F9" s="20">
        <f t="shared" si="0"/>
        <v>6.2560537861090504E-2</v>
      </c>
      <c r="G9" s="22">
        <f>SUM(G53:G65)</f>
        <v>189370489</v>
      </c>
      <c r="H9" s="20">
        <f t="shared" si="1"/>
        <v>9.0125547173309783E-2</v>
      </c>
      <c r="I9" s="23">
        <f>E9/C9</f>
        <v>6.5608293614440368E-3</v>
      </c>
      <c r="J9" s="20">
        <f t="shared" si="2"/>
        <v>0.34125317525004495</v>
      </c>
      <c r="K9" s="24">
        <f>G9/E9</f>
        <v>10154.458094267789</v>
      </c>
      <c r="L9" s="20">
        <f t="shared" si="3"/>
        <v>2.5942060080366813E-2</v>
      </c>
      <c r="M9" s="16"/>
    </row>
    <row r="11" spans="1:13" ht="22.5" customHeight="1">
      <c r="A11" s="4" t="s">
        <v>55</v>
      </c>
    </row>
    <row r="12" spans="1:13" ht="22.5" customHeight="1" thickBot="1"/>
    <row r="13" spans="1:13" s="30" customFormat="1" ht="44.1" customHeight="1">
      <c r="A13" s="25" t="s">
        <v>64</v>
      </c>
      <c r="B13" s="25" t="s">
        <v>65</v>
      </c>
      <c r="C13" s="89" t="s">
        <v>109</v>
      </c>
      <c r="D13" s="26" t="s">
        <v>113</v>
      </c>
      <c r="E13" s="89" t="s">
        <v>110</v>
      </c>
      <c r="F13" s="26" t="s">
        <v>111</v>
      </c>
      <c r="G13" s="26" t="s">
        <v>51</v>
      </c>
      <c r="H13" s="26" t="s">
        <v>56</v>
      </c>
      <c r="I13" s="27" t="s">
        <v>52</v>
      </c>
      <c r="J13" s="27" t="s">
        <v>57</v>
      </c>
      <c r="K13" s="28" t="s">
        <v>66</v>
      </c>
      <c r="L13" s="28" t="s">
        <v>58</v>
      </c>
      <c r="M13" s="29"/>
    </row>
    <row r="14" spans="1:13" ht="22.5" customHeight="1">
      <c r="A14" s="91" t="s">
        <v>4</v>
      </c>
      <c r="B14" s="31">
        <v>42372</v>
      </c>
      <c r="C14" s="32">
        <v>184092</v>
      </c>
      <c r="D14" s="32"/>
      <c r="E14" s="32">
        <v>1003</v>
      </c>
      <c r="F14" s="32"/>
      <c r="G14" s="32">
        <v>12743115</v>
      </c>
      <c r="H14" s="32"/>
      <c r="I14" s="33">
        <f t="shared" ref="I14:J45" si="4">E14/C14</f>
        <v>5.4483627751341721E-3</v>
      </c>
      <c r="J14" s="33"/>
      <c r="K14" s="34">
        <f t="shared" ref="K14:L45" si="5">G14/E14</f>
        <v>12705</v>
      </c>
      <c r="L14" s="34"/>
    </row>
    <row r="15" spans="1:13" ht="22.5" customHeight="1">
      <c r="A15" s="91"/>
      <c r="B15" s="31">
        <v>42379</v>
      </c>
      <c r="C15" s="32">
        <v>217788</v>
      </c>
      <c r="D15" s="32"/>
      <c r="E15" s="32">
        <v>1025</v>
      </c>
      <c r="F15" s="32"/>
      <c r="G15" s="32">
        <v>8304550</v>
      </c>
      <c r="H15" s="32"/>
      <c r="I15" s="33">
        <f t="shared" si="4"/>
        <v>4.7064117398571085E-3</v>
      </c>
      <c r="J15" s="33"/>
      <c r="K15" s="34">
        <f t="shared" si="5"/>
        <v>8102</v>
      </c>
      <c r="L15" s="34"/>
    </row>
    <row r="16" spans="1:13" ht="22.5" customHeight="1">
      <c r="A16" s="91"/>
      <c r="B16" s="31">
        <v>42386</v>
      </c>
      <c r="C16" s="32">
        <v>171870</v>
      </c>
      <c r="D16" s="32"/>
      <c r="E16" s="32">
        <v>959</v>
      </c>
      <c r="F16" s="32"/>
      <c r="G16" s="32">
        <v>8255072</v>
      </c>
      <c r="H16" s="32"/>
      <c r="I16" s="33">
        <f t="shared" si="4"/>
        <v>5.5797986850526565E-3</v>
      </c>
      <c r="J16" s="33"/>
      <c r="K16" s="34">
        <f t="shared" si="5"/>
        <v>8608</v>
      </c>
      <c r="L16" s="34"/>
      <c r="M16" s="9"/>
    </row>
    <row r="17" spans="1:13" ht="22.5" customHeight="1">
      <c r="A17" s="91"/>
      <c r="B17" s="31">
        <v>42393</v>
      </c>
      <c r="C17" s="32">
        <v>213543</v>
      </c>
      <c r="D17" s="32"/>
      <c r="E17" s="32">
        <v>1017</v>
      </c>
      <c r="F17" s="32"/>
      <c r="G17" s="32">
        <v>8349570</v>
      </c>
      <c r="H17" s="32"/>
      <c r="I17" s="33">
        <f t="shared" si="4"/>
        <v>4.7625068487377248E-3</v>
      </c>
      <c r="J17" s="33"/>
      <c r="K17" s="34">
        <f t="shared" si="5"/>
        <v>8210</v>
      </c>
      <c r="L17" s="34"/>
      <c r="M17" s="35"/>
    </row>
    <row r="18" spans="1:13" ht="22.5" customHeight="1">
      <c r="A18" s="91"/>
      <c r="B18" s="31">
        <v>42400</v>
      </c>
      <c r="C18" s="32">
        <v>449900</v>
      </c>
      <c r="D18" s="32"/>
      <c r="E18" s="32">
        <v>1284</v>
      </c>
      <c r="F18" s="32"/>
      <c r="G18" s="32">
        <v>16039728</v>
      </c>
      <c r="H18" s="32"/>
      <c r="I18" s="33">
        <f t="shared" si="4"/>
        <v>2.8539675483440765E-3</v>
      </c>
      <c r="J18" s="33"/>
      <c r="K18" s="34">
        <f t="shared" si="5"/>
        <v>12492</v>
      </c>
      <c r="L18" s="34"/>
      <c r="M18" s="35"/>
    </row>
    <row r="19" spans="1:13" ht="22.5" customHeight="1">
      <c r="A19" s="91"/>
      <c r="B19" s="31">
        <v>42407</v>
      </c>
      <c r="C19" s="32">
        <v>266870</v>
      </c>
      <c r="D19" s="32"/>
      <c r="E19" s="32">
        <v>910</v>
      </c>
      <c r="F19" s="32"/>
      <c r="G19" s="32">
        <v>11050130</v>
      </c>
      <c r="H19" s="32"/>
      <c r="I19" s="33">
        <f t="shared" si="4"/>
        <v>3.4098999512871438E-3</v>
      </c>
      <c r="J19" s="33"/>
      <c r="K19" s="34">
        <f t="shared" si="5"/>
        <v>12143</v>
      </c>
      <c r="L19" s="34"/>
      <c r="M19" s="35"/>
    </row>
    <row r="20" spans="1:13" ht="22.5" customHeight="1">
      <c r="A20" s="91"/>
      <c r="B20" s="31">
        <v>42414</v>
      </c>
      <c r="C20" s="32">
        <v>292688</v>
      </c>
      <c r="D20" s="32"/>
      <c r="E20" s="32">
        <v>975</v>
      </c>
      <c r="F20" s="32"/>
      <c r="G20" s="32">
        <v>10654800</v>
      </c>
      <c r="H20" s="32"/>
      <c r="I20" s="33">
        <f t="shared" si="4"/>
        <v>3.3311922593341715E-3</v>
      </c>
      <c r="J20" s="33"/>
      <c r="K20" s="34">
        <f t="shared" si="5"/>
        <v>10928</v>
      </c>
      <c r="L20" s="34"/>
      <c r="M20" s="35"/>
    </row>
    <row r="21" spans="1:13" ht="22.5" customHeight="1">
      <c r="A21" s="91"/>
      <c r="B21" s="31">
        <v>42421</v>
      </c>
      <c r="C21" s="32">
        <v>379020</v>
      </c>
      <c r="D21" s="32"/>
      <c r="E21" s="32">
        <v>1040</v>
      </c>
      <c r="F21" s="32"/>
      <c r="G21" s="32">
        <v>11035440</v>
      </c>
      <c r="H21" s="32"/>
      <c r="I21" s="33">
        <f t="shared" si="4"/>
        <v>2.743918526726822E-3</v>
      </c>
      <c r="J21" s="33"/>
      <c r="K21" s="34">
        <f t="shared" si="5"/>
        <v>10611</v>
      </c>
      <c r="L21" s="34"/>
      <c r="M21" s="35"/>
    </row>
    <row r="22" spans="1:13" ht="22.5" customHeight="1">
      <c r="A22" s="91"/>
      <c r="B22" s="31">
        <v>42428</v>
      </c>
      <c r="C22" s="32">
        <v>321827</v>
      </c>
      <c r="D22" s="32"/>
      <c r="E22" s="32">
        <v>1086</v>
      </c>
      <c r="F22" s="32"/>
      <c r="G22" s="32">
        <v>9532908</v>
      </c>
      <c r="H22" s="32"/>
      <c r="I22" s="33">
        <f t="shared" si="4"/>
        <v>3.3744838065171662E-3</v>
      </c>
      <c r="J22" s="33"/>
      <c r="K22" s="34">
        <f t="shared" si="5"/>
        <v>8778</v>
      </c>
      <c r="L22" s="34"/>
      <c r="M22" s="35"/>
    </row>
    <row r="23" spans="1:13" ht="22.5" customHeight="1">
      <c r="A23" s="91"/>
      <c r="B23" s="31">
        <v>42435</v>
      </c>
      <c r="C23" s="32">
        <v>299387</v>
      </c>
      <c r="D23" s="34">
        <f>AVERAGE(C14:C23)</f>
        <v>279698.5</v>
      </c>
      <c r="E23" s="32">
        <v>1164</v>
      </c>
      <c r="F23" s="34">
        <f>AVERAGE(E14:E23)</f>
        <v>1046.3</v>
      </c>
      <c r="G23" s="32">
        <v>10182672</v>
      </c>
      <c r="H23" s="34">
        <f>AVERAGE(G14:G23)</f>
        <v>10614798.5</v>
      </c>
      <c r="I23" s="33">
        <f t="shared" si="4"/>
        <v>3.8879443663218508E-3</v>
      </c>
      <c r="J23" s="33">
        <f>F23/D23</f>
        <v>3.7408137691120973E-3</v>
      </c>
      <c r="K23" s="34">
        <f t="shared" si="5"/>
        <v>8748</v>
      </c>
      <c r="L23" s="34">
        <f>H23/F23</f>
        <v>10145.081238650482</v>
      </c>
      <c r="M23" s="35"/>
    </row>
    <row r="24" spans="1:13" ht="22.5" customHeight="1">
      <c r="A24" s="91"/>
      <c r="B24" s="31">
        <v>42442</v>
      </c>
      <c r="C24" s="32">
        <v>286044</v>
      </c>
      <c r="D24" s="34">
        <f>AVERAGE(C15:C24)</f>
        <v>289893.7</v>
      </c>
      <c r="E24" s="32">
        <v>1066</v>
      </c>
      <c r="F24" s="34">
        <f>AVERAGE(E15:E24)</f>
        <v>1052.5999999999999</v>
      </c>
      <c r="G24" s="32">
        <v>13159770</v>
      </c>
      <c r="H24" s="34">
        <f>AVERAGE(G15:G24)</f>
        <v>10656464</v>
      </c>
      <c r="I24" s="33">
        <f t="shared" si="4"/>
        <v>3.7266993889052036E-3</v>
      </c>
      <c r="J24" s="33">
        <f t="shared" si="4"/>
        <v>3.630986116635166E-3</v>
      </c>
      <c r="K24" s="34">
        <f t="shared" si="5"/>
        <v>12345</v>
      </c>
      <c r="L24" s="34">
        <f t="shared" si="5"/>
        <v>10123.944518335551</v>
      </c>
      <c r="M24" s="35"/>
    </row>
    <row r="25" spans="1:13" ht="22.5" customHeight="1">
      <c r="A25" s="91"/>
      <c r="B25" s="31">
        <v>42449</v>
      </c>
      <c r="C25" s="32">
        <v>293010</v>
      </c>
      <c r="D25" s="34">
        <f t="shared" ref="D25:D65" si="6">AVERAGE(C16:C25)</f>
        <v>297415.90000000002</v>
      </c>
      <c r="E25" s="32">
        <v>1075</v>
      </c>
      <c r="F25" s="34">
        <f t="shared" ref="F25:H65" si="7">AVERAGE(E16:E25)</f>
        <v>1057.5999999999999</v>
      </c>
      <c r="G25" s="32">
        <v>13819125</v>
      </c>
      <c r="H25" s="34">
        <f t="shared" si="7"/>
        <v>11207921.5</v>
      </c>
      <c r="I25" s="33">
        <f t="shared" si="4"/>
        <v>3.6688167639329717E-3</v>
      </c>
      <c r="J25" s="33">
        <f t="shared" si="4"/>
        <v>3.5559632151475418E-3</v>
      </c>
      <c r="K25" s="34">
        <f t="shared" si="5"/>
        <v>12855</v>
      </c>
      <c r="L25" s="34">
        <f t="shared" si="5"/>
        <v>10597.505200453859</v>
      </c>
      <c r="M25" s="35"/>
    </row>
    <row r="26" spans="1:13" ht="22.5" customHeight="1">
      <c r="A26" s="91"/>
      <c r="B26" s="31">
        <v>42456</v>
      </c>
      <c r="C26" s="32">
        <v>501648</v>
      </c>
      <c r="D26" s="34">
        <f t="shared" si="6"/>
        <v>330393.7</v>
      </c>
      <c r="E26" s="32">
        <v>1014</v>
      </c>
      <c r="F26" s="34">
        <f t="shared" si="7"/>
        <v>1063.0999999999999</v>
      </c>
      <c r="G26" s="32">
        <v>13244868</v>
      </c>
      <c r="H26" s="34">
        <f t="shared" si="7"/>
        <v>11706901.1</v>
      </c>
      <c r="I26" s="33">
        <f t="shared" si="4"/>
        <v>2.0213376710362645E-3</v>
      </c>
      <c r="J26" s="33">
        <f t="shared" si="4"/>
        <v>3.2176763661050435E-3</v>
      </c>
      <c r="K26" s="34">
        <f t="shared" si="5"/>
        <v>13062</v>
      </c>
      <c r="L26" s="34">
        <f t="shared" si="5"/>
        <v>11012.04129432791</v>
      </c>
      <c r="M26" s="35"/>
    </row>
    <row r="27" spans="1:13" ht="22.5" customHeight="1">
      <c r="A27" s="92" t="s">
        <v>5</v>
      </c>
      <c r="B27" s="36">
        <v>42463</v>
      </c>
      <c r="C27" s="37">
        <v>520230</v>
      </c>
      <c r="D27" s="38">
        <f t="shared" si="6"/>
        <v>361062.40000000002</v>
      </c>
      <c r="E27" s="37">
        <v>1040</v>
      </c>
      <c r="F27" s="38">
        <f t="shared" si="7"/>
        <v>1065.4000000000001</v>
      </c>
      <c r="G27" s="37">
        <v>10634000</v>
      </c>
      <c r="H27" s="38">
        <f t="shared" si="7"/>
        <v>11935344.1</v>
      </c>
      <c r="I27" s="39">
        <f t="shared" si="4"/>
        <v>1.9991157757145877E-3</v>
      </c>
      <c r="J27" s="39">
        <f t="shared" si="4"/>
        <v>2.9507364931934204E-3</v>
      </c>
      <c r="K27" s="38">
        <f t="shared" si="5"/>
        <v>10225</v>
      </c>
      <c r="L27" s="38">
        <f t="shared" si="5"/>
        <v>11202.688286089729</v>
      </c>
      <c r="M27" s="35"/>
    </row>
    <row r="28" spans="1:13" ht="22.5" customHeight="1">
      <c r="A28" s="92"/>
      <c r="B28" s="36">
        <v>42470</v>
      </c>
      <c r="C28" s="37">
        <v>579744</v>
      </c>
      <c r="D28" s="38">
        <f t="shared" si="6"/>
        <v>374046.8</v>
      </c>
      <c r="E28" s="37">
        <v>1170</v>
      </c>
      <c r="F28" s="38">
        <f t="shared" si="7"/>
        <v>1054</v>
      </c>
      <c r="G28" s="37">
        <v>17029350</v>
      </c>
      <c r="H28" s="38">
        <f t="shared" si="7"/>
        <v>12034306.300000001</v>
      </c>
      <c r="I28" s="39">
        <f t="shared" si="4"/>
        <v>2.0181321410829606E-3</v>
      </c>
      <c r="J28" s="39">
        <f t="shared" si="4"/>
        <v>2.8178292128150811E-3</v>
      </c>
      <c r="K28" s="38">
        <f t="shared" si="5"/>
        <v>14555</v>
      </c>
      <c r="L28" s="38">
        <f t="shared" si="5"/>
        <v>11417.747912713474</v>
      </c>
      <c r="M28" s="35"/>
    </row>
    <row r="29" spans="1:13" ht="22.5" customHeight="1">
      <c r="A29" s="92"/>
      <c r="B29" s="36">
        <v>42477</v>
      </c>
      <c r="C29" s="37">
        <v>688831</v>
      </c>
      <c r="D29" s="38">
        <f t="shared" si="6"/>
        <v>416242.9</v>
      </c>
      <c r="E29" s="37">
        <v>1196</v>
      </c>
      <c r="F29" s="38">
        <f t="shared" si="7"/>
        <v>1082.5999999999999</v>
      </c>
      <c r="G29" s="37">
        <v>17136288</v>
      </c>
      <c r="H29" s="38">
        <f t="shared" si="7"/>
        <v>12642922.1</v>
      </c>
      <c r="I29" s="39">
        <f t="shared" si="4"/>
        <v>1.7362749353615039E-3</v>
      </c>
      <c r="J29" s="39">
        <f t="shared" si="4"/>
        <v>2.6008852042881687E-3</v>
      </c>
      <c r="K29" s="38">
        <f t="shared" si="5"/>
        <v>14328</v>
      </c>
      <c r="L29" s="38">
        <f t="shared" si="5"/>
        <v>11678.294938111954</v>
      </c>
      <c r="M29" s="35"/>
    </row>
    <row r="30" spans="1:13" ht="22.5" customHeight="1">
      <c r="A30" s="92"/>
      <c r="B30" s="36">
        <v>42484</v>
      </c>
      <c r="C30" s="37">
        <v>596398</v>
      </c>
      <c r="D30" s="38">
        <f t="shared" si="6"/>
        <v>446613.9</v>
      </c>
      <c r="E30" s="37">
        <v>1209</v>
      </c>
      <c r="F30" s="38">
        <f t="shared" si="7"/>
        <v>1106</v>
      </c>
      <c r="G30" s="37">
        <v>11886888</v>
      </c>
      <c r="H30" s="38">
        <f t="shared" si="7"/>
        <v>12766130.9</v>
      </c>
      <c r="I30" s="39">
        <f t="shared" si="4"/>
        <v>2.0271697758879139E-3</v>
      </c>
      <c r="J30" s="39">
        <f t="shared" si="4"/>
        <v>2.4764119522477914E-3</v>
      </c>
      <c r="K30" s="38">
        <f t="shared" si="5"/>
        <v>9832</v>
      </c>
      <c r="L30" s="38">
        <f t="shared" si="5"/>
        <v>11542.613833634719</v>
      </c>
      <c r="M30" s="35"/>
    </row>
    <row r="31" spans="1:13" ht="22.5" customHeight="1">
      <c r="A31" s="92"/>
      <c r="B31" s="36">
        <v>42491</v>
      </c>
      <c r="C31" s="37">
        <v>300366</v>
      </c>
      <c r="D31" s="38">
        <f t="shared" si="6"/>
        <v>438748.5</v>
      </c>
      <c r="E31" s="37">
        <v>1287</v>
      </c>
      <c r="F31" s="38">
        <f t="shared" si="7"/>
        <v>1130.7</v>
      </c>
      <c r="G31" s="37">
        <v>16150563</v>
      </c>
      <c r="H31" s="38">
        <f t="shared" si="7"/>
        <v>13277643.199999999</v>
      </c>
      <c r="I31" s="39">
        <f t="shared" si="4"/>
        <v>4.2847725774555045E-3</v>
      </c>
      <c r="J31" s="39">
        <f t="shared" si="4"/>
        <v>2.5771028277019751E-3</v>
      </c>
      <c r="K31" s="38">
        <f t="shared" si="5"/>
        <v>12549</v>
      </c>
      <c r="L31" s="38">
        <f t="shared" si="5"/>
        <v>11742.852392323339</v>
      </c>
      <c r="M31" s="35"/>
    </row>
    <row r="32" spans="1:13" ht="22.5" customHeight="1">
      <c r="A32" s="92"/>
      <c r="B32" s="36">
        <v>42498</v>
      </c>
      <c r="C32" s="37">
        <v>257840</v>
      </c>
      <c r="D32" s="38">
        <f t="shared" si="6"/>
        <v>432349.8</v>
      </c>
      <c r="E32" s="37">
        <v>725</v>
      </c>
      <c r="F32" s="38">
        <f t="shared" si="7"/>
        <v>1094.5999999999999</v>
      </c>
      <c r="G32" s="37">
        <v>9099475</v>
      </c>
      <c r="H32" s="38">
        <f t="shared" si="7"/>
        <v>13234299.9</v>
      </c>
      <c r="I32" s="39">
        <f t="shared" si="4"/>
        <v>2.8118212845175301E-3</v>
      </c>
      <c r="J32" s="39">
        <f t="shared" si="4"/>
        <v>2.5317462850682477E-3</v>
      </c>
      <c r="K32" s="38">
        <f t="shared" si="5"/>
        <v>12551</v>
      </c>
      <c r="L32" s="38">
        <f t="shared" si="5"/>
        <v>12090.535264023389</v>
      </c>
      <c r="M32" s="35"/>
    </row>
    <row r="33" spans="1:13" ht="22.5" customHeight="1">
      <c r="A33" s="92"/>
      <c r="B33" s="36">
        <v>42505</v>
      </c>
      <c r="C33" s="37">
        <v>268092</v>
      </c>
      <c r="D33" s="38">
        <f t="shared" si="6"/>
        <v>429220.3</v>
      </c>
      <c r="E33" s="37">
        <v>1288</v>
      </c>
      <c r="F33" s="38">
        <f t="shared" si="7"/>
        <v>1107</v>
      </c>
      <c r="G33" s="37">
        <v>16767184</v>
      </c>
      <c r="H33" s="38">
        <f t="shared" si="7"/>
        <v>13892751.1</v>
      </c>
      <c r="I33" s="39">
        <f t="shared" si="4"/>
        <v>4.8043209047640362E-3</v>
      </c>
      <c r="J33" s="39">
        <f t="shared" si="4"/>
        <v>2.579095163951938E-3</v>
      </c>
      <c r="K33" s="38">
        <f t="shared" si="5"/>
        <v>13018</v>
      </c>
      <c r="L33" s="38">
        <f t="shared" si="5"/>
        <v>12549.910659439927</v>
      </c>
      <c r="M33" s="35"/>
    </row>
    <row r="34" spans="1:13" ht="22.5" customHeight="1">
      <c r="A34" s="92"/>
      <c r="B34" s="36">
        <v>42512</v>
      </c>
      <c r="C34" s="37">
        <v>257961</v>
      </c>
      <c r="D34" s="38">
        <f t="shared" si="6"/>
        <v>426412</v>
      </c>
      <c r="E34" s="37">
        <v>1235</v>
      </c>
      <c r="F34" s="38">
        <f t="shared" si="7"/>
        <v>1123.9000000000001</v>
      </c>
      <c r="G34" s="37">
        <v>14824940</v>
      </c>
      <c r="H34" s="38">
        <f t="shared" si="7"/>
        <v>14059268.1</v>
      </c>
      <c r="I34" s="39">
        <f t="shared" si="4"/>
        <v>4.78754540415024E-3</v>
      </c>
      <c r="J34" s="39">
        <f t="shared" si="4"/>
        <v>2.6357138166843335E-3</v>
      </c>
      <c r="K34" s="38">
        <f t="shared" si="5"/>
        <v>12004</v>
      </c>
      <c r="L34" s="38">
        <f t="shared" si="5"/>
        <v>12509.358572826763</v>
      </c>
      <c r="M34" s="35"/>
    </row>
    <row r="35" spans="1:13" ht="22.5" customHeight="1">
      <c r="A35" s="92"/>
      <c r="B35" s="36">
        <v>42519</v>
      </c>
      <c r="C35" s="37">
        <v>247313</v>
      </c>
      <c r="D35" s="38">
        <f t="shared" si="6"/>
        <v>421842.3</v>
      </c>
      <c r="E35" s="37">
        <v>1258</v>
      </c>
      <c r="F35" s="38">
        <f t="shared" si="7"/>
        <v>1142.2</v>
      </c>
      <c r="G35" s="37">
        <v>16234490</v>
      </c>
      <c r="H35" s="38">
        <f t="shared" si="7"/>
        <v>14300804.6</v>
      </c>
      <c r="I35" s="39">
        <f t="shared" si="4"/>
        <v>5.086671545773979E-3</v>
      </c>
      <c r="J35" s="39">
        <f t="shared" si="4"/>
        <v>2.7076469097575091E-3</v>
      </c>
      <c r="K35" s="38">
        <f t="shared" si="5"/>
        <v>12905</v>
      </c>
      <c r="L35" s="38">
        <f t="shared" si="5"/>
        <v>12520.403256872702</v>
      </c>
      <c r="M35" s="35"/>
    </row>
    <row r="36" spans="1:13" ht="22.5" customHeight="1">
      <c r="A36" s="92"/>
      <c r="B36" s="36">
        <v>42526</v>
      </c>
      <c r="C36" s="37">
        <v>228613</v>
      </c>
      <c r="D36" s="38">
        <f t="shared" si="6"/>
        <v>394538.8</v>
      </c>
      <c r="E36" s="37">
        <v>1040</v>
      </c>
      <c r="F36" s="38">
        <f t="shared" si="7"/>
        <v>1144.8</v>
      </c>
      <c r="G36" s="37">
        <v>9607520</v>
      </c>
      <c r="H36" s="38">
        <f t="shared" si="7"/>
        <v>13937069.800000001</v>
      </c>
      <c r="I36" s="39">
        <f t="shared" si="4"/>
        <v>4.5491726192298772E-3</v>
      </c>
      <c r="J36" s="39">
        <f t="shared" si="4"/>
        <v>2.9016157599708824E-3</v>
      </c>
      <c r="K36" s="38">
        <f t="shared" si="5"/>
        <v>9238</v>
      </c>
      <c r="L36" s="38">
        <f t="shared" si="5"/>
        <v>12174.239867225717</v>
      </c>
      <c r="M36" s="35"/>
    </row>
    <row r="37" spans="1:13" ht="22.5" customHeight="1">
      <c r="A37" s="92"/>
      <c r="B37" s="36">
        <v>42533</v>
      </c>
      <c r="C37" s="37">
        <v>183510</v>
      </c>
      <c r="D37" s="38">
        <f t="shared" si="6"/>
        <v>360866.8</v>
      </c>
      <c r="E37" s="37">
        <v>1105</v>
      </c>
      <c r="F37" s="38">
        <f t="shared" si="7"/>
        <v>1151.3</v>
      </c>
      <c r="G37" s="37">
        <v>9510735</v>
      </c>
      <c r="H37" s="38">
        <f t="shared" si="7"/>
        <v>13824743.300000001</v>
      </c>
      <c r="I37" s="39">
        <f t="shared" si="4"/>
        <v>6.0214702196065614E-3</v>
      </c>
      <c r="J37" s="39">
        <f t="shared" si="4"/>
        <v>3.1903738443104213E-3</v>
      </c>
      <c r="K37" s="38">
        <f t="shared" si="5"/>
        <v>8607</v>
      </c>
      <c r="L37" s="38">
        <f t="shared" si="5"/>
        <v>12007.941718057849</v>
      </c>
      <c r="M37" s="35"/>
    </row>
    <row r="38" spans="1:13" ht="22.5" customHeight="1">
      <c r="A38" s="92"/>
      <c r="B38" s="36">
        <v>42540</v>
      </c>
      <c r="C38" s="37">
        <v>194830</v>
      </c>
      <c r="D38" s="38">
        <f t="shared" si="6"/>
        <v>322375.40000000002</v>
      </c>
      <c r="E38" s="37">
        <v>1131</v>
      </c>
      <c r="F38" s="38">
        <f t="shared" si="7"/>
        <v>1147.4000000000001</v>
      </c>
      <c r="G38" s="37">
        <v>12228372</v>
      </c>
      <c r="H38" s="38">
        <f t="shared" si="7"/>
        <v>13344645.5</v>
      </c>
      <c r="I38" s="39">
        <f t="shared" si="4"/>
        <v>5.8050608222552993E-3</v>
      </c>
      <c r="J38" s="39">
        <f t="shared" si="4"/>
        <v>3.5592045795057562E-3</v>
      </c>
      <c r="K38" s="38">
        <f t="shared" si="5"/>
        <v>10812</v>
      </c>
      <c r="L38" s="38">
        <f t="shared" si="5"/>
        <v>11630.334233920166</v>
      </c>
      <c r="M38" s="35"/>
    </row>
    <row r="39" spans="1:13" ht="22.5" customHeight="1">
      <c r="A39" s="92"/>
      <c r="B39" s="36">
        <v>42547</v>
      </c>
      <c r="C39" s="37">
        <v>216689</v>
      </c>
      <c r="D39" s="38">
        <f t="shared" si="6"/>
        <v>275161.2</v>
      </c>
      <c r="E39" s="37">
        <v>1280</v>
      </c>
      <c r="F39" s="38">
        <f t="shared" si="7"/>
        <v>1155.8</v>
      </c>
      <c r="G39" s="37">
        <v>11859200</v>
      </c>
      <c r="H39" s="38">
        <f t="shared" si="7"/>
        <v>12816936.699999999</v>
      </c>
      <c r="I39" s="39">
        <f t="shared" si="4"/>
        <v>5.9070834237086329E-3</v>
      </c>
      <c r="J39" s="39">
        <f t="shared" si="4"/>
        <v>4.2004468653283967E-3</v>
      </c>
      <c r="K39" s="38">
        <f t="shared" si="5"/>
        <v>9265</v>
      </c>
      <c r="L39" s="38">
        <f t="shared" si="5"/>
        <v>11089.234037030628</v>
      </c>
      <c r="M39" s="35"/>
    </row>
    <row r="40" spans="1:13" ht="22.5" customHeight="1">
      <c r="A40" s="92" t="s">
        <v>6</v>
      </c>
      <c r="B40" s="36">
        <v>42554</v>
      </c>
      <c r="C40" s="37">
        <v>341726</v>
      </c>
      <c r="D40" s="38">
        <f t="shared" si="6"/>
        <v>249694</v>
      </c>
      <c r="E40" s="37">
        <v>1307</v>
      </c>
      <c r="F40" s="38">
        <f t="shared" si="7"/>
        <v>1165.5999999999999</v>
      </c>
      <c r="G40" s="37">
        <v>11249349</v>
      </c>
      <c r="H40" s="38">
        <f t="shared" si="7"/>
        <v>12753182.800000001</v>
      </c>
      <c r="I40" s="39">
        <f t="shared" si="4"/>
        <v>3.8247016615651137E-3</v>
      </c>
      <c r="J40" s="39">
        <f t="shared" si="4"/>
        <v>4.6681137712560172E-3</v>
      </c>
      <c r="K40" s="38">
        <f t="shared" si="5"/>
        <v>8607</v>
      </c>
      <c r="L40" s="38">
        <f t="shared" si="5"/>
        <v>10941.303019903913</v>
      </c>
      <c r="M40" s="35"/>
    </row>
    <row r="41" spans="1:13" ht="22.5" customHeight="1">
      <c r="A41" s="92"/>
      <c r="B41" s="36">
        <v>42561</v>
      </c>
      <c r="C41" s="37">
        <v>400536</v>
      </c>
      <c r="D41" s="38">
        <f t="shared" si="6"/>
        <v>259711</v>
      </c>
      <c r="E41" s="37">
        <v>1249</v>
      </c>
      <c r="F41" s="38">
        <f t="shared" si="7"/>
        <v>1161.8</v>
      </c>
      <c r="G41" s="37">
        <v>15035462</v>
      </c>
      <c r="H41" s="38">
        <f t="shared" si="7"/>
        <v>12641672.699999999</v>
      </c>
      <c r="I41" s="39">
        <f t="shared" si="4"/>
        <v>3.1183214492579944E-3</v>
      </c>
      <c r="J41" s="39">
        <f t="shared" si="4"/>
        <v>4.4734339323324775E-3</v>
      </c>
      <c r="K41" s="38">
        <f t="shared" si="5"/>
        <v>12038</v>
      </c>
      <c r="L41" s="38">
        <f t="shared" si="5"/>
        <v>10881.109227061455</v>
      </c>
      <c r="M41" s="35"/>
    </row>
    <row r="42" spans="1:13" ht="22.5" customHeight="1">
      <c r="A42" s="92"/>
      <c r="B42" s="36">
        <v>42568</v>
      </c>
      <c r="C42" s="37">
        <v>263370</v>
      </c>
      <c r="D42" s="38">
        <f t="shared" si="6"/>
        <v>260264</v>
      </c>
      <c r="E42" s="37">
        <v>1313</v>
      </c>
      <c r="F42" s="38">
        <f t="shared" si="7"/>
        <v>1220.5999999999999</v>
      </c>
      <c r="G42" s="37">
        <v>11912849</v>
      </c>
      <c r="H42" s="38">
        <f t="shared" si="7"/>
        <v>12923010.1</v>
      </c>
      <c r="I42" s="39">
        <f t="shared" si="4"/>
        <v>4.9853817822834798E-3</v>
      </c>
      <c r="J42" s="39">
        <f t="shared" si="4"/>
        <v>4.689853379645283E-3</v>
      </c>
      <c r="K42" s="38">
        <f t="shared" si="5"/>
        <v>9073</v>
      </c>
      <c r="L42" s="38">
        <f t="shared" si="5"/>
        <v>10587.424299524824</v>
      </c>
      <c r="M42" s="35"/>
    </row>
    <row r="43" spans="1:13" ht="22.5" customHeight="1">
      <c r="A43" s="92"/>
      <c r="B43" s="36">
        <v>42575</v>
      </c>
      <c r="C43" s="37">
        <v>264636</v>
      </c>
      <c r="D43" s="38">
        <f t="shared" si="6"/>
        <v>259918.4</v>
      </c>
      <c r="E43" s="37">
        <v>1394</v>
      </c>
      <c r="F43" s="38">
        <f t="shared" si="7"/>
        <v>1231.2</v>
      </c>
      <c r="G43" s="37">
        <v>17017952</v>
      </c>
      <c r="H43" s="38">
        <f t="shared" si="7"/>
        <v>12948086.9</v>
      </c>
      <c r="I43" s="39">
        <f t="shared" si="4"/>
        <v>5.2676128720204355E-3</v>
      </c>
      <c r="J43" s="39">
        <f t="shared" si="4"/>
        <v>4.7368712642121532E-3</v>
      </c>
      <c r="K43" s="38">
        <f t="shared" si="5"/>
        <v>12208</v>
      </c>
      <c r="L43" s="38">
        <f t="shared" si="5"/>
        <v>10516.639782326185</v>
      </c>
      <c r="M43" s="35"/>
    </row>
    <row r="44" spans="1:13" ht="22.5" customHeight="1">
      <c r="A44" s="92"/>
      <c r="B44" s="36">
        <v>42582</v>
      </c>
      <c r="C44" s="37">
        <v>279940</v>
      </c>
      <c r="D44" s="38">
        <f t="shared" si="6"/>
        <v>262116.3</v>
      </c>
      <c r="E44" s="37">
        <v>1262</v>
      </c>
      <c r="F44" s="38">
        <f t="shared" si="7"/>
        <v>1233.9000000000001</v>
      </c>
      <c r="G44" s="37">
        <v>15614726</v>
      </c>
      <c r="H44" s="38">
        <f t="shared" si="7"/>
        <v>13027065.5</v>
      </c>
      <c r="I44" s="39">
        <f t="shared" si="4"/>
        <v>4.5081088804743872E-3</v>
      </c>
      <c r="J44" s="39">
        <f t="shared" si="4"/>
        <v>4.7074523789630788E-3</v>
      </c>
      <c r="K44" s="38">
        <f t="shared" si="5"/>
        <v>12373</v>
      </c>
      <c r="L44" s="38">
        <f t="shared" si="5"/>
        <v>10557.634735391846</v>
      </c>
      <c r="M44" s="35"/>
    </row>
    <row r="45" spans="1:13" ht="22.5" customHeight="1">
      <c r="A45" s="92"/>
      <c r="B45" s="36">
        <v>42589</v>
      </c>
      <c r="C45" s="37">
        <v>286884</v>
      </c>
      <c r="D45" s="38">
        <f t="shared" si="6"/>
        <v>266073.40000000002</v>
      </c>
      <c r="E45" s="37">
        <v>1374</v>
      </c>
      <c r="F45" s="38">
        <f t="shared" si="7"/>
        <v>1245.5</v>
      </c>
      <c r="G45" s="37">
        <v>16964778</v>
      </c>
      <c r="H45" s="38">
        <f t="shared" si="7"/>
        <v>13100094.300000001</v>
      </c>
      <c r="I45" s="39">
        <f t="shared" si="4"/>
        <v>4.7893922282176765E-3</v>
      </c>
      <c r="J45" s="39">
        <f t="shared" si="4"/>
        <v>4.6810391418307873E-3</v>
      </c>
      <c r="K45" s="38">
        <f t="shared" si="5"/>
        <v>12347</v>
      </c>
      <c r="L45" s="38">
        <f t="shared" si="5"/>
        <v>10517.940024086713</v>
      </c>
      <c r="M45" s="35"/>
    </row>
    <row r="46" spans="1:13" ht="22.5" customHeight="1">
      <c r="A46" s="92"/>
      <c r="B46" s="36">
        <v>42596</v>
      </c>
      <c r="C46" s="37">
        <v>270028</v>
      </c>
      <c r="D46" s="38">
        <f t="shared" si="6"/>
        <v>270214.90000000002</v>
      </c>
      <c r="E46" s="37">
        <v>1281</v>
      </c>
      <c r="F46" s="38">
        <f t="shared" si="7"/>
        <v>1269.5999999999999</v>
      </c>
      <c r="G46" s="37">
        <v>18386193</v>
      </c>
      <c r="H46" s="38">
        <f t="shared" si="7"/>
        <v>13977961.6</v>
      </c>
      <c r="I46" s="39">
        <f t="shared" ref="I46:L65" si="8">E46/C46</f>
        <v>4.7439524790021774E-3</v>
      </c>
      <c r="J46" s="39">
        <f t="shared" si="8"/>
        <v>4.6984825781257802E-3</v>
      </c>
      <c r="K46" s="38">
        <f t="shared" si="8"/>
        <v>14353</v>
      </c>
      <c r="L46" s="38">
        <f t="shared" si="8"/>
        <v>11009.736609955891</v>
      </c>
      <c r="M46" s="35"/>
    </row>
    <row r="47" spans="1:13" ht="22.5" customHeight="1">
      <c r="A47" s="92"/>
      <c r="B47" s="36">
        <v>42603</v>
      </c>
      <c r="C47" s="37">
        <v>265793</v>
      </c>
      <c r="D47" s="38">
        <f t="shared" si="6"/>
        <v>278443.2</v>
      </c>
      <c r="E47" s="37">
        <v>1410</v>
      </c>
      <c r="F47" s="38">
        <f t="shared" si="7"/>
        <v>1300.0999999999999</v>
      </c>
      <c r="G47" s="37">
        <v>10591920</v>
      </c>
      <c r="H47" s="38">
        <f t="shared" si="7"/>
        <v>14086080.1</v>
      </c>
      <c r="I47" s="39">
        <f t="shared" si="8"/>
        <v>5.304880113471762E-3</v>
      </c>
      <c r="J47" s="39">
        <f t="shared" si="8"/>
        <v>4.6691748981479882E-3</v>
      </c>
      <c r="K47" s="38">
        <f t="shared" si="8"/>
        <v>7512</v>
      </c>
      <c r="L47" s="38">
        <f t="shared" si="8"/>
        <v>10834.61279901546</v>
      </c>
      <c r="M47" s="35"/>
    </row>
    <row r="48" spans="1:13" ht="22.5" customHeight="1">
      <c r="A48" s="92"/>
      <c r="B48" s="36">
        <v>42610</v>
      </c>
      <c r="C48" s="37">
        <v>279081</v>
      </c>
      <c r="D48" s="38">
        <f t="shared" si="6"/>
        <v>286868.3</v>
      </c>
      <c r="E48" s="37">
        <v>1323</v>
      </c>
      <c r="F48" s="38">
        <f t="shared" si="7"/>
        <v>1319.3</v>
      </c>
      <c r="G48" s="37">
        <v>9340380</v>
      </c>
      <c r="H48" s="38">
        <f t="shared" si="7"/>
        <v>13797280.9</v>
      </c>
      <c r="I48" s="39">
        <f t="shared" si="8"/>
        <v>4.7405591924925021E-3</v>
      </c>
      <c r="J48" s="39">
        <f t="shared" si="8"/>
        <v>4.5989745119973174E-3</v>
      </c>
      <c r="K48" s="38">
        <f t="shared" si="8"/>
        <v>7060</v>
      </c>
      <c r="L48" s="38">
        <f t="shared" si="8"/>
        <v>10458.031456075192</v>
      </c>
      <c r="M48" s="35"/>
    </row>
    <row r="49" spans="1:13" ht="22.5" customHeight="1">
      <c r="A49" s="92"/>
      <c r="B49" s="36">
        <v>42617</v>
      </c>
      <c r="C49" s="37">
        <v>270840</v>
      </c>
      <c r="D49" s="38">
        <f t="shared" si="6"/>
        <v>292283.40000000002</v>
      </c>
      <c r="E49" s="37">
        <v>1380</v>
      </c>
      <c r="F49" s="38">
        <f t="shared" si="7"/>
        <v>1329.3</v>
      </c>
      <c r="G49" s="37">
        <v>14380980</v>
      </c>
      <c r="H49" s="38">
        <f t="shared" si="7"/>
        <v>14049458.9</v>
      </c>
      <c r="I49" s="39">
        <f t="shared" si="8"/>
        <v>5.0952591936198497E-3</v>
      </c>
      <c r="J49" s="39">
        <f t="shared" si="8"/>
        <v>4.5479832245006041E-3</v>
      </c>
      <c r="K49" s="38">
        <f t="shared" si="8"/>
        <v>10421</v>
      </c>
      <c r="L49" s="38">
        <f t="shared" si="8"/>
        <v>10569.065598435267</v>
      </c>
      <c r="M49" s="35"/>
    </row>
    <row r="50" spans="1:13" ht="22.5" customHeight="1">
      <c r="A50" s="92"/>
      <c r="B50" s="36">
        <v>42624</v>
      </c>
      <c r="C50" s="37">
        <v>172711</v>
      </c>
      <c r="D50" s="38">
        <f t="shared" si="6"/>
        <v>275381.90000000002</v>
      </c>
      <c r="E50" s="37">
        <v>1224</v>
      </c>
      <c r="F50" s="38">
        <f t="shared" si="7"/>
        <v>1321</v>
      </c>
      <c r="G50" s="37">
        <v>11946240</v>
      </c>
      <c r="H50" s="38">
        <f t="shared" si="7"/>
        <v>14119148</v>
      </c>
      <c r="I50" s="39">
        <f t="shared" si="8"/>
        <v>7.0869834579152455E-3</v>
      </c>
      <c r="J50" s="39">
        <f t="shared" si="8"/>
        <v>4.7969746740798864E-3</v>
      </c>
      <c r="K50" s="38">
        <f t="shared" si="8"/>
        <v>9760</v>
      </c>
      <c r="L50" s="38">
        <f t="shared" si="8"/>
        <v>10688.227100681303</v>
      </c>
      <c r="M50" s="35"/>
    </row>
    <row r="51" spans="1:13" ht="22.5" customHeight="1">
      <c r="A51" s="92"/>
      <c r="B51" s="36">
        <v>42631</v>
      </c>
      <c r="C51" s="37">
        <v>169760</v>
      </c>
      <c r="D51" s="38">
        <f t="shared" si="6"/>
        <v>252304.3</v>
      </c>
      <c r="E51" s="37">
        <v>1576</v>
      </c>
      <c r="F51" s="38">
        <f t="shared" si="7"/>
        <v>1353.7</v>
      </c>
      <c r="G51" s="37">
        <v>9793264</v>
      </c>
      <c r="H51" s="38">
        <f t="shared" si="7"/>
        <v>13594928.199999999</v>
      </c>
      <c r="I51" s="39">
        <f t="shared" si="8"/>
        <v>9.2836946277097075E-3</v>
      </c>
      <c r="J51" s="39">
        <f t="shared" si="8"/>
        <v>5.365346527982282E-3</v>
      </c>
      <c r="K51" s="38">
        <f t="shared" si="8"/>
        <v>6214</v>
      </c>
      <c r="L51" s="38">
        <f t="shared" si="8"/>
        <v>10042.792494644307</v>
      </c>
      <c r="M51" s="35"/>
    </row>
    <row r="52" spans="1:13" ht="22.5" customHeight="1">
      <c r="A52" s="92"/>
      <c r="B52" s="36">
        <v>42638</v>
      </c>
      <c r="C52" s="37">
        <v>322707</v>
      </c>
      <c r="D52" s="38">
        <f t="shared" si="6"/>
        <v>258238</v>
      </c>
      <c r="E52" s="37">
        <v>1458</v>
      </c>
      <c r="F52" s="38">
        <f t="shared" si="7"/>
        <v>1368.2</v>
      </c>
      <c r="G52" s="37">
        <v>11480292</v>
      </c>
      <c r="H52" s="38">
        <f t="shared" si="7"/>
        <v>13551672.5</v>
      </c>
      <c r="I52" s="39">
        <f t="shared" si="8"/>
        <v>4.5180302875363716E-3</v>
      </c>
      <c r="J52" s="39">
        <f t="shared" si="8"/>
        <v>5.2982132761251249E-3</v>
      </c>
      <c r="K52" s="38">
        <f t="shared" si="8"/>
        <v>7874</v>
      </c>
      <c r="L52" s="38">
        <f t="shared" si="8"/>
        <v>9904.7452857769331</v>
      </c>
      <c r="M52" s="35"/>
    </row>
    <row r="53" spans="1:13" ht="22.5" customHeight="1">
      <c r="A53" s="92" t="s">
        <v>7</v>
      </c>
      <c r="B53" s="36">
        <v>42645</v>
      </c>
      <c r="C53" s="37">
        <v>265254</v>
      </c>
      <c r="D53" s="38">
        <f t="shared" si="6"/>
        <v>258299.8</v>
      </c>
      <c r="E53" s="37">
        <v>1495</v>
      </c>
      <c r="F53" s="38">
        <f t="shared" si="7"/>
        <v>1378.3</v>
      </c>
      <c r="G53" s="37">
        <v>9541090</v>
      </c>
      <c r="H53" s="38">
        <f t="shared" si="7"/>
        <v>12803986.300000001</v>
      </c>
      <c r="I53" s="39">
        <f t="shared" si="8"/>
        <v>5.6361072783068303E-3</v>
      </c>
      <c r="J53" s="39">
        <f t="shared" si="8"/>
        <v>5.3360474921002651E-3</v>
      </c>
      <c r="K53" s="38">
        <f t="shared" si="8"/>
        <v>6382</v>
      </c>
      <c r="L53" s="38">
        <f t="shared" si="8"/>
        <v>9289.6947689182343</v>
      </c>
      <c r="M53" s="35"/>
    </row>
    <row r="54" spans="1:13" ht="22.5" customHeight="1">
      <c r="A54" s="92"/>
      <c r="B54" s="36">
        <v>42652</v>
      </c>
      <c r="C54" s="37">
        <v>194909</v>
      </c>
      <c r="D54" s="38">
        <f t="shared" si="6"/>
        <v>249796.7</v>
      </c>
      <c r="E54" s="37">
        <v>1418</v>
      </c>
      <c r="F54" s="38">
        <f t="shared" si="7"/>
        <v>1393.9</v>
      </c>
      <c r="G54" s="37">
        <v>12146588</v>
      </c>
      <c r="H54" s="38">
        <f t="shared" si="7"/>
        <v>12457172.5</v>
      </c>
      <c r="I54" s="39">
        <f t="shared" si="8"/>
        <v>7.2751899604430788E-3</v>
      </c>
      <c r="J54" s="39">
        <f t="shared" si="8"/>
        <v>5.5801377680329643E-3</v>
      </c>
      <c r="K54" s="38">
        <f t="shared" si="8"/>
        <v>8566</v>
      </c>
      <c r="L54" s="38">
        <f t="shared" si="8"/>
        <v>8936.9197933854648</v>
      </c>
      <c r="M54" s="35"/>
    </row>
    <row r="55" spans="1:13" ht="22.5" customHeight="1">
      <c r="A55" s="92"/>
      <c r="B55" s="36">
        <v>42659</v>
      </c>
      <c r="C55" s="37">
        <v>239800</v>
      </c>
      <c r="D55" s="38">
        <f t="shared" si="6"/>
        <v>245088.3</v>
      </c>
      <c r="E55" s="37">
        <v>1411</v>
      </c>
      <c r="F55" s="38">
        <f t="shared" si="7"/>
        <v>1397.6</v>
      </c>
      <c r="G55" s="37">
        <v>19759644</v>
      </c>
      <c r="H55" s="38">
        <f t="shared" si="7"/>
        <v>12736659.1</v>
      </c>
      <c r="I55" s="39">
        <f t="shared" si="8"/>
        <v>5.8840700583819849E-3</v>
      </c>
      <c r="J55" s="39">
        <f t="shared" si="8"/>
        <v>5.7024345919409452E-3</v>
      </c>
      <c r="K55" s="38">
        <f t="shared" si="8"/>
        <v>14004</v>
      </c>
      <c r="L55" s="38">
        <f t="shared" si="8"/>
        <v>9113.23633371494</v>
      </c>
      <c r="M55" s="35"/>
    </row>
    <row r="56" spans="1:13" ht="22.5" customHeight="1">
      <c r="A56" s="92"/>
      <c r="B56" s="36">
        <v>42666</v>
      </c>
      <c r="C56" s="37">
        <v>279928</v>
      </c>
      <c r="D56" s="38">
        <f t="shared" si="6"/>
        <v>246078.3</v>
      </c>
      <c r="E56" s="37">
        <v>1400</v>
      </c>
      <c r="F56" s="38">
        <f t="shared" si="7"/>
        <v>1409.5</v>
      </c>
      <c r="G56" s="37">
        <v>10591000</v>
      </c>
      <c r="H56" s="38">
        <f t="shared" si="7"/>
        <v>11957139.800000001</v>
      </c>
      <c r="I56" s="39">
        <f t="shared" si="8"/>
        <v>5.0012860449829954E-3</v>
      </c>
      <c r="J56" s="39">
        <f t="shared" si="8"/>
        <v>5.7278516634745938E-3</v>
      </c>
      <c r="K56" s="38">
        <f t="shared" si="8"/>
        <v>7565</v>
      </c>
      <c r="L56" s="38">
        <f t="shared" si="8"/>
        <v>8483.2492373181976</v>
      </c>
      <c r="M56" s="35"/>
    </row>
    <row r="57" spans="1:13" ht="22.5" customHeight="1">
      <c r="A57" s="92"/>
      <c r="B57" s="36">
        <v>42673</v>
      </c>
      <c r="C57" s="37">
        <v>213576</v>
      </c>
      <c r="D57" s="38">
        <f t="shared" si="6"/>
        <v>240856.6</v>
      </c>
      <c r="E57" s="37">
        <v>1474</v>
      </c>
      <c r="F57" s="38">
        <f t="shared" si="7"/>
        <v>1415.9</v>
      </c>
      <c r="G57" s="37">
        <v>18165576</v>
      </c>
      <c r="H57" s="38">
        <f t="shared" si="7"/>
        <v>12714505.4</v>
      </c>
      <c r="I57" s="39">
        <f t="shared" si="8"/>
        <v>6.9015245158632055E-3</v>
      </c>
      <c r="J57" s="39">
        <f t="shared" si="8"/>
        <v>5.8786016243690233E-3</v>
      </c>
      <c r="K57" s="38">
        <f t="shared" si="8"/>
        <v>12324</v>
      </c>
      <c r="L57" s="38">
        <f t="shared" si="8"/>
        <v>8979.804647220848</v>
      </c>
      <c r="M57" s="35"/>
    </row>
    <row r="58" spans="1:13" ht="22.5" customHeight="1">
      <c r="A58" s="92"/>
      <c r="B58" s="36">
        <v>42680</v>
      </c>
      <c r="C58" s="37">
        <v>217107</v>
      </c>
      <c r="D58" s="38">
        <f t="shared" si="6"/>
        <v>234659.20000000001</v>
      </c>
      <c r="E58" s="37">
        <v>1388</v>
      </c>
      <c r="F58" s="38">
        <f t="shared" si="7"/>
        <v>1422.4</v>
      </c>
      <c r="G58" s="37">
        <v>12915340</v>
      </c>
      <c r="H58" s="38">
        <f t="shared" si="7"/>
        <v>13072001.4</v>
      </c>
      <c r="I58" s="39">
        <f t="shared" si="8"/>
        <v>6.3931609759243137E-3</v>
      </c>
      <c r="J58" s="39">
        <f t="shared" si="8"/>
        <v>6.0615565040705839E-3</v>
      </c>
      <c r="K58" s="38">
        <f t="shared" si="8"/>
        <v>9305</v>
      </c>
      <c r="L58" s="38">
        <f t="shared" si="8"/>
        <v>9190.1022215973007</v>
      </c>
      <c r="M58" s="35"/>
    </row>
    <row r="59" spans="1:13" ht="22.5" customHeight="1">
      <c r="A59" s="92"/>
      <c r="B59" s="36">
        <v>42687</v>
      </c>
      <c r="C59" s="37">
        <v>367994</v>
      </c>
      <c r="D59" s="38">
        <f t="shared" si="6"/>
        <v>244374.6</v>
      </c>
      <c r="E59" s="37">
        <v>1379</v>
      </c>
      <c r="F59" s="38">
        <f t="shared" si="7"/>
        <v>1422.3</v>
      </c>
      <c r="G59" s="37">
        <v>13732082</v>
      </c>
      <c r="H59" s="38">
        <f t="shared" si="7"/>
        <v>13007111.6</v>
      </c>
      <c r="I59" s="39">
        <f t="shared" si="8"/>
        <v>3.7473437066908701E-3</v>
      </c>
      <c r="J59" s="39">
        <f t="shared" si="8"/>
        <v>5.8201629792949015E-3</v>
      </c>
      <c r="K59" s="38">
        <f t="shared" si="8"/>
        <v>9958</v>
      </c>
      <c r="L59" s="38">
        <f t="shared" si="8"/>
        <v>9145.1252197145477</v>
      </c>
      <c r="M59" s="35"/>
    </row>
    <row r="60" spans="1:13" ht="22.5" customHeight="1">
      <c r="A60" s="92"/>
      <c r="B60" s="36">
        <v>42694</v>
      </c>
      <c r="C60" s="37">
        <v>245060</v>
      </c>
      <c r="D60" s="38">
        <f t="shared" si="6"/>
        <v>251609.5</v>
      </c>
      <c r="E60" s="37">
        <v>1540</v>
      </c>
      <c r="F60" s="38">
        <f t="shared" si="7"/>
        <v>1453.9</v>
      </c>
      <c r="G60" s="37">
        <v>13558160</v>
      </c>
      <c r="H60" s="38">
        <f t="shared" si="7"/>
        <v>13168303.6</v>
      </c>
      <c r="I60" s="39">
        <f t="shared" si="8"/>
        <v>6.2841753040071818E-3</v>
      </c>
      <c r="J60" s="39">
        <f t="shared" si="8"/>
        <v>5.7783986693666183E-3</v>
      </c>
      <c r="K60" s="38">
        <f t="shared" si="8"/>
        <v>8804</v>
      </c>
      <c r="L60" s="38">
        <f t="shared" si="8"/>
        <v>9057.2278698672526</v>
      </c>
      <c r="M60" s="35"/>
    </row>
    <row r="61" spans="1:13" ht="22.5" customHeight="1">
      <c r="A61" s="92"/>
      <c r="B61" s="36">
        <v>42701</v>
      </c>
      <c r="C61" s="37">
        <v>205730</v>
      </c>
      <c r="D61" s="38">
        <f t="shared" si="6"/>
        <v>255206.5</v>
      </c>
      <c r="E61" s="37">
        <v>1550</v>
      </c>
      <c r="F61" s="38">
        <f t="shared" si="7"/>
        <v>1451.3</v>
      </c>
      <c r="G61" s="37">
        <v>15613150</v>
      </c>
      <c r="H61" s="38">
        <f t="shared" si="7"/>
        <v>13750292.199999999</v>
      </c>
      <c r="I61" s="39">
        <f t="shared" si="8"/>
        <v>7.5341466971273032E-3</v>
      </c>
      <c r="J61" s="39">
        <f t="shared" si="8"/>
        <v>5.6867673824922173E-3</v>
      </c>
      <c r="K61" s="38">
        <f t="shared" si="8"/>
        <v>10073</v>
      </c>
      <c r="L61" s="38">
        <f t="shared" si="8"/>
        <v>9474.4657892923587</v>
      </c>
      <c r="M61" s="35"/>
    </row>
    <row r="62" spans="1:13" ht="22.5" customHeight="1">
      <c r="A62" s="92"/>
      <c r="B62" s="36">
        <v>42708</v>
      </c>
      <c r="C62" s="37">
        <v>181038</v>
      </c>
      <c r="D62" s="38">
        <f t="shared" si="6"/>
        <v>241039.6</v>
      </c>
      <c r="E62" s="37">
        <v>1530</v>
      </c>
      <c r="F62" s="38">
        <f t="shared" si="7"/>
        <v>1458.5</v>
      </c>
      <c r="G62" s="37">
        <v>16069590</v>
      </c>
      <c r="H62" s="38">
        <f t="shared" si="7"/>
        <v>14209222</v>
      </c>
      <c r="I62" s="39">
        <f t="shared" si="8"/>
        <v>8.4512643754349921E-3</v>
      </c>
      <c r="J62" s="39">
        <f t="shared" si="8"/>
        <v>6.0508729685910525E-3</v>
      </c>
      <c r="K62" s="38">
        <f t="shared" si="8"/>
        <v>10503</v>
      </c>
      <c r="L62" s="38">
        <f t="shared" si="8"/>
        <v>9742.3531025025713</v>
      </c>
      <c r="M62" s="35"/>
    </row>
    <row r="63" spans="1:13" ht="22.5" customHeight="1">
      <c r="A63" s="92"/>
      <c r="B63" s="36">
        <v>42715</v>
      </c>
      <c r="C63" s="37">
        <v>169764</v>
      </c>
      <c r="D63" s="38">
        <f t="shared" si="6"/>
        <v>231490.6</v>
      </c>
      <c r="E63" s="37">
        <v>1387</v>
      </c>
      <c r="F63" s="38">
        <f t="shared" si="7"/>
        <v>1447.7</v>
      </c>
      <c r="G63" s="37">
        <v>14001765</v>
      </c>
      <c r="H63" s="38">
        <f t="shared" si="7"/>
        <v>14655289.5</v>
      </c>
      <c r="I63" s="39">
        <f t="shared" si="8"/>
        <v>8.1701656417143796E-3</v>
      </c>
      <c r="J63" s="39">
        <f t="shared" si="8"/>
        <v>6.2538176496151465E-3</v>
      </c>
      <c r="K63" s="38">
        <f t="shared" si="8"/>
        <v>10095</v>
      </c>
      <c r="L63" s="38">
        <f t="shared" si="8"/>
        <v>10123.153622988188</v>
      </c>
      <c r="M63" s="35"/>
    </row>
    <row r="64" spans="1:13" ht="22.5" customHeight="1">
      <c r="A64" s="92"/>
      <c r="B64" s="36">
        <v>42722</v>
      </c>
      <c r="C64" s="37">
        <v>117380</v>
      </c>
      <c r="D64" s="38">
        <f t="shared" si="6"/>
        <v>223737.7</v>
      </c>
      <c r="E64" s="37">
        <v>1050</v>
      </c>
      <c r="F64" s="38">
        <f t="shared" si="7"/>
        <v>1410.9</v>
      </c>
      <c r="G64" s="37">
        <v>13830600</v>
      </c>
      <c r="H64" s="38">
        <f t="shared" si="7"/>
        <v>14823690.699999999</v>
      </c>
      <c r="I64" s="39">
        <f t="shared" si="8"/>
        <v>8.9453058442664855E-3</v>
      </c>
      <c r="J64" s="39">
        <f t="shared" si="8"/>
        <v>6.3060449803497582E-3</v>
      </c>
      <c r="K64" s="38">
        <f t="shared" si="8"/>
        <v>13172</v>
      </c>
      <c r="L64" s="38">
        <f t="shared" si="8"/>
        <v>10506.549507406618</v>
      </c>
      <c r="M64" s="35"/>
    </row>
    <row r="65" spans="1:13" ht="22.5" customHeight="1" thickBot="1">
      <c r="A65" s="93"/>
      <c r="B65" s="40">
        <v>42729</v>
      </c>
      <c r="C65" s="41">
        <v>144936</v>
      </c>
      <c r="D65" s="42">
        <f t="shared" si="6"/>
        <v>214251.3</v>
      </c>
      <c r="E65" s="41">
        <v>1627</v>
      </c>
      <c r="F65" s="42">
        <f t="shared" si="7"/>
        <v>1432.5</v>
      </c>
      <c r="G65" s="41">
        <v>19445904</v>
      </c>
      <c r="H65" s="42">
        <f t="shared" si="7"/>
        <v>14792316.699999999</v>
      </c>
      <c r="I65" s="43">
        <f t="shared" si="8"/>
        <v>1.1225644422365734E-2</v>
      </c>
      <c r="J65" s="43">
        <f t="shared" si="8"/>
        <v>6.6860737834496227E-3</v>
      </c>
      <c r="K65" s="42">
        <f t="shared" si="8"/>
        <v>11952</v>
      </c>
      <c r="L65" s="42">
        <f t="shared" si="8"/>
        <v>10326.224572425828</v>
      </c>
      <c r="M65" s="35"/>
    </row>
    <row r="66" spans="1:13" ht="22.5" customHeight="1">
      <c r="M66" s="35"/>
    </row>
    <row r="67" spans="1:13" ht="22.5" customHeight="1">
      <c r="M67" s="35"/>
    </row>
    <row r="68" spans="1:13" ht="22.5" customHeight="1">
      <c r="M68" s="35"/>
    </row>
  </sheetData>
  <mergeCells count="4">
    <mergeCell ref="A14:A26"/>
    <mergeCell ref="A27:A39"/>
    <mergeCell ref="A40:A52"/>
    <mergeCell ref="A53:A65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workbookViewId="0"/>
  </sheetViews>
  <sheetFormatPr defaultColWidth="11" defaultRowHeight="23.1" customHeight="1"/>
  <cols>
    <col min="1" max="1" width="13.25" style="46" customWidth="1"/>
    <col min="2" max="3" width="22" style="46" customWidth="1"/>
    <col min="4" max="4" width="11" style="46"/>
    <col min="5" max="5" width="18.875" style="46" customWidth="1"/>
    <col min="6" max="16384" width="11" style="46"/>
  </cols>
  <sheetData>
    <row r="1" spans="1:7" ht="35.1" customHeight="1">
      <c r="A1" s="44" t="s">
        <v>75</v>
      </c>
      <c r="B1" s="45"/>
      <c r="C1" s="45"/>
    </row>
    <row r="2" spans="1:7" ht="23.1" customHeight="1" thickBot="1"/>
    <row r="3" spans="1:7" ht="23.1" customHeight="1">
      <c r="A3" s="47" t="s">
        <v>71</v>
      </c>
      <c r="B3" s="47" t="s">
        <v>72</v>
      </c>
      <c r="C3" s="47" t="s">
        <v>68</v>
      </c>
      <c r="E3" s="48" t="s">
        <v>69</v>
      </c>
      <c r="F3" s="49"/>
    </row>
    <row r="4" spans="1:7" ht="23.1" customHeight="1">
      <c r="A4" s="50">
        <v>42156</v>
      </c>
      <c r="B4" s="51">
        <v>27.7</v>
      </c>
      <c r="C4" s="52">
        <v>2742</v>
      </c>
      <c r="E4" s="51" t="s">
        <v>70</v>
      </c>
      <c r="F4" s="53"/>
      <c r="G4" s="54"/>
    </row>
    <row r="5" spans="1:7" ht="23.1" customHeight="1" thickBot="1">
      <c r="A5" s="50">
        <v>42157</v>
      </c>
      <c r="B5" s="51">
        <v>28.7</v>
      </c>
      <c r="C5" s="52">
        <v>1980</v>
      </c>
      <c r="E5" s="55" t="s">
        <v>73</v>
      </c>
      <c r="F5" s="56"/>
    </row>
    <row r="6" spans="1:7" ht="23.1" customHeight="1">
      <c r="A6" s="50">
        <v>42158</v>
      </c>
      <c r="B6" s="51">
        <v>22.9</v>
      </c>
      <c r="C6" s="52">
        <v>2061</v>
      </c>
    </row>
    <row r="7" spans="1:7" ht="23.1" customHeight="1">
      <c r="A7" s="50">
        <v>42159</v>
      </c>
      <c r="B7" s="51">
        <v>29.1</v>
      </c>
      <c r="C7" s="52">
        <v>1687</v>
      </c>
    </row>
    <row r="8" spans="1:7" ht="23.1" customHeight="1">
      <c r="A8" s="50">
        <v>42160</v>
      </c>
      <c r="B8" s="51">
        <v>22.5</v>
      </c>
      <c r="C8" s="52">
        <v>1417</v>
      </c>
    </row>
    <row r="9" spans="1:7" ht="23.1" customHeight="1">
      <c r="A9" s="50">
        <v>42161</v>
      </c>
      <c r="B9" s="51">
        <v>24.6</v>
      </c>
      <c r="C9" s="52">
        <v>2287</v>
      </c>
    </row>
    <row r="10" spans="1:7" ht="23.1" customHeight="1">
      <c r="A10" s="50">
        <v>42162</v>
      </c>
      <c r="B10" s="51">
        <v>25.5</v>
      </c>
      <c r="C10" s="52">
        <v>1377</v>
      </c>
    </row>
    <row r="11" spans="1:7" ht="23.1" customHeight="1">
      <c r="A11" s="50">
        <v>42163</v>
      </c>
      <c r="B11" s="51">
        <v>25.3</v>
      </c>
      <c r="C11" s="52">
        <v>1771</v>
      </c>
    </row>
    <row r="12" spans="1:7" ht="23.1" customHeight="1">
      <c r="A12" s="50">
        <v>42164</v>
      </c>
      <c r="B12" s="51">
        <v>21.9</v>
      </c>
      <c r="C12" s="52">
        <v>1116</v>
      </c>
    </row>
    <row r="13" spans="1:7" ht="23.1" customHeight="1">
      <c r="A13" s="50">
        <v>42165</v>
      </c>
      <c r="B13" s="51">
        <v>27.8</v>
      </c>
      <c r="C13" s="52">
        <v>2474</v>
      </c>
    </row>
    <row r="14" spans="1:7" ht="23.1" customHeight="1">
      <c r="A14" s="50">
        <v>42166</v>
      </c>
      <c r="B14" s="51">
        <v>27.5</v>
      </c>
      <c r="C14" s="52">
        <v>2695</v>
      </c>
    </row>
    <row r="15" spans="1:7" ht="23.1" customHeight="1">
      <c r="A15" s="50">
        <v>42167</v>
      </c>
      <c r="B15" s="51">
        <v>25</v>
      </c>
      <c r="C15" s="52">
        <v>2100</v>
      </c>
    </row>
    <row r="16" spans="1:7" ht="23.1" customHeight="1">
      <c r="A16" s="50">
        <v>42168</v>
      </c>
      <c r="B16" s="51">
        <v>29</v>
      </c>
      <c r="C16" s="52">
        <v>2320</v>
      </c>
    </row>
    <row r="17" spans="1:3" ht="23.1" customHeight="1">
      <c r="A17" s="50">
        <v>42169</v>
      </c>
      <c r="B17" s="51">
        <v>26.8</v>
      </c>
      <c r="C17" s="52">
        <v>2465</v>
      </c>
    </row>
    <row r="18" spans="1:3" ht="23.1" customHeight="1">
      <c r="A18" s="50">
        <v>42170</v>
      </c>
      <c r="B18" s="51">
        <v>30.8</v>
      </c>
      <c r="C18" s="52">
        <v>1848</v>
      </c>
    </row>
    <row r="19" spans="1:3" ht="23.1" customHeight="1">
      <c r="A19" s="50">
        <v>42171</v>
      </c>
      <c r="B19" s="51">
        <v>27.2</v>
      </c>
      <c r="C19" s="52">
        <v>2012</v>
      </c>
    </row>
    <row r="20" spans="1:3" ht="23.1" customHeight="1">
      <c r="A20" s="50">
        <v>42172</v>
      </c>
      <c r="B20" s="51">
        <v>24.8</v>
      </c>
      <c r="C20" s="52">
        <v>1339</v>
      </c>
    </row>
    <row r="21" spans="1:3" ht="23.1" customHeight="1">
      <c r="A21" s="50">
        <v>42173</v>
      </c>
      <c r="B21" s="51">
        <v>26.1</v>
      </c>
      <c r="C21" s="52">
        <v>1983</v>
      </c>
    </row>
    <row r="22" spans="1:3" ht="23.1" customHeight="1">
      <c r="A22" s="50">
        <v>42174</v>
      </c>
      <c r="B22" s="51">
        <v>20.8</v>
      </c>
      <c r="C22" s="52">
        <v>1726</v>
      </c>
    </row>
    <row r="23" spans="1:3" ht="23.1" customHeight="1">
      <c r="A23" s="50">
        <v>42175</v>
      </c>
      <c r="B23" s="51">
        <v>26.9</v>
      </c>
      <c r="C23" s="52">
        <v>1345</v>
      </c>
    </row>
    <row r="24" spans="1:3" ht="23.1" customHeight="1">
      <c r="A24" s="50">
        <v>42176</v>
      </c>
      <c r="B24" s="51">
        <v>22.8</v>
      </c>
      <c r="C24" s="52">
        <v>1846</v>
      </c>
    </row>
    <row r="25" spans="1:3" ht="23.1" customHeight="1">
      <c r="A25" s="50">
        <v>42177</v>
      </c>
      <c r="B25" s="51">
        <v>26.8</v>
      </c>
      <c r="C25" s="52">
        <v>2438</v>
      </c>
    </row>
    <row r="26" spans="1:3" ht="23.1" customHeight="1">
      <c r="A26" s="50">
        <v>42178</v>
      </c>
      <c r="B26" s="51">
        <v>28.8</v>
      </c>
      <c r="C26" s="52">
        <v>2563</v>
      </c>
    </row>
    <row r="27" spans="1:3" ht="23.1" customHeight="1">
      <c r="A27" s="50">
        <v>42179</v>
      </c>
      <c r="B27" s="51">
        <v>29.9</v>
      </c>
      <c r="C27" s="52">
        <v>1794</v>
      </c>
    </row>
    <row r="28" spans="1:3" ht="23.1" customHeight="1">
      <c r="A28" s="50">
        <v>42180</v>
      </c>
      <c r="B28" s="51">
        <v>28.7</v>
      </c>
      <c r="C28" s="52">
        <v>2841</v>
      </c>
    </row>
    <row r="29" spans="1:3" ht="23.1" customHeight="1">
      <c r="A29" s="50">
        <v>42181</v>
      </c>
      <c r="B29" s="51">
        <v>25.6</v>
      </c>
      <c r="C29" s="52">
        <v>2227</v>
      </c>
    </row>
    <row r="30" spans="1:3" ht="23.1" customHeight="1">
      <c r="A30" s="50">
        <v>42182</v>
      </c>
      <c r="B30" s="51">
        <v>25.5</v>
      </c>
      <c r="C30" s="52">
        <v>1963</v>
      </c>
    </row>
    <row r="31" spans="1:3" ht="23.1" customHeight="1">
      <c r="A31" s="50">
        <v>42183</v>
      </c>
      <c r="B31" s="51">
        <v>31.4</v>
      </c>
      <c r="C31" s="52">
        <v>1727</v>
      </c>
    </row>
    <row r="32" spans="1:3" ht="23.1" customHeight="1">
      <c r="A32" s="50">
        <v>42184</v>
      </c>
      <c r="B32" s="51">
        <v>26.3</v>
      </c>
      <c r="C32" s="52">
        <v>1683</v>
      </c>
    </row>
    <row r="33" spans="1:3" ht="23.1" customHeight="1">
      <c r="A33" s="50">
        <v>42185</v>
      </c>
      <c r="B33" s="51">
        <v>26.7</v>
      </c>
      <c r="C33" s="52">
        <v>2429</v>
      </c>
    </row>
    <row r="34" spans="1:3" ht="23.1" customHeight="1">
      <c r="A34" s="50">
        <v>42186</v>
      </c>
      <c r="B34" s="51">
        <v>22.4</v>
      </c>
      <c r="C34" s="52">
        <v>2038</v>
      </c>
    </row>
    <row r="35" spans="1:3" ht="23.1" customHeight="1">
      <c r="A35" s="50">
        <v>42187</v>
      </c>
      <c r="B35" s="51">
        <v>25</v>
      </c>
      <c r="C35" s="52">
        <v>1475</v>
      </c>
    </row>
    <row r="36" spans="1:3" ht="23.1" customHeight="1">
      <c r="A36" s="50">
        <v>42188</v>
      </c>
      <c r="B36" s="51">
        <v>23.4</v>
      </c>
      <c r="C36" s="52">
        <v>1544</v>
      </c>
    </row>
    <row r="37" spans="1:3" ht="23.1" customHeight="1">
      <c r="A37" s="50">
        <v>42189</v>
      </c>
      <c r="B37" s="51">
        <v>25.9</v>
      </c>
      <c r="C37" s="52">
        <v>1579</v>
      </c>
    </row>
    <row r="38" spans="1:3" ht="23.1" customHeight="1">
      <c r="A38" s="50">
        <v>42190</v>
      </c>
      <c r="B38" s="51">
        <v>21.9</v>
      </c>
      <c r="C38" s="52">
        <v>1292</v>
      </c>
    </row>
    <row r="39" spans="1:3" ht="23.1" customHeight="1">
      <c r="A39" s="50">
        <v>42191</v>
      </c>
      <c r="B39" s="51">
        <v>21.1</v>
      </c>
      <c r="C39" s="52">
        <v>1983</v>
      </c>
    </row>
    <row r="40" spans="1:3" ht="23.1" customHeight="1">
      <c r="A40" s="50">
        <v>42192</v>
      </c>
      <c r="B40" s="51">
        <v>24.3</v>
      </c>
      <c r="C40" s="52">
        <v>1822</v>
      </c>
    </row>
    <row r="41" spans="1:3" ht="23.1" customHeight="1">
      <c r="A41" s="50">
        <v>42193</v>
      </c>
      <c r="B41" s="51">
        <v>26.6</v>
      </c>
      <c r="C41" s="52">
        <v>1835</v>
      </c>
    </row>
    <row r="42" spans="1:3" ht="23.1" customHeight="1">
      <c r="A42" s="50">
        <v>42194</v>
      </c>
      <c r="B42" s="51">
        <v>20.399999999999999</v>
      </c>
      <c r="C42" s="52">
        <v>1183</v>
      </c>
    </row>
    <row r="43" spans="1:3" ht="23.1" customHeight="1">
      <c r="A43" s="50">
        <v>42195</v>
      </c>
      <c r="B43" s="51">
        <v>28.9</v>
      </c>
      <c r="C43" s="52">
        <v>2398</v>
      </c>
    </row>
    <row r="44" spans="1:3" ht="23.1" customHeight="1">
      <c r="A44" s="50">
        <v>42196</v>
      </c>
      <c r="B44" s="51">
        <v>31.3</v>
      </c>
      <c r="C44" s="52">
        <v>2942</v>
      </c>
    </row>
    <row r="45" spans="1:3" ht="23.1" customHeight="1">
      <c r="A45" s="50">
        <v>42197</v>
      </c>
      <c r="B45" s="51">
        <v>32</v>
      </c>
      <c r="C45" s="52">
        <v>2944</v>
      </c>
    </row>
    <row r="46" spans="1:3" ht="23.1" customHeight="1">
      <c r="A46" s="50">
        <v>42198</v>
      </c>
      <c r="B46" s="51">
        <v>34.200000000000003</v>
      </c>
      <c r="C46" s="52">
        <v>2941</v>
      </c>
    </row>
    <row r="47" spans="1:3" ht="23.1" customHeight="1">
      <c r="A47" s="50">
        <v>42199</v>
      </c>
      <c r="B47" s="51">
        <v>34.299999999999997</v>
      </c>
      <c r="C47" s="52">
        <v>2332</v>
      </c>
    </row>
    <row r="48" spans="1:3" ht="23.1" customHeight="1">
      <c r="A48" s="50">
        <v>42200</v>
      </c>
      <c r="B48" s="51">
        <v>33.200000000000003</v>
      </c>
      <c r="C48" s="52">
        <v>2025</v>
      </c>
    </row>
    <row r="49" spans="1:3" ht="23.1" customHeight="1">
      <c r="A49" s="50">
        <v>42201</v>
      </c>
      <c r="B49" s="51">
        <v>28.9</v>
      </c>
      <c r="C49" s="52">
        <v>2369</v>
      </c>
    </row>
    <row r="50" spans="1:3" ht="23.1" customHeight="1">
      <c r="A50" s="50">
        <v>42202</v>
      </c>
      <c r="B50" s="51">
        <v>30.4</v>
      </c>
      <c r="C50" s="52">
        <v>2736</v>
      </c>
    </row>
    <row r="51" spans="1:3" ht="23.1" customHeight="1">
      <c r="A51" s="50">
        <v>42203</v>
      </c>
      <c r="B51" s="51">
        <v>29.9</v>
      </c>
      <c r="C51" s="52">
        <v>1764</v>
      </c>
    </row>
    <row r="52" spans="1:3" ht="23.1" customHeight="1">
      <c r="A52" s="50">
        <v>42204</v>
      </c>
      <c r="B52" s="51">
        <v>34.799999999999997</v>
      </c>
      <c r="C52" s="52">
        <v>2679</v>
      </c>
    </row>
    <row r="53" spans="1:3" ht="23.1" customHeight="1">
      <c r="A53" s="50">
        <v>42205</v>
      </c>
      <c r="B53" s="51">
        <v>33.5</v>
      </c>
      <c r="C53" s="52">
        <v>3182</v>
      </c>
    </row>
    <row r="54" spans="1:3" ht="23.1" customHeight="1">
      <c r="A54" s="50">
        <v>42206</v>
      </c>
      <c r="B54" s="51">
        <v>34.9</v>
      </c>
      <c r="C54" s="52">
        <v>2826</v>
      </c>
    </row>
    <row r="55" spans="1:3" ht="23.1" customHeight="1">
      <c r="A55" s="50">
        <v>42207</v>
      </c>
      <c r="B55" s="51">
        <v>32.799999999999997</v>
      </c>
      <c r="C55" s="52">
        <v>1705</v>
      </c>
    </row>
    <row r="56" spans="1:3" ht="23.1" customHeight="1">
      <c r="A56" s="50">
        <v>42208</v>
      </c>
      <c r="B56" s="51">
        <v>30.4</v>
      </c>
      <c r="C56" s="52">
        <v>2523</v>
      </c>
    </row>
    <row r="57" spans="1:3" ht="23.1" customHeight="1">
      <c r="A57" s="50">
        <v>42209</v>
      </c>
      <c r="B57" s="51">
        <v>33.9</v>
      </c>
      <c r="C57" s="52">
        <v>2678</v>
      </c>
    </row>
    <row r="58" spans="1:3" ht="23.1" customHeight="1">
      <c r="A58" s="50">
        <v>42210</v>
      </c>
      <c r="B58" s="51">
        <v>33.1</v>
      </c>
      <c r="C58" s="52">
        <v>2548</v>
      </c>
    </row>
    <row r="59" spans="1:3" ht="23.1" customHeight="1">
      <c r="A59" s="50">
        <v>42211</v>
      </c>
      <c r="B59" s="51">
        <v>35.799999999999997</v>
      </c>
      <c r="C59" s="52">
        <v>2899</v>
      </c>
    </row>
    <row r="60" spans="1:3" ht="23.1" customHeight="1">
      <c r="A60" s="50">
        <v>42212</v>
      </c>
      <c r="B60" s="51">
        <v>35</v>
      </c>
      <c r="C60" s="52">
        <v>1750</v>
      </c>
    </row>
    <row r="61" spans="1:3" ht="23.1" customHeight="1">
      <c r="A61" s="50">
        <v>42213</v>
      </c>
      <c r="B61" s="51">
        <v>34.1</v>
      </c>
      <c r="C61" s="52">
        <v>2455</v>
      </c>
    </row>
    <row r="62" spans="1:3" ht="23.1" customHeight="1">
      <c r="A62" s="50">
        <v>42214</v>
      </c>
      <c r="B62" s="51">
        <v>32.5</v>
      </c>
      <c r="C62" s="52">
        <v>2827</v>
      </c>
    </row>
    <row r="63" spans="1:3" ht="23.1" customHeight="1">
      <c r="A63" s="50">
        <v>42215</v>
      </c>
      <c r="B63" s="51">
        <v>34.299999999999997</v>
      </c>
      <c r="C63" s="52">
        <v>2709</v>
      </c>
    </row>
    <row r="64" spans="1:3" ht="23.1" customHeight="1">
      <c r="A64" s="50">
        <v>42216</v>
      </c>
      <c r="B64" s="51">
        <v>35</v>
      </c>
      <c r="C64" s="52">
        <v>3010</v>
      </c>
    </row>
    <row r="65" spans="1:3" ht="23.1" customHeight="1">
      <c r="A65" s="50">
        <v>42217</v>
      </c>
      <c r="B65" s="51">
        <v>35.299999999999997</v>
      </c>
      <c r="C65" s="52">
        <v>2576</v>
      </c>
    </row>
    <row r="66" spans="1:3" ht="23.1" customHeight="1">
      <c r="A66" s="50">
        <v>42218</v>
      </c>
      <c r="B66" s="51">
        <v>35.1</v>
      </c>
      <c r="C66" s="52">
        <v>2667</v>
      </c>
    </row>
    <row r="67" spans="1:3" ht="23.1" customHeight="1">
      <c r="A67" s="50">
        <v>42219</v>
      </c>
      <c r="B67" s="51">
        <v>35</v>
      </c>
      <c r="C67" s="52">
        <v>2730</v>
      </c>
    </row>
    <row r="68" spans="1:3" ht="23.1" customHeight="1">
      <c r="A68" s="50">
        <v>42220</v>
      </c>
      <c r="B68" s="51">
        <v>35.1</v>
      </c>
      <c r="C68" s="52">
        <v>2386</v>
      </c>
    </row>
    <row r="69" spans="1:3" ht="23.1" customHeight="1">
      <c r="A69" s="50">
        <v>42221</v>
      </c>
      <c r="B69" s="51">
        <v>35.200000000000003</v>
      </c>
      <c r="C69" s="52">
        <v>2886</v>
      </c>
    </row>
    <row r="70" spans="1:3" ht="23.1" customHeight="1">
      <c r="A70" s="50">
        <v>42222</v>
      </c>
      <c r="B70" s="51">
        <v>35.9</v>
      </c>
      <c r="C70" s="52">
        <v>2297</v>
      </c>
    </row>
    <row r="71" spans="1:3" ht="23.1" customHeight="1">
      <c r="A71" s="50">
        <v>42223</v>
      </c>
      <c r="B71" s="51">
        <v>37.700000000000003</v>
      </c>
      <c r="C71" s="52">
        <v>1960</v>
      </c>
    </row>
    <row r="72" spans="1:3" ht="23.1" customHeight="1">
      <c r="A72" s="50">
        <v>42224</v>
      </c>
      <c r="B72" s="51">
        <v>32.6</v>
      </c>
      <c r="C72" s="52">
        <v>1825</v>
      </c>
    </row>
    <row r="73" spans="1:3" ht="23.1" customHeight="1">
      <c r="A73" s="50">
        <v>42225</v>
      </c>
      <c r="B73" s="51">
        <v>33.4</v>
      </c>
      <c r="C73" s="52">
        <v>1937</v>
      </c>
    </row>
    <row r="74" spans="1:3" ht="23.1" customHeight="1">
      <c r="A74" s="50">
        <v>42226</v>
      </c>
      <c r="B74" s="51">
        <v>31.9</v>
      </c>
      <c r="C74" s="52">
        <v>2169</v>
      </c>
    </row>
    <row r="75" spans="1:3" ht="23.1" customHeight="1">
      <c r="A75" s="50">
        <v>42227</v>
      </c>
      <c r="B75" s="51">
        <v>35.5</v>
      </c>
      <c r="C75" s="52">
        <v>2840</v>
      </c>
    </row>
    <row r="76" spans="1:3" ht="23.1" customHeight="1">
      <c r="A76" s="50">
        <v>42228</v>
      </c>
      <c r="B76" s="51">
        <v>33.700000000000003</v>
      </c>
      <c r="C76" s="52">
        <v>2460</v>
      </c>
    </row>
    <row r="77" spans="1:3" ht="23.1" customHeight="1">
      <c r="A77" s="50">
        <v>42229</v>
      </c>
      <c r="B77" s="51">
        <v>30.5</v>
      </c>
      <c r="C77" s="52">
        <v>1891</v>
      </c>
    </row>
    <row r="78" spans="1:3" ht="23.1" customHeight="1">
      <c r="A78" s="50">
        <v>42230</v>
      </c>
      <c r="B78" s="51">
        <v>31.8</v>
      </c>
      <c r="C78" s="52">
        <v>2830</v>
      </c>
    </row>
    <row r="79" spans="1:3" ht="23.1" customHeight="1">
      <c r="A79" s="50">
        <v>42231</v>
      </c>
      <c r="B79" s="51">
        <v>33.1</v>
      </c>
      <c r="C79" s="52">
        <v>2250</v>
      </c>
    </row>
    <row r="80" spans="1:3" ht="23.1" customHeight="1">
      <c r="A80" s="50">
        <v>42232</v>
      </c>
      <c r="B80" s="51">
        <v>31.9</v>
      </c>
      <c r="C80" s="52">
        <v>1722</v>
      </c>
    </row>
    <row r="81" spans="1:3" ht="23.1" customHeight="1">
      <c r="A81" s="50">
        <v>42233</v>
      </c>
      <c r="B81" s="51">
        <v>28</v>
      </c>
      <c r="C81" s="52">
        <v>2520</v>
      </c>
    </row>
    <row r="82" spans="1:3" ht="23.1" customHeight="1">
      <c r="A82" s="50">
        <v>42234</v>
      </c>
      <c r="B82" s="51">
        <v>31.9</v>
      </c>
      <c r="C82" s="52">
        <v>3094</v>
      </c>
    </row>
    <row r="83" spans="1:3" ht="23.1" customHeight="1">
      <c r="A83" s="50">
        <v>42235</v>
      </c>
      <c r="B83" s="51">
        <v>31.4</v>
      </c>
      <c r="C83" s="52">
        <v>2951</v>
      </c>
    </row>
    <row r="84" spans="1:3" ht="23.1" customHeight="1">
      <c r="A84" s="50">
        <v>42236</v>
      </c>
      <c r="B84" s="51">
        <v>27</v>
      </c>
      <c r="C84" s="52">
        <v>2538</v>
      </c>
    </row>
    <row r="85" spans="1:3" ht="23.1" customHeight="1">
      <c r="A85" s="50">
        <v>42237</v>
      </c>
      <c r="B85" s="51">
        <v>29.4</v>
      </c>
      <c r="C85" s="52">
        <v>1734</v>
      </c>
    </row>
    <row r="86" spans="1:3" ht="23.1" customHeight="1">
      <c r="A86" s="50">
        <v>42238</v>
      </c>
      <c r="B86" s="51">
        <v>32.700000000000003</v>
      </c>
      <c r="C86" s="52">
        <v>2321</v>
      </c>
    </row>
    <row r="87" spans="1:3" ht="23.1" customHeight="1">
      <c r="A87" s="50">
        <v>42239</v>
      </c>
      <c r="B87" s="51">
        <v>31.4</v>
      </c>
      <c r="C87" s="52">
        <v>2606</v>
      </c>
    </row>
    <row r="88" spans="1:3" ht="23.1" customHeight="1">
      <c r="A88" s="50">
        <v>42240</v>
      </c>
      <c r="B88" s="51">
        <v>29.3</v>
      </c>
      <c r="C88" s="52">
        <v>2109</v>
      </c>
    </row>
    <row r="89" spans="1:3" ht="23.1" customHeight="1">
      <c r="A89" s="50">
        <v>42241</v>
      </c>
      <c r="B89" s="51">
        <v>22.9</v>
      </c>
      <c r="C89" s="52">
        <v>1488</v>
      </c>
    </row>
    <row r="90" spans="1:3" ht="23.1" customHeight="1">
      <c r="A90" s="50">
        <v>42242</v>
      </c>
      <c r="B90" s="51">
        <v>21.3</v>
      </c>
      <c r="C90" s="52">
        <v>1597</v>
      </c>
    </row>
    <row r="91" spans="1:3" ht="23.1" customHeight="1">
      <c r="A91" s="50">
        <v>42243</v>
      </c>
      <c r="B91" s="51">
        <v>27.3</v>
      </c>
      <c r="C91" s="52">
        <v>2402</v>
      </c>
    </row>
    <row r="92" spans="1:3" ht="23.1" customHeight="1">
      <c r="A92" s="50">
        <v>42244</v>
      </c>
      <c r="B92" s="51">
        <v>22.9</v>
      </c>
      <c r="C92" s="52">
        <v>1488</v>
      </c>
    </row>
    <row r="93" spans="1:3" ht="23.1" customHeight="1">
      <c r="A93" s="50">
        <v>42245</v>
      </c>
      <c r="B93" s="51">
        <v>21</v>
      </c>
      <c r="C93" s="52">
        <v>1806</v>
      </c>
    </row>
    <row r="94" spans="1:3" ht="23.1" customHeight="1">
      <c r="A94" s="50">
        <v>42246</v>
      </c>
      <c r="B94" s="51">
        <v>22.5</v>
      </c>
      <c r="C94" s="52">
        <v>1777</v>
      </c>
    </row>
    <row r="95" spans="1:3" ht="23.1" customHeight="1">
      <c r="A95" s="50">
        <v>42247</v>
      </c>
      <c r="B95" s="51">
        <v>24.1</v>
      </c>
      <c r="C95" s="52">
        <v>1518</v>
      </c>
    </row>
    <row r="96" spans="1:3" ht="23.1" customHeight="1">
      <c r="A96" s="50">
        <v>42248</v>
      </c>
      <c r="B96" s="51">
        <v>26.5</v>
      </c>
      <c r="C96" s="52">
        <v>2464</v>
      </c>
    </row>
    <row r="97" spans="1:3" ht="23.1" customHeight="1">
      <c r="A97" s="50">
        <v>42249</v>
      </c>
      <c r="B97" s="51">
        <v>31.5</v>
      </c>
      <c r="C97" s="52">
        <v>2236</v>
      </c>
    </row>
    <row r="98" spans="1:3" ht="23.1" customHeight="1">
      <c r="A98" s="50">
        <v>42250</v>
      </c>
      <c r="B98" s="51">
        <v>30.4</v>
      </c>
      <c r="C98" s="52">
        <v>2553</v>
      </c>
    </row>
    <row r="99" spans="1:3" ht="23.1" customHeight="1">
      <c r="A99" s="50">
        <v>42251</v>
      </c>
      <c r="B99" s="51">
        <v>30.1</v>
      </c>
      <c r="C99" s="52">
        <v>2347</v>
      </c>
    </row>
    <row r="100" spans="1:3" ht="23.1" customHeight="1">
      <c r="A100" s="50">
        <v>42252</v>
      </c>
      <c r="B100" s="51">
        <v>29.3</v>
      </c>
      <c r="C100" s="52">
        <v>2344</v>
      </c>
    </row>
    <row r="101" spans="1:3" ht="23.1" customHeight="1">
      <c r="A101" s="50">
        <v>42253</v>
      </c>
      <c r="B101" s="51">
        <v>27.5</v>
      </c>
      <c r="C101" s="52">
        <v>2337</v>
      </c>
    </row>
    <row r="102" spans="1:3" ht="23.1" customHeight="1">
      <c r="A102" s="50">
        <v>42254</v>
      </c>
      <c r="B102" s="51">
        <v>26.1</v>
      </c>
      <c r="C102" s="52">
        <v>1800</v>
      </c>
    </row>
    <row r="103" spans="1:3" ht="23.1" customHeight="1">
      <c r="A103" s="50">
        <v>42255</v>
      </c>
      <c r="B103" s="51">
        <v>21</v>
      </c>
      <c r="C103" s="52">
        <v>1932</v>
      </c>
    </row>
    <row r="104" spans="1:3" ht="23.1" customHeight="1">
      <c r="A104" s="50">
        <v>42256</v>
      </c>
      <c r="B104" s="51">
        <v>25.3</v>
      </c>
      <c r="C104" s="52">
        <v>1872</v>
      </c>
    </row>
    <row r="105" spans="1:3" ht="23.1" customHeight="1">
      <c r="A105" s="50">
        <v>42257</v>
      </c>
      <c r="B105" s="51">
        <v>23.5</v>
      </c>
      <c r="C105" s="52">
        <v>1175</v>
      </c>
    </row>
    <row r="106" spans="1:3" ht="23.1" customHeight="1">
      <c r="A106" s="50">
        <v>42258</v>
      </c>
      <c r="B106" s="51">
        <v>29.3</v>
      </c>
      <c r="C106" s="52">
        <v>2373</v>
      </c>
    </row>
    <row r="107" spans="1:3" ht="23.1" customHeight="1">
      <c r="A107" s="50">
        <v>42259</v>
      </c>
      <c r="B107" s="51">
        <v>29.5</v>
      </c>
      <c r="C107" s="52">
        <v>2330</v>
      </c>
    </row>
    <row r="108" spans="1:3" ht="23.1" customHeight="1">
      <c r="A108" s="50">
        <v>42260</v>
      </c>
      <c r="B108" s="51">
        <v>27.5</v>
      </c>
      <c r="C108" s="52">
        <v>1925</v>
      </c>
    </row>
    <row r="109" spans="1:3" ht="23.1" customHeight="1">
      <c r="A109" s="50">
        <v>42261</v>
      </c>
      <c r="B109" s="51">
        <v>27.3</v>
      </c>
      <c r="C109" s="52">
        <v>2320</v>
      </c>
    </row>
    <row r="110" spans="1:3" ht="23.1" customHeight="1">
      <c r="A110" s="50">
        <v>42262</v>
      </c>
      <c r="B110" s="51">
        <v>27.5</v>
      </c>
      <c r="C110" s="52">
        <v>2640</v>
      </c>
    </row>
    <row r="111" spans="1:3" ht="23.1" customHeight="1">
      <c r="A111" s="50">
        <v>42263</v>
      </c>
      <c r="B111" s="51">
        <v>25.2</v>
      </c>
      <c r="C111" s="52">
        <v>2167</v>
      </c>
    </row>
    <row r="112" spans="1:3" ht="23.1" customHeight="1">
      <c r="A112" s="50">
        <v>42264</v>
      </c>
      <c r="B112" s="51">
        <v>18.899999999999999</v>
      </c>
      <c r="C112" s="52">
        <v>1549</v>
      </c>
    </row>
    <row r="113" spans="1:3" ht="23.1" customHeight="1">
      <c r="A113" s="50">
        <v>42265</v>
      </c>
      <c r="B113" s="51">
        <v>23.9</v>
      </c>
      <c r="C113" s="52">
        <v>1840</v>
      </c>
    </row>
    <row r="114" spans="1:3" ht="23.1" customHeight="1">
      <c r="A114" s="50">
        <v>42266</v>
      </c>
      <c r="B114" s="51">
        <v>29.3</v>
      </c>
      <c r="C114" s="52">
        <v>2197</v>
      </c>
    </row>
    <row r="115" spans="1:3" ht="23.1" customHeight="1">
      <c r="A115" s="50">
        <v>42267</v>
      </c>
      <c r="B115" s="51">
        <v>28.4</v>
      </c>
      <c r="C115" s="52">
        <v>1988</v>
      </c>
    </row>
    <row r="116" spans="1:3" ht="23.1" customHeight="1">
      <c r="A116" s="50">
        <v>42268</v>
      </c>
      <c r="B116" s="51">
        <v>27.5</v>
      </c>
      <c r="C116" s="52">
        <v>1457</v>
      </c>
    </row>
    <row r="117" spans="1:3" ht="23.1" customHeight="1">
      <c r="A117" s="50">
        <v>42269</v>
      </c>
      <c r="B117" s="51">
        <v>28.5</v>
      </c>
      <c r="C117" s="52">
        <v>2821</v>
      </c>
    </row>
    <row r="118" spans="1:3" ht="23.1" customHeight="1">
      <c r="A118" s="50">
        <v>42270</v>
      </c>
      <c r="B118" s="51">
        <v>27.2</v>
      </c>
      <c r="C118" s="52">
        <v>2529</v>
      </c>
    </row>
    <row r="119" spans="1:3" ht="23.1" customHeight="1">
      <c r="A119" s="50">
        <v>42271</v>
      </c>
      <c r="B119" s="51">
        <v>23</v>
      </c>
      <c r="C119" s="52">
        <v>1771</v>
      </c>
    </row>
    <row r="120" spans="1:3" ht="23.1" customHeight="1">
      <c r="A120" s="50">
        <v>42272</v>
      </c>
      <c r="B120" s="51">
        <v>19.5</v>
      </c>
      <c r="C120" s="52">
        <v>1852</v>
      </c>
    </row>
    <row r="121" spans="1:3" ht="23.1" customHeight="1">
      <c r="A121" s="50">
        <v>42273</v>
      </c>
      <c r="B121" s="51">
        <v>24.6</v>
      </c>
      <c r="C121" s="52">
        <v>1648</v>
      </c>
    </row>
    <row r="122" spans="1:3" ht="23.1" customHeight="1">
      <c r="A122" s="50">
        <v>42274</v>
      </c>
      <c r="B122" s="51">
        <v>24.5</v>
      </c>
      <c r="C122" s="52">
        <v>1249</v>
      </c>
    </row>
    <row r="123" spans="1:3" ht="23.1" customHeight="1">
      <c r="A123" s="50">
        <v>42275</v>
      </c>
      <c r="B123" s="51">
        <v>27.8</v>
      </c>
      <c r="C123" s="52">
        <v>1973</v>
      </c>
    </row>
    <row r="124" spans="1:3" ht="23.1" customHeight="1">
      <c r="A124" s="50">
        <v>42276</v>
      </c>
      <c r="B124" s="51">
        <v>26.6</v>
      </c>
      <c r="C124" s="52">
        <v>1888</v>
      </c>
    </row>
    <row r="125" spans="1:3" ht="23.1" customHeight="1" thickBot="1">
      <c r="A125" s="57">
        <v>42277</v>
      </c>
      <c r="B125" s="55">
        <v>25.8</v>
      </c>
      <c r="C125" s="58">
        <v>2322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opLeftCell="A13" workbookViewId="0">
      <selection activeCell="E6" sqref="E6"/>
    </sheetView>
  </sheetViews>
  <sheetFormatPr defaultColWidth="11" defaultRowHeight="23.1" customHeight="1"/>
  <cols>
    <col min="1" max="1" width="13.25" style="46" customWidth="1"/>
    <col min="2" max="3" width="22" style="46" customWidth="1"/>
    <col min="4" max="4" width="11" style="46"/>
    <col min="5" max="5" width="25.625" style="46" bestFit="1" customWidth="1"/>
    <col min="6" max="16384" width="11" style="46"/>
  </cols>
  <sheetData>
    <row r="1" spans="1:7" ht="35.1" customHeight="1">
      <c r="A1" s="44" t="s">
        <v>75</v>
      </c>
      <c r="B1" s="45"/>
      <c r="C1" s="45"/>
    </row>
    <row r="2" spans="1:7" ht="23.1" customHeight="1" thickBot="1"/>
    <row r="3" spans="1:7" ht="23.1" customHeight="1">
      <c r="A3" s="47" t="s">
        <v>74</v>
      </c>
      <c r="B3" s="47" t="s">
        <v>67</v>
      </c>
      <c r="C3" s="47" t="s">
        <v>68</v>
      </c>
      <c r="E3" s="48" t="s">
        <v>69</v>
      </c>
      <c r="F3" s="49">
        <f>CORREL(B4:B125,C4:C125)</f>
        <v>0.62006039700480586</v>
      </c>
    </row>
    <row r="4" spans="1:7" ht="23.1" customHeight="1">
      <c r="A4" s="50">
        <v>42156</v>
      </c>
      <c r="B4" s="51">
        <v>27.7</v>
      </c>
      <c r="C4" s="52">
        <v>2742</v>
      </c>
      <c r="E4" s="51" t="s">
        <v>70</v>
      </c>
      <c r="F4" s="53">
        <f>PEARSON(B4:B125,C4:C125)</f>
        <v>0.62006039700480586</v>
      </c>
      <c r="G4" s="54"/>
    </row>
    <row r="5" spans="1:7" ht="23.1" customHeight="1" thickBot="1">
      <c r="A5" s="50">
        <v>42157</v>
      </c>
      <c r="B5" s="51">
        <v>28.7</v>
      </c>
      <c r="C5" s="52">
        <v>1980</v>
      </c>
      <c r="E5" s="59" t="s">
        <v>76</v>
      </c>
      <c r="F5" s="56">
        <f>F3^2</f>
        <v>0.38447489593375744</v>
      </c>
    </row>
    <row r="6" spans="1:7" ht="23.1" customHeight="1">
      <c r="A6" s="50">
        <v>42158</v>
      </c>
      <c r="B6" s="51">
        <v>22.9</v>
      </c>
      <c r="C6" s="52">
        <v>2061</v>
      </c>
    </row>
    <row r="7" spans="1:7" ht="23.1" customHeight="1">
      <c r="A7" s="50">
        <v>42159</v>
      </c>
      <c r="B7" s="51">
        <v>29.1</v>
      </c>
      <c r="C7" s="52">
        <v>1687</v>
      </c>
    </row>
    <row r="8" spans="1:7" ht="23.1" customHeight="1">
      <c r="A8" s="50">
        <v>42160</v>
      </c>
      <c r="B8" s="51">
        <v>22.5</v>
      </c>
      <c r="C8" s="52">
        <v>1417</v>
      </c>
    </row>
    <row r="9" spans="1:7" ht="23.1" customHeight="1">
      <c r="A9" s="50">
        <v>42161</v>
      </c>
      <c r="B9" s="51">
        <v>24.6</v>
      </c>
      <c r="C9" s="52">
        <v>2287</v>
      </c>
    </row>
    <row r="10" spans="1:7" ht="23.1" customHeight="1">
      <c r="A10" s="50">
        <v>42162</v>
      </c>
      <c r="B10" s="51">
        <v>25.5</v>
      </c>
      <c r="C10" s="52">
        <v>1377</v>
      </c>
    </row>
    <row r="11" spans="1:7" ht="23.1" customHeight="1">
      <c r="A11" s="50">
        <v>42163</v>
      </c>
      <c r="B11" s="51">
        <v>25.3</v>
      </c>
      <c r="C11" s="52">
        <v>1771</v>
      </c>
    </row>
    <row r="12" spans="1:7" ht="23.1" customHeight="1">
      <c r="A12" s="50">
        <v>42164</v>
      </c>
      <c r="B12" s="51">
        <v>21.9</v>
      </c>
      <c r="C12" s="52">
        <v>1116</v>
      </c>
    </row>
    <row r="13" spans="1:7" ht="23.1" customHeight="1">
      <c r="A13" s="50">
        <v>42165</v>
      </c>
      <c r="B13" s="51">
        <v>27.8</v>
      </c>
      <c r="C13" s="52">
        <v>2474</v>
      </c>
    </row>
    <row r="14" spans="1:7" ht="23.1" customHeight="1">
      <c r="A14" s="50">
        <v>42166</v>
      </c>
      <c r="B14" s="51">
        <v>27.5</v>
      </c>
      <c r="C14" s="52">
        <v>2695</v>
      </c>
    </row>
    <row r="15" spans="1:7" ht="23.1" customHeight="1">
      <c r="A15" s="50">
        <v>42167</v>
      </c>
      <c r="B15" s="51">
        <v>25</v>
      </c>
      <c r="C15" s="52">
        <v>2100</v>
      </c>
    </row>
    <row r="16" spans="1:7" ht="23.1" customHeight="1">
      <c r="A16" s="50">
        <v>42168</v>
      </c>
      <c r="B16" s="51">
        <v>29</v>
      </c>
      <c r="C16" s="52">
        <v>2320</v>
      </c>
    </row>
    <row r="17" spans="1:3" ht="23.1" customHeight="1">
      <c r="A17" s="50">
        <v>42169</v>
      </c>
      <c r="B17" s="51">
        <v>26.8</v>
      </c>
      <c r="C17" s="52">
        <v>2465</v>
      </c>
    </row>
    <row r="18" spans="1:3" ht="23.1" customHeight="1">
      <c r="A18" s="50">
        <v>42170</v>
      </c>
      <c r="B18" s="51">
        <v>30.8</v>
      </c>
      <c r="C18" s="52">
        <v>1848</v>
      </c>
    </row>
    <row r="19" spans="1:3" ht="23.1" customHeight="1">
      <c r="A19" s="50">
        <v>42171</v>
      </c>
      <c r="B19" s="51">
        <v>27.2</v>
      </c>
      <c r="C19" s="52">
        <v>2012</v>
      </c>
    </row>
    <row r="20" spans="1:3" ht="23.1" customHeight="1">
      <c r="A20" s="50">
        <v>42172</v>
      </c>
      <c r="B20" s="51">
        <v>24.8</v>
      </c>
      <c r="C20" s="52">
        <v>1339</v>
      </c>
    </row>
    <row r="21" spans="1:3" ht="23.1" customHeight="1">
      <c r="A21" s="50">
        <v>42173</v>
      </c>
      <c r="B21" s="51">
        <v>26.1</v>
      </c>
      <c r="C21" s="52">
        <v>1983</v>
      </c>
    </row>
    <row r="22" spans="1:3" ht="23.1" customHeight="1">
      <c r="A22" s="50">
        <v>42174</v>
      </c>
      <c r="B22" s="51">
        <v>20.8</v>
      </c>
      <c r="C22" s="52">
        <v>1726</v>
      </c>
    </row>
    <row r="23" spans="1:3" ht="23.1" customHeight="1">
      <c r="A23" s="50">
        <v>42175</v>
      </c>
      <c r="B23" s="51">
        <v>26.9</v>
      </c>
      <c r="C23" s="52">
        <v>1345</v>
      </c>
    </row>
    <row r="24" spans="1:3" ht="23.1" customHeight="1">
      <c r="A24" s="50">
        <v>42176</v>
      </c>
      <c r="B24" s="51">
        <v>22.8</v>
      </c>
      <c r="C24" s="52">
        <v>1846</v>
      </c>
    </row>
    <row r="25" spans="1:3" ht="23.1" customHeight="1">
      <c r="A25" s="50">
        <v>42177</v>
      </c>
      <c r="B25" s="51">
        <v>26.8</v>
      </c>
      <c r="C25" s="52">
        <v>2438</v>
      </c>
    </row>
    <row r="26" spans="1:3" ht="23.1" customHeight="1">
      <c r="A26" s="50">
        <v>42178</v>
      </c>
      <c r="B26" s="51">
        <v>28.8</v>
      </c>
      <c r="C26" s="52">
        <v>2563</v>
      </c>
    </row>
    <row r="27" spans="1:3" ht="23.1" customHeight="1">
      <c r="A27" s="50">
        <v>42179</v>
      </c>
      <c r="B27" s="51">
        <v>29.9</v>
      </c>
      <c r="C27" s="52">
        <v>1794</v>
      </c>
    </row>
    <row r="28" spans="1:3" ht="23.1" customHeight="1">
      <c r="A28" s="50">
        <v>42180</v>
      </c>
      <c r="B28" s="51">
        <v>28.7</v>
      </c>
      <c r="C28" s="52">
        <v>2841</v>
      </c>
    </row>
    <row r="29" spans="1:3" ht="23.1" customHeight="1">
      <c r="A29" s="50">
        <v>42181</v>
      </c>
      <c r="B29" s="51">
        <v>25.6</v>
      </c>
      <c r="C29" s="52">
        <v>2227</v>
      </c>
    </row>
    <row r="30" spans="1:3" ht="23.1" customHeight="1">
      <c r="A30" s="50">
        <v>42182</v>
      </c>
      <c r="B30" s="51">
        <v>25.5</v>
      </c>
      <c r="C30" s="52">
        <v>1963</v>
      </c>
    </row>
    <row r="31" spans="1:3" ht="23.1" customHeight="1">
      <c r="A31" s="50">
        <v>42183</v>
      </c>
      <c r="B31" s="51">
        <v>31.4</v>
      </c>
      <c r="C31" s="52">
        <v>1727</v>
      </c>
    </row>
    <row r="32" spans="1:3" ht="23.1" customHeight="1">
      <c r="A32" s="50">
        <v>42184</v>
      </c>
      <c r="B32" s="51">
        <v>26.3</v>
      </c>
      <c r="C32" s="52">
        <v>1683</v>
      </c>
    </row>
    <row r="33" spans="1:3" ht="23.1" customHeight="1">
      <c r="A33" s="50">
        <v>42185</v>
      </c>
      <c r="B33" s="51">
        <v>26.7</v>
      </c>
      <c r="C33" s="52">
        <v>2429</v>
      </c>
    </row>
    <row r="34" spans="1:3" ht="23.1" customHeight="1">
      <c r="A34" s="50">
        <v>42186</v>
      </c>
      <c r="B34" s="51">
        <v>22.4</v>
      </c>
      <c r="C34" s="52">
        <v>2038</v>
      </c>
    </row>
    <row r="35" spans="1:3" ht="23.1" customHeight="1">
      <c r="A35" s="50">
        <v>42187</v>
      </c>
      <c r="B35" s="51">
        <v>25</v>
      </c>
      <c r="C35" s="52">
        <v>1475</v>
      </c>
    </row>
    <row r="36" spans="1:3" ht="23.1" customHeight="1">
      <c r="A36" s="50">
        <v>42188</v>
      </c>
      <c r="B36" s="51">
        <v>23.4</v>
      </c>
      <c r="C36" s="52">
        <v>1544</v>
      </c>
    </row>
    <row r="37" spans="1:3" ht="23.1" customHeight="1">
      <c r="A37" s="50">
        <v>42189</v>
      </c>
      <c r="B37" s="51">
        <v>25.9</v>
      </c>
      <c r="C37" s="52">
        <v>1579</v>
      </c>
    </row>
    <row r="38" spans="1:3" ht="23.1" customHeight="1">
      <c r="A38" s="50">
        <v>42190</v>
      </c>
      <c r="B38" s="51">
        <v>21.9</v>
      </c>
      <c r="C38" s="52">
        <v>1292</v>
      </c>
    </row>
    <row r="39" spans="1:3" ht="23.1" customHeight="1">
      <c r="A39" s="50">
        <v>42191</v>
      </c>
      <c r="B39" s="51">
        <v>21.1</v>
      </c>
      <c r="C39" s="52">
        <v>1983</v>
      </c>
    </row>
    <row r="40" spans="1:3" ht="23.1" customHeight="1">
      <c r="A40" s="50">
        <v>42192</v>
      </c>
      <c r="B40" s="51">
        <v>24.3</v>
      </c>
      <c r="C40" s="52">
        <v>1822</v>
      </c>
    </row>
    <row r="41" spans="1:3" ht="23.1" customHeight="1">
      <c r="A41" s="50">
        <v>42193</v>
      </c>
      <c r="B41" s="51">
        <v>26.6</v>
      </c>
      <c r="C41" s="52">
        <v>1835</v>
      </c>
    </row>
    <row r="42" spans="1:3" ht="23.1" customHeight="1">
      <c r="A42" s="50">
        <v>42194</v>
      </c>
      <c r="B42" s="51">
        <v>20.399999999999999</v>
      </c>
      <c r="C42" s="52">
        <v>1183</v>
      </c>
    </row>
    <row r="43" spans="1:3" ht="23.1" customHeight="1">
      <c r="A43" s="50">
        <v>42195</v>
      </c>
      <c r="B43" s="51">
        <v>28.9</v>
      </c>
      <c r="C43" s="52">
        <v>2398</v>
      </c>
    </row>
    <row r="44" spans="1:3" ht="23.1" customHeight="1">
      <c r="A44" s="50">
        <v>42196</v>
      </c>
      <c r="B44" s="51">
        <v>31.3</v>
      </c>
      <c r="C44" s="52">
        <v>2942</v>
      </c>
    </row>
    <row r="45" spans="1:3" ht="23.1" customHeight="1">
      <c r="A45" s="50">
        <v>42197</v>
      </c>
      <c r="B45" s="51">
        <v>32</v>
      </c>
      <c r="C45" s="52">
        <v>2944</v>
      </c>
    </row>
    <row r="46" spans="1:3" ht="23.1" customHeight="1">
      <c r="A46" s="50">
        <v>42198</v>
      </c>
      <c r="B46" s="51">
        <v>34.200000000000003</v>
      </c>
      <c r="C46" s="52">
        <v>2941</v>
      </c>
    </row>
    <row r="47" spans="1:3" ht="23.1" customHeight="1">
      <c r="A47" s="50">
        <v>42199</v>
      </c>
      <c r="B47" s="51">
        <v>34.299999999999997</v>
      </c>
      <c r="C47" s="52">
        <v>2332</v>
      </c>
    </row>
    <row r="48" spans="1:3" ht="23.1" customHeight="1">
      <c r="A48" s="50">
        <v>42200</v>
      </c>
      <c r="B48" s="51">
        <v>33.200000000000003</v>
      </c>
      <c r="C48" s="52">
        <v>2025</v>
      </c>
    </row>
    <row r="49" spans="1:3" ht="23.1" customHeight="1">
      <c r="A49" s="50">
        <v>42201</v>
      </c>
      <c r="B49" s="51">
        <v>28.9</v>
      </c>
      <c r="C49" s="52">
        <v>2369</v>
      </c>
    </row>
    <row r="50" spans="1:3" ht="23.1" customHeight="1">
      <c r="A50" s="50">
        <v>42202</v>
      </c>
      <c r="B50" s="51">
        <v>30.4</v>
      </c>
      <c r="C50" s="52">
        <v>2736</v>
      </c>
    </row>
    <row r="51" spans="1:3" ht="23.1" customHeight="1">
      <c r="A51" s="50">
        <v>42203</v>
      </c>
      <c r="B51" s="51">
        <v>29.9</v>
      </c>
      <c r="C51" s="52">
        <v>1764</v>
      </c>
    </row>
    <row r="52" spans="1:3" ht="23.1" customHeight="1">
      <c r="A52" s="50">
        <v>42204</v>
      </c>
      <c r="B52" s="51">
        <v>34.799999999999997</v>
      </c>
      <c r="C52" s="52">
        <v>2679</v>
      </c>
    </row>
    <row r="53" spans="1:3" ht="23.1" customHeight="1">
      <c r="A53" s="50">
        <v>42205</v>
      </c>
      <c r="B53" s="51">
        <v>33.5</v>
      </c>
      <c r="C53" s="52">
        <v>3182</v>
      </c>
    </row>
    <row r="54" spans="1:3" ht="23.1" customHeight="1">
      <c r="A54" s="50">
        <v>42206</v>
      </c>
      <c r="B54" s="51">
        <v>34.9</v>
      </c>
      <c r="C54" s="52">
        <v>2826</v>
      </c>
    </row>
    <row r="55" spans="1:3" ht="23.1" customHeight="1">
      <c r="A55" s="50">
        <v>42207</v>
      </c>
      <c r="B55" s="51">
        <v>32.799999999999997</v>
      </c>
      <c r="C55" s="52">
        <v>1705</v>
      </c>
    </row>
    <row r="56" spans="1:3" ht="23.1" customHeight="1">
      <c r="A56" s="50">
        <v>42208</v>
      </c>
      <c r="B56" s="51">
        <v>30.4</v>
      </c>
      <c r="C56" s="52">
        <v>2523</v>
      </c>
    </row>
    <row r="57" spans="1:3" ht="23.1" customHeight="1">
      <c r="A57" s="50">
        <v>42209</v>
      </c>
      <c r="B57" s="51">
        <v>33.9</v>
      </c>
      <c r="C57" s="52">
        <v>2678</v>
      </c>
    </row>
    <row r="58" spans="1:3" ht="23.1" customHeight="1">
      <c r="A58" s="50">
        <v>42210</v>
      </c>
      <c r="B58" s="51">
        <v>33.1</v>
      </c>
      <c r="C58" s="52">
        <v>2548</v>
      </c>
    </row>
    <row r="59" spans="1:3" ht="23.1" customHeight="1">
      <c r="A59" s="50">
        <v>42211</v>
      </c>
      <c r="B59" s="51">
        <v>35.799999999999997</v>
      </c>
      <c r="C59" s="52">
        <v>2899</v>
      </c>
    </row>
    <row r="60" spans="1:3" ht="23.1" customHeight="1">
      <c r="A60" s="50">
        <v>42212</v>
      </c>
      <c r="B60" s="51">
        <v>35</v>
      </c>
      <c r="C60" s="52">
        <v>1750</v>
      </c>
    </row>
    <row r="61" spans="1:3" ht="23.1" customHeight="1">
      <c r="A61" s="50">
        <v>42213</v>
      </c>
      <c r="B61" s="51">
        <v>34.1</v>
      </c>
      <c r="C61" s="52">
        <v>2455</v>
      </c>
    </row>
    <row r="62" spans="1:3" ht="23.1" customHeight="1">
      <c r="A62" s="50">
        <v>42214</v>
      </c>
      <c r="B62" s="51">
        <v>32.5</v>
      </c>
      <c r="C62" s="52">
        <v>2827</v>
      </c>
    </row>
    <row r="63" spans="1:3" ht="23.1" customHeight="1">
      <c r="A63" s="50">
        <v>42215</v>
      </c>
      <c r="B63" s="51">
        <v>34.299999999999997</v>
      </c>
      <c r="C63" s="52">
        <v>2709</v>
      </c>
    </row>
    <row r="64" spans="1:3" ht="23.1" customHeight="1">
      <c r="A64" s="50">
        <v>42216</v>
      </c>
      <c r="B64" s="51">
        <v>35</v>
      </c>
      <c r="C64" s="52">
        <v>3010</v>
      </c>
    </row>
    <row r="65" spans="1:3" ht="23.1" customHeight="1">
      <c r="A65" s="50">
        <v>42217</v>
      </c>
      <c r="B65" s="51">
        <v>35.299999999999997</v>
      </c>
      <c r="C65" s="52">
        <v>2576</v>
      </c>
    </row>
    <row r="66" spans="1:3" ht="23.1" customHeight="1">
      <c r="A66" s="50">
        <v>42218</v>
      </c>
      <c r="B66" s="51">
        <v>35.1</v>
      </c>
      <c r="C66" s="52">
        <v>2667</v>
      </c>
    </row>
    <row r="67" spans="1:3" ht="23.1" customHeight="1">
      <c r="A67" s="50">
        <v>42219</v>
      </c>
      <c r="B67" s="51">
        <v>35</v>
      </c>
      <c r="C67" s="52">
        <v>2730</v>
      </c>
    </row>
    <row r="68" spans="1:3" ht="23.1" customHeight="1">
      <c r="A68" s="50">
        <v>42220</v>
      </c>
      <c r="B68" s="51">
        <v>35.1</v>
      </c>
      <c r="C68" s="52">
        <v>2386</v>
      </c>
    </row>
    <row r="69" spans="1:3" ht="23.1" customHeight="1">
      <c r="A69" s="50">
        <v>42221</v>
      </c>
      <c r="B69" s="51">
        <v>35.200000000000003</v>
      </c>
      <c r="C69" s="52">
        <v>2886</v>
      </c>
    </row>
    <row r="70" spans="1:3" ht="23.1" customHeight="1">
      <c r="A70" s="50">
        <v>42222</v>
      </c>
      <c r="B70" s="51">
        <v>35.9</v>
      </c>
      <c r="C70" s="52">
        <v>2297</v>
      </c>
    </row>
    <row r="71" spans="1:3" ht="23.1" customHeight="1">
      <c r="A71" s="50">
        <v>42223</v>
      </c>
      <c r="B71" s="51">
        <v>37.700000000000003</v>
      </c>
      <c r="C71" s="52">
        <v>1960</v>
      </c>
    </row>
    <row r="72" spans="1:3" ht="23.1" customHeight="1">
      <c r="A72" s="50">
        <v>42224</v>
      </c>
      <c r="B72" s="51">
        <v>32.6</v>
      </c>
      <c r="C72" s="52">
        <v>1825</v>
      </c>
    </row>
    <row r="73" spans="1:3" ht="23.1" customHeight="1">
      <c r="A73" s="50">
        <v>42225</v>
      </c>
      <c r="B73" s="51">
        <v>33.4</v>
      </c>
      <c r="C73" s="52">
        <v>1937</v>
      </c>
    </row>
    <row r="74" spans="1:3" ht="23.1" customHeight="1">
      <c r="A74" s="50">
        <v>42226</v>
      </c>
      <c r="B74" s="51">
        <v>31.9</v>
      </c>
      <c r="C74" s="52">
        <v>2169</v>
      </c>
    </row>
    <row r="75" spans="1:3" ht="23.1" customHeight="1">
      <c r="A75" s="50">
        <v>42227</v>
      </c>
      <c r="B75" s="51">
        <v>35.5</v>
      </c>
      <c r="C75" s="52">
        <v>2840</v>
      </c>
    </row>
    <row r="76" spans="1:3" ht="23.1" customHeight="1">
      <c r="A76" s="50">
        <v>42228</v>
      </c>
      <c r="B76" s="51">
        <v>33.700000000000003</v>
      </c>
      <c r="C76" s="52">
        <v>2460</v>
      </c>
    </row>
    <row r="77" spans="1:3" ht="23.1" customHeight="1">
      <c r="A77" s="50">
        <v>42229</v>
      </c>
      <c r="B77" s="51">
        <v>30.5</v>
      </c>
      <c r="C77" s="52">
        <v>1891</v>
      </c>
    </row>
    <row r="78" spans="1:3" ht="23.1" customHeight="1">
      <c r="A78" s="50">
        <v>42230</v>
      </c>
      <c r="B78" s="51">
        <v>31.8</v>
      </c>
      <c r="C78" s="52">
        <v>2830</v>
      </c>
    </row>
    <row r="79" spans="1:3" ht="23.1" customHeight="1">
      <c r="A79" s="50">
        <v>42231</v>
      </c>
      <c r="B79" s="51">
        <v>33.1</v>
      </c>
      <c r="C79" s="52">
        <v>2250</v>
      </c>
    </row>
    <row r="80" spans="1:3" ht="23.1" customHeight="1">
      <c r="A80" s="50">
        <v>42232</v>
      </c>
      <c r="B80" s="51">
        <v>31.9</v>
      </c>
      <c r="C80" s="52">
        <v>1722</v>
      </c>
    </row>
    <row r="81" spans="1:3" ht="23.1" customHeight="1">
      <c r="A81" s="50">
        <v>42233</v>
      </c>
      <c r="B81" s="51">
        <v>28</v>
      </c>
      <c r="C81" s="52">
        <v>2520</v>
      </c>
    </row>
    <row r="82" spans="1:3" ht="23.1" customHeight="1">
      <c r="A82" s="50">
        <v>42234</v>
      </c>
      <c r="B82" s="51">
        <v>31.9</v>
      </c>
      <c r="C82" s="52">
        <v>3094</v>
      </c>
    </row>
    <row r="83" spans="1:3" ht="23.1" customHeight="1">
      <c r="A83" s="50">
        <v>42235</v>
      </c>
      <c r="B83" s="51">
        <v>31.4</v>
      </c>
      <c r="C83" s="52">
        <v>2951</v>
      </c>
    </row>
    <row r="84" spans="1:3" ht="23.1" customHeight="1">
      <c r="A84" s="50">
        <v>42236</v>
      </c>
      <c r="B84" s="51">
        <v>27</v>
      </c>
      <c r="C84" s="52">
        <v>2538</v>
      </c>
    </row>
    <row r="85" spans="1:3" ht="23.1" customHeight="1">
      <c r="A85" s="50">
        <v>42237</v>
      </c>
      <c r="B85" s="51">
        <v>29.4</v>
      </c>
      <c r="C85" s="52">
        <v>1734</v>
      </c>
    </row>
    <row r="86" spans="1:3" ht="23.1" customHeight="1">
      <c r="A86" s="50">
        <v>42238</v>
      </c>
      <c r="B86" s="51">
        <v>32.700000000000003</v>
      </c>
      <c r="C86" s="52">
        <v>2321</v>
      </c>
    </row>
    <row r="87" spans="1:3" ht="23.1" customHeight="1">
      <c r="A87" s="50">
        <v>42239</v>
      </c>
      <c r="B87" s="51">
        <v>31.4</v>
      </c>
      <c r="C87" s="52">
        <v>2606</v>
      </c>
    </row>
    <row r="88" spans="1:3" ht="23.1" customHeight="1">
      <c r="A88" s="50">
        <v>42240</v>
      </c>
      <c r="B88" s="51">
        <v>29.3</v>
      </c>
      <c r="C88" s="52">
        <v>2109</v>
      </c>
    </row>
    <row r="89" spans="1:3" ht="23.1" customHeight="1">
      <c r="A89" s="50">
        <v>42241</v>
      </c>
      <c r="B89" s="51">
        <v>22.9</v>
      </c>
      <c r="C89" s="52">
        <v>1488</v>
      </c>
    </row>
    <row r="90" spans="1:3" ht="23.1" customHeight="1">
      <c r="A90" s="50">
        <v>42242</v>
      </c>
      <c r="B90" s="51">
        <v>21.3</v>
      </c>
      <c r="C90" s="52">
        <v>1597</v>
      </c>
    </row>
    <row r="91" spans="1:3" ht="23.1" customHeight="1">
      <c r="A91" s="50">
        <v>42243</v>
      </c>
      <c r="B91" s="51">
        <v>27.3</v>
      </c>
      <c r="C91" s="52">
        <v>2402</v>
      </c>
    </row>
    <row r="92" spans="1:3" ht="23.1" customHeight="1">
      <c r="A92" s="50">
        <v>42244</v>
      </c>
      <c r="B92" s="51">
        <v>22.9</v>
      </c>
      <c r="C92" s="52">
        <v>1488</v>
      </c>
    </row>
    <row r="93" spans="1:3" ht="23.1" customHeight="1">
      <c r="A93" s="50">
        <v>42245</v>
      </c>
      <c r="B93" s="51">
        <v>21</v>
      </c>
      <c r="C93" s="52">
        <v>1806</v>
      </c>
    </row>
    <row r="94" spans="1:3" ht="23.1" customHeight="1">
      <c r="A94" s="50">
        <v>42246</v>
      </c>
      <c r="B94" s="51">
        <v>22.5</v>
      </c>
      <c r="C94" s="52">
        <v>1777</v>
      </c>
    </row>
    <row r="95" spans="1:3" ht="23.1" customHeight="1">
      <c r="A95" s="50">
        <v>42247</v>
      </c>
      <c r="B95" s="51">
        <v>24.1</v>
      </c>
      <c r="C95" s="52">
        <v>1518</v>
      </c>
    </row>
    <row r="96" spans="1:3" ht="23.1" customHeight="1">
      <c r="A96" s="50">
        <v>42248</v>
      </c>
      <c r="B96" s="51">
        <v>26.5</v>
      </c>
      <c r="C96" s="52">
        <v>2464</v>
      </c>
    </row>
    <row r="97" spans="1:3" ht="23.1" customHeight="1">
      <c r="A97" s="50">
        <v>42249</v>
      </c>
      <c r="B97" s="51">
        <v>31.5</v>
      </c>
      <c r="C97" s="52">
        <v>2236</v>
      </c>
    </row>
    <row r="98" spans="1:3" ht="23.1" customHeight="1">
      <c r="A98" s="50">
        <v>42250</v>
      </c>
      <c r="B98" s="51">
        <v>30.4</v>
      </c>
      <c r="C98" s="52">
        <v>2553</v>
      </c>
    </row>
    <row r="99" spans="1:3" ht="23.1" customHeight="1">
      <c r="A99" s="50">
        <v>42251</v>
      </c>
      <c r="B99" s="51">
        <v>30.1</v>
      </c>
      <c r="C99" s="52">
        <v>2347</v>
      </c>
    </row>
    <row r="100" spans="1:3" ht="23.1" customHeight="1">
      <c r="A100" s="50">
        <v>42252</v>
      </c>
      <c r="B100" s="51">
        <v>29.3</v>
      </c>
      <c r="C100" s="52">
        <v>2344</v>
      </c>
    </row>
    <row r="101" spans="1:3" ht="23.1" customHeight="1">
      <c r="A101" s="50">
        <v>42253</v>
      </c>
      <c r="B101" s="51">
        <v>27.5</v>
      </c>
      <c r="C101" s="52">
        <v>2337</v>
      </c>
    </row>
    <row r="102" spans="1:3" ht="23.1" customHeight="1">
      <c r="A102" s="50">
        <v>42254</v>
      </c>
      <c r="B102" s="51">
        <v>26.1</v>
      </c>
      <c r="C102" s="52">
        <v>1800</v>
      </c>
    </row>
    <row r="103" spans="1:3" ht="23.1" customHeight="1">
      <c r="A103" s="50">
        <v>42255</v>
      </c>
      <c r="B103" s="51">
        <v>21</v>
      </c>
      <c r="C103" s="52">
        <v>1932</v>
      </c>
    </row>
    <row r="104" spans="1:3" ht="23.1" customHeight="1">
      <c r="A104" s="50">
        <v>42256</v>
      </c>
      <c r="B104" s="51">
        <v>25.3</v>
      </c>
      <c r="C104" s="52">
        <v>1872</v>
      </c>
    </row>
    <row r="105" spans="1:3" ht="23.1" customHeight="1">
      <c r="A105" s="50">
        <v>42257</v>
      </c>
      <c r="B105" s="51">
        <v>23.5</v>
      </c>
      <c r="C105" s="52">
        <v>1175</v>
      </c>
    </row>
    <row r="106" spans="1:3" ht="23.1" customHeight="1">
      <c r="A106" s="50">
        <v>42258</v>
      </c>
      <c r="B106" s="51">
        <v>29.3</v>
      </c>
      <c r="C106" s="52">
        <v>2373</v>
      </c>
    </row>
    <row r="107" spans="1:3" ht="23.1" customHeight="1">
      <c r="A107" s="50">
        <v>42259</v>
      </c>
      <c r="B107" s="51">
        <v>29.5</v>
      </c>
      <c r="C107" s="52">
        <v>2330</v>
      </c>
    </row>
    <row r="108" spans="1:3" ht="23.1" customHeight="1">
      <c r="A108" s="50">
        <v>42260</v>
      </c>
      <c r="B108" s="51">
        <v>27.5</v>
      </c>
      <c r="C108" s="52">
        <v>1925</v>
      </c>
    </row>
    <row r="109" spans="1:3" ht="23.1" customHeight="1">
      <c r="A109" s="50">
        <v>42261</v>
      </c>
      <c r="B109" s="51">
        <v>27.3</v>
      </c>
      <c r="C109" s="52">
        <v>2320</v>
      </c>
    </row>
    <row r="110" spans="1:3" ht="23.1" customHeight="1">
      <c r="A110" s="50">
        <v>42262</v>
      </c>
      <c r="B110" s="51">
        <v>27.5</v>
      </c>
      <c r="C110" s="52">
        <v>2640</v>
      </c>
    </row>
    <row r="111" spans="1:3" ht="23.1" customHeight="1">
      <c r="A111" s="50">
        <v>42263</v>
      </c>
      <c r="B111" s="51">
        <v>25.2</v>
      </c>
      <c r="C111" s="52">
        <v>2167</v>
      </c>
    </row>
    <row r="112" spans="1:3" ht="23.1" customHeight="1">
      <c r="A112" s="50">
        <v>42264</v>
      </c>
      <c r="B112" s="51">
        <v>18.899999999999999</v>
      </c>
      <c r="C112" s="52">
        <v>1549</v>
      </c>
    </row>
    <row r="113" spans="1:3" ht="23.1" customHeight="1">
      <c r="A113" s="50">
        <v>42265</v>
      </c>
      <c r="B113" s="51">
        <v>23.9</v>
      </c>
      <c r="C113" s="52">
        <v>1840</v>
      </c>
    </row>
    <row r="114" spans="1:3" ht="23.1" customHeight="1">
      <c r="A114" s="50">
        <v>42266</v>
      </c>
      <c r="B114" s="51">
        <v>29.3</v>
      </c>
      <c r="C114" s="52">
        <v>2197</v>
      </c>
    </row>
    <row r="115" spans="1:3" ht="23.1" customHeight="1">
      <c r="A115" s="50">
        <v>42267</v>
      </c>
      <c r="B115" s="51">
        <v>28.4</v>
      </c>
      <c r="C115" s="52">
        <v>1988</v>
      </c>
    </row>
    <row r="116" spans="1:3" ht="23.1" customHeight="1">
      <c r="A116" s="50">
        <v>42268</v>
      </c>
      <c r="B116" s="51">
        <v>27.5</v>
      </c>
      <c r="C116" s="52">
        <v>1457</v>
      </c>
    </row>
    <row r="117" spans="1:3" ht="23.1" customHeight="1">
      <c r="A117" s="50">
        <v>42269</v>
      </c>
      <c r="B117" s="51">
        <v>28.5</v>
      </c>
      <c r="C117" s="52">
        <v>2821</v>
      </c>
    </row>
    <row r="118" spans="1:3" ht="23.1" customHeight="1">
      <c r="A118" s="50">
        <v>42270</v>
      </c>
      <c r="B118" s="51">
        <v>27.2</v>
      </c>
      <c r="C118" s="52">
        <v>2529</v>
      </c>
    </row>
    <row r="119" spans="1:3" ht="23.1" customHeight="1">
      <c r="A119" s="50">
        <v>42271</v>
      </c>
      <c r="B119" s="51">
        <v>23</v>
      </c>
      <c r="C119" s="52">
        <v>1771</v>
      </c>
    </row>
    <row r="120" spans="1:3" ht="23.1" customHeight="1">
      <c r="A120" s="50">
        <v>42272</v>
      </c>
      <c r="B120" s="51">
        <v>19.5</v>
      </c>
      <c r="C120" s="52">
        <v>1852</v>
      </c>
    </row>
    <row r="121" spans="1:3" ht="23.1" customHeight="1">
      <c r="A121" s="50">
        <v>42273</v>
      </c>
      <c r="B121" s="51">
        <v>24.6</v>
      </c>
      <c r="C121" s="52">
        <v>1648</v>
      </c>
    </row>
    <row r="122" spans="1:3" ht="23.1" customHeight="1">
      <c r="A122" s="50">
        <v>42274</v>
      </c>
      <c r="B122" s="51">
        <v>24.5</v>
      </c>
      <c r="C122" s="52">
        <v>1249</v>
      </c>
    </row>
    <row r="123" spans="1:3" ht="23.1" customHeight="1">
      <c r="A123" s="50">
        <v>42275</v>
      </c>
      <c r="B123" s="51">
        <v>27.8</v>
      </c>
      <c r="C123" s="52">
        <v>1973</v>
      </c>
    </row>
    <row r="124" spans="1:3" ht="23.1" customHeight="1">
      <c r="A124" s="50">
        <v>42276</v>
      </c>
      <c r="B124" s="51">
        <v>26.6</v>
      </c>
      <c r="C124" s="52">
        <v>1888</v>
      </c>
    </row>
    <row r="125" spans="1:3" ht="23.1" customHeight="1" thickBot="1">
      <c r="A125" s="57">
        <v>42277</v>
      </c>
      <c r="B125" s="55">
        <v>25.8</v>
      </c>
      <c r="C125" s="58">
        <v>2322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showGridLines="0" workbookViewId="0">
      <selection activeCell="G9" sqref="G9"/>
    </sheetView>
  </sheetViews>
  <sheetFormatPr defaultColWidth="11" defaultRowHeight="23.1" customHeight="1"/>
  <cols>
    <col min="1" max="1" width="13.25" style="46" customWidth="1"/>
    <col min="2" max="5" width="22" style="46" customWidth="1"/>
    <col min="6" max="6" width="11" style="46" customWidth="1"/>
    <col min="7" max="7" width="16.875" style="46" customWidth="1"/>
    <col min="8" max="8" width="23.625" style="46" customWidth="1"/>
    <col min="9" max="9" width="11" style="46"/>
    <col min="10" max="10" width="14.875" style="46" bestFit="1" customWidth="1"/>
    <col min="11" max="16384" width="11" style="46"/>
  </cols>
  <sheetData>
    <row r="1" spans="1:10" ht="23.1" customHeight="1">
      <c r="A1" s="60" t="s">
        <v>77</v>
      </c>
      <c r="B1" s="61"/>
      <c r="C1" s="61"/>
      <c r="D1" s="62"/>
      <c r="E1" s="62"/>
    </row>
    <row r="2" spans="1:10" ht="23.1" customHeight="1" thickBot="1"/>
    <row r="3" spans="1:10" ht="23.1" customHeight="1">
      <c r="A3" s="47" t="s">
        <v>71</v>
      </c>
      <c r="B3" s="47" t="s">
        <v>67</v>
      </c>
      <c r="C3" s="47" t="s">
        <v>78</v>
      </c>
      <c r="D3" s="47" t="s">
        <v>79</v>
      </c>
      <c r="E3" s="47" t="s">
        <v>80</v>
      </c>
      <c r="H3" s="46" t="s">
        <v>69</v>
      </c>
      <c r="I3" s="54">
        <f>CORREL(B4:B125,C4:C125)</f>
        <v>0.75015979206693206</v>
      </c>
    </row>
    <row r="4" spans="1:10" ht="23.1" customHeight="1">
      <c r="A4" s="50">
        <v>42156</v>
      </c>
      <c r="B4" s="51">
        <v>27.7</v>
      </c>
      <c r="C4" s="52">
        <v>1689</v>
      </c>
      <c r="D4" s="52">
        <v>3268</v>
      </c>
      <c r="E4" s="52">
        <v>1304</v>
      </c>
      <c r="H4" s="46" t="s">
        <v>70</v>
      </c>
      <c r="I4" s="54">
        <f>PEARSON(B4:B125,C4:C125)</f>
        <v>0.75015979206693206</v>
      </c>
      <c r="J4" s="54"/>
    </row>
    <row r="5" spans="1:10" ht="23.1" customHeight="1">
      <c r="A5" s="50">
        <v>42157</v>
      </c>
      <c r="B5" s="51">
        <v>28.7</v>
      </c>
      <c r="C5" s="52">
        <v>2152</v>
      </c>
      <c r="D5" s="52">
        <v>4104</v>
      </c>
      <c r="E5" s="52">
        <v>582</v>
      </c>
      <c r="H5" s="46" t="s">
        <v>81</v>
      </c>
      <c r="I5" s="54">
        <f>I3^2</f>
        <v>0.56273971363390274</v>
      </c>
    </row>
    <row r="6" spans="1:10" ht="23.1" customHeight="1">
      <c r="A6" s="50">
        <v>42158</v>
      </c>
      <c r="B6" s="51">
        <v>22.9</v>
      </c>
      <c r="C6" s="52">
        <v>1648</v>
      </c>
      <c r="D6" s="52">
        <v>1877</v>
      </c>
      <c r="E6" s="52">
        <v>611</v>
      </c>
    </row>
    <row r="7" spans="1:10" ht="23.1" customHeight="1">
      <c r="A7" s="50">
        <v>42159</v>
      </c>
      <c r="B7" s="51">
        <v>29.1</v>
      </c>
      <c r="C7" s="52">
        <v>1658</v>
      </c>
      <c r="D7" s="52">
        <v>3870</v>
      </c>
      <c r="E7" s="52">
        <v>707</v>
      </c>
    </row>
    <row r="8" spans="1:10" ht="23.1" customHeight="1">
      <c r="A8" s="50">
        <v>42160</v>
      </c>
      <c r="B8" s="51">
        <v>22.5</v>
      </c>
      <c r="C8" s="52">
        <v>1417</v>
      </c>
      <c r="D8" s="52">
        <v>1912</v>
      </c>
      <c r="E8" s="52">
        <v>553</v>
      </c>
    </row>
    <row r="9" spans="1:10" ht="23.1" customHeight="1">
      <c r="A9" s="50">
        <v>42161</v>
      </c>
      <c r="B9" s="51">
        <v>24.6</v>
      </c>
      <c r="C9" s="52">
        <v>1623</v>
      </c>
      <c r="D9" s="52">
        <v>2902</v>
      </c>
      <c r="E9" s="52">
        <v>984</v>
      </c>
    </row>
    <row r="10" spans="1:10" ht="23.1" customHeight="1">
      <c r="A10" s="50">
        <v>42162</v>
      </c>
      <c r="B10" s="51">
        <v>25.5</v>
      </c>
      <c r="C10" s="52">
        <v>1785</v>
      </c>
      <c r="D10" s="52">
        <v>2626</v>
      </c>
      <c r="E10" s="52">
        <v>1167</v>
      </c>
    </row>
    <row r="11" spans="1:10" ht="23.1" customHeight="1">
      <c r="A11" s="50">
        <v>42163</v>
      </c>
      <c r="B11" s="51">
        <v>25.3</v>
      </c>
      <c r="C11" s="52">
        <v>1518</v>
      </c>
      <c r="D11" s="52">
        <v>3187</v>
      </c>
      <c r="E11" s="52">
        <v>685</v>
      </c>
    </row>
    <row r="12" spans="1:10" ht="23.1" customHeight="1">
      <c r="A12" s="50">
        <v>42164</v>
      </c>
      <c r="B12" s="51">
        <v>21.9</v>
      </c>
      <c r="C12" s="52">
        <v>1226</v>
      </c>
      <c r="D12" s="52">
        <v>2649</v>
      </c>
      <c r="E12" s="52">
        <v>96</v>
      </c>
    </row>
    <row r="13" spans="1:10" ht="23.1" customHeight="1">
      <c r="A13" s="50">
        <v>42165</v>
      </c>
      <c r="B13" s="51">
        <v>27.8</v>
      </c>
      <c r="C13" s="52">
        <v>1751</v>
      </c>
      <c r="D13" s="52">
        <v>2307</v>
      </c>
      <c r="E13" s="52">
        <v>594</v>
      </c>
    </row>
    <row r="14" spans="1:10" ht="23.1" customHeight="1">
      <c r="A14" s="50">
        <v>42166</v>
      </c>
      <c r="B14" s="51">
        <v>27.5</v>
      </c>
      <c r="C14" s="52">
        <v>1485</v>
      </c>
      <c r="D14" s="52">
        <v>2392</v>
      </c>
      <c r="E14" s="52">
        <v>957</v>
      </c>
    </row>
    <row r="15" spans="1:10" ht="23.1" customHeight="1">
      <c r="A15" s="50">
        <v>42167</v>
      </c>
      <c r="B15" s="51">
        <v>25</v>
      </c>
      <c r="C15" s="52">
        <v>1525</v>
      </c>
      <c r="D15" s="52">
        <v>3125</v>
      </c>
      <c r="E15" s="52">
        <v>185</v>
      </c>
    </row>
    <row r="16" spans="1:10" ht="23.1" customHeight="1">
      <c r="A16" s="50">
        <v>42168</v>
      </c>
      <c r="B16" s="51">
        <v>29</v>
      </c>
      <c r="C16" s="52">
        <v>1595</v>
      </c>
      <c r="D16" s="52">
        <v>2842</v>
      </c>
      <c r="E16" s="52">
        <v>1119</v>
      </c>
    </row>
    <row r="17" spans="1:8" ht="23.1" customHeight="1">
      <c r="A17" s="50">
        <v>42169</v>
      </c>
      <c r="B17" s="51">
        <v>26.8</v>
      </c>
      <c r="C17" s="52">
        <v>1956</v>
      </c>
      <c r="D17" s="52">
        <v>2733</v>
      </c>
      <c r="E17" s="52">
        <v>758</v>
      </c>
    </row>
    <row r="18" spans="1:8" ht="23.1" customHeight="1">
      <c r="A18" s="50">
        <v>42170</v>
      </c>
      <c r="B18" s="51">
        <v>30.8</v>
      </c>
      <c r="C18" s="52">
        <v>1971</v>
      </c>
      <c r="D18" s="52">
        <v>4466</v>
      </c>
      <c r="E18" s="52">
        <v>1062</v>
      </c>
    </row>
    <row r="19" spans="1:8" ht="23.1" customHeight="1">
      <c r="A19" s="50">
        <v>42171</v>
      </c>
      <c r="B19" s="51">
        <v>27.2</v>
      </c>
      <c r="C19" s="52">
        <v>1360</v>
      </c>
      <c r="D19" s="52">
        <v>2502</v>
      </c>
      <c r="E19" s="52">
        <v>546</v>
      </c>
    </row>
    <row r="20" spans="1:8" ht="23.1" customHeight="1">
      <c r="A20" s="50">
        <v>42172</v>
      </c>
      <c r="B20" s="51">
        <v>24.8</v>
      </c>
      <c r="C20" s="52">
        <v>1612</v>
      </c>
      <c r="D20" s="52">
        <v>2604</v>
      </c>
      <c r="E20" s="52">
        <v>441</v>
      </c>
    </row>
    <row r="21" spans="1:8" ht="23.1" customHeight="1">
      <c r="A21" s="50">
        <v>42173</v>
      </c>
      <c r="B21" s="51">
        <v>26.1</v>
      </c>
      <c r="C21" s="52">
        <v>2061</v>
      </c>
      <c r="D21" s="52">
        <v>3784</v>
      </c>
      <c r="E21" s="52">
        <v>879</v>
      </c>
    </row>
    <row r="22" spans="1:8" ht="23.1" customHeight="1">
      <c r="A22" s="50">
        <v>42174</v>
      </c>
      <c r="B22" s="51">
        <v>20.8</v>
      </c>
      <c r="C22" s="52">
        <v>1289</v>
      </c>
      <c r="D22" s="52">
        <v>2184</v>
      </c>
      <c r="E22" s="52">
        <v>834</v>
      </c>
    </row>
    <row r="23" spans="1:8" ht="23.1" customHeight="1">
      <c r="A23" s="50">
        <v>42175</v>
      </c>
      <c r="B23" s="51">
        <v>26.9</v>
      </c>
      <c r="C23" s="52">
        <v>2098</v>
      </c>
      <c r="D23" s="52">
        <v>2474</v>
      </c>
      <c r="E23" s="52">
        <v>1191</v>
      </c>
    </row>
    <row r="24" spans="1:8" ht="23.1" customHeight="1">
      <c r="A24" s="50">
        <v>42176</v>
      </c>
      <c r="B24" s="51">
        <v>22.8</v>
      </c>
      <c r="C24" s="52">
        <v>1687</v>
      </c>
      <c r="D24" s="52">
        <v>2485</v>
      </c>
      <c r="E24" s="52">
        <v>414</v>
      </c>
    </row>
    <row r="25" spans="1:8" ht="23.1" customHeight="1">
      <c r="A25" s="50">
        <v>42177</v>
      </c>
      <c r="B25" s="51">
        <v>26.8</v>
      </c>
      <c r="C25" s="52">
        <v>2090</v>
      </c>
      <c r="D25" s="52">
        <v>2304</v>
      </c>
      <c r="E25" s="52">
        <v>107</v>
      </c>
    </row>
    <row r="26" spans="1:8" ht="23.1" customHeight="1">
      <c r="A26" s="50">
        <v>42178</v>
      </c>
      <c r="B26" s="51">
        <v>28.8</v>
      </c>
      <c r="C26" s="52">
        <v>1756</v>
      </c>
      <c r="D26" s="52">
        <v>2304</v>
      </c>
      <c r="E26" s="52">
        <v>662</v>
      </c>
    </row>
    <row r="27" spans="1:8" ht="23.1" customHeight="1">
      <c r="A27" s="50">
        <v>42179</v>
      </c>
      <c r="B27" s="51">
        <v>29.9</v>
      </c>
      <c r="C27" s="52">
        <v>1853</v>
      </c>
      <c r="D27" s="52">
        <v>3199</v>
      </c>
      <c r="E27" s="52">
        <v>1369</v>
      </c>
    </row>
    <row r="28" spans="1:8" ht="23.1" customHeight="1">
      <c r="A28" s="50">
        <v>42180</v>
      </c>
      <c r="B28" s="51">
        <v>28.7</v>
      </c>
      <c r="C28" s="52">
        <v>2095</v>
      </c>
      <c r="D28" s="52">
        <v>4132</v>
      </c>
      <c r="E28" s="52">
        <v>473</v>
      </c>
    </row>
    <row r="29" spans="1:8" ht="23.1" customHeight="1">
      <c r="A29" s="50">
        <v>42181</v>
      </c>
      <c r="B29" s="51">
        <v>25.6</v>
      </c>
      <c r="C29" s="52">
        <v>1638</v>
      </c>
      <c r="D29" s="52">
        <v>2176</v>
      </c>
      <c r="E29" s="52">
        <v>952</v>
      </c>
    </row>
    <row r="30" spans="1:8" ht="23.1" customHeight="1">
      <c r="A30" s="50">
        <v>42182</v>
      </c>
      <c r="B30" s="51">
        <v>25.5</v>
      </c>
      <c r="C30" s="52">
        <v>1785</v>
      </c>
      <c r="D30" s="52">
        <v>3519</v>
      </c>
      <c r="E30" s="52">
        <v>578</v>
      </c>
    </row>
    <row r="31" spans="1:8" ht="23.1" customHeight="1">
      <c r="A31" s="50">
        <v>42183</v>
      </c>
      <c r="B31" s="51">
        <v>31.4</v>
      </c>
      <c r="C31" s="52">
        <v>2449</v>
      </c>
      <c r="D31" s="52">
        <v>4364</v>
      </c>
      <c r="E31" s="52">
        <v>621</v>
      </c>
      <c r="H31" s="63" t="s">
        <v>82</v>
      </c>
    </row>
    <row r="32" spans="1:8" ht="23.1" customHeight="1" thickBot="1">
      <c r="A32" s="50">
        <v>42184</v>
      </c>
      <c r="B32" s="51">
        <v>26.3</v>
      </c>
      <c r="C32" s="52">
        <v>1735</v>
      </c>
      <c r="D32" s="52">
        <v>2577</v>
      </c>
      <c r="E32" s="52">
        <v>925</v>
      </c>
    </row>
    <row r="33" spans="1:12" ht="23.1" customHeight="1">
      <c r="A33" s="50">
        <v>42185</v>
      </c>
      <c r="B33" s="51">
        <v>26.7</v>
      </c>
      <c r="C33" s="52">
        <v>2109</v>
      </c>
      <c r="D33" s="52">
        <v>2456</v>
      </c>
      <c r="E33" s="52">
        <v>894</v>
      </c>
      <c r="H33" s="47"/>
      <c r="I33" s="47" t="s">
        <v>83</v>
      </c>
      <c r="J33" s="47" t="s">
        <v>84</v>
      </c>
      <c r="K33" s="47" t="s">
        <v>85</v>
      </c>
      <c r="L33" s="47" t="s">
        <v>86</v>
      </c>
    </row>
    <row r="34" spans="1:12" ht="23.1" customHeight="1">
      <c r="A34" s="50">
        <v>42186</v>
      </c>
      <c r="B34" s="51">
        <v>22.4</v>
      </c>
      <c r="C34" s="52">
        <v>1142</v>
      </c>
      <c r="D34" s="52">
        <v>2329</v>
      </c>
      <c r="E34" s="52">
        <v>132</v>
      </c>
      <c r="H34" s="64" t="s">
        <v>83</v>
      </c>
      <c r="I34" s="65">
        <v>1</v>
      </c>
      <c r="J34" s="65"/>
      <c r="K34" s="65"/>
      <c r="L34" s="65"/>
    </row>
    <row r="35" spans="1:12" ht="23.1" customHeight="1">
      <c r="A35" s="50">
        <v>42187</v>
      </c>
      <c r="B35" s="51">
        <v>25</v>
      </c>
      <c r="C35" s="52">
        <v>1950</v>
      </c>
      <c r="D35" s="52">
        <v>3150</v>
      </c>
      <c r="E35" s="52">
        <v>1005</v>
      </c>
      <c r="H35" s="64" t="s">
        <v>87</v>
      </c>
      <c r="I35" s="65">
        <v>0.75015979206693206</v>
      </c>
      <c r="J35" s="65">
        <v>1</v>
      </c>
      <c r="K35" s="65"/>
      <c r="L35" s="65"/>
    </row>
    <row r="36" spans="1:12" ht="23.1" customHeight="1">
      <c r="A36" s="50">
        <v>42188</v>
      </c>
      <c r="B36" s="51">
        <v>23.4</v>
      </c>
      <c r="C36" s="52">
        <v>1170</v>
      </c>
      <c r="D36" s="52">
        <v>3135</v>
      </c>
      <c r="E36" s="52">
        <v>664</v>
      </c>
      <c r="H36" s="64" t="s">
        <v>88</v>
      </c>
      <c r="I36" s="65">
        <v>0.77233509773927944</v>
      </c>
      <c r="J36" s="65">
        <v>0.65751229905490804</v>
      </c>
      <c r="K36" s="65">
        <v>1</v>
      </c>
      <c r="L36" s="65"/>
    </row>
    <row r="37" spans="1:12" ht="23.1" customHeight="1" thickBot="1">
      <c r="A37" s="50">
        <v>42189</v>
      </c>
      <c r="B37" s="51">
        <v>25.9</v>
      </c>
      <c r="C37" s="52">
        <v>1502</v>
      </c>
      <c r="D37" s="52">
        <v>2590</v>
      </c>
      <c r="E37" s="52">
        <v>751</v>
      </c>
      <c r="H37" s="66" t="s">
        <v>89</v>
      </c>
      <c r="I37" s="67">
        <v>0.27725674990595983</v>
      </c>
      <c r="J37" s="67">
        <v>0.21688613942803542</v>
      </c>
      <c r="K37" s="67">
        <v>0.30277160101424844</v>
      </c>
      <c r="L37" s="67">
        <v>1</v>
      </c>
    </row>
    <row r="38" spans="1:12" ht="23.1" customHeight="1">
      <c r="A38" s="50">
        <v>42190</v>
      </c>
      <c r="B38" s="51">
        <v>21.9</v>
      </c>
      <c r="C38" s="52">
        <v>1160</v>
      </c>
      <c r="D38" s="52">
        <v>2277</v>
      </c>
      <c r="E38" s="52">
        <v>78</v>
      </c>
    </row>
    <row r="39" spans="1:12" ht="23.1" customHeight="1">
      <c r="A39" s="50">
        <v>42191</v>
      </c>
      <c r="B39" s="51">
        <v>21.1</v>
      </c>
      <c r="C39" s="52">
        <v>1287</v>
      </c>
      <c r="D39" s="52">
        <v>2405</v>
      </c>
      <c r="E39" s="52">
        <v>850</v>
      </c>
    </row>
    <row r="40" spans="1:12" ht="23.1" customHeight="1">
      <c r="A40" s="50">
        <v>42192</v>
      </c>
      <c r="B40" s="51">
        <v>24.3</v>
      </c>
      <c r="C40" s="52">
        <v>1579</v>
      </c>
      <c r="D40" s="52">
        <v>2016</v>
      </c>
      <c r="E40" s="52">
        <v>456</v>
      </c>
    </row>
    <row r="41" spans="1:12" ht="23.1" customHeight="1">
      <c r="A41" s="50">
        <v>42193</v>
      </c>
      <c r="B41" s="51">
        <v>26.6</v>
      </c>
      <c r="C41" s="52">
        <v>2021</v>
      </c>
      <c r="D41" s="52">
        <v>3750</v>
      </c>
      <c r="E41" s="52">
        <v>196</v>
      </c>
    </row>
    <row r="42" spans="1:12" ht="23.1" customHeight="1">
      <c r="A42" s="50">
        <v>42194</v>
      </c>
      <c r="B42" s="51">
        <v>20.399999999999999</v>
      </c>
      <c r="C42" s="52">
        <v>1162</v>
      </c>
      <c r="D42" s="52">
        <v>1958</v>
      </c>
      <c r="E42" s="52">
        <v>330</v>
      </c>
    </row>
    <row r="43" spans="1:12" ht="23.1" customHeight="1">
      <c r="A43" s="50">
        <v>42195</v>
      </c>
      <c r="B43" s="51">
        <v>28.9</v>
      </c>
      <c r="C43" s="52">
        <v>1734</v>
      </c>
      <c r="D43" s="52">
        <v>3814</v>
      </c>
      <c r="E43" s="52">
        <v>1262</v>
      </c>
    </row>
    <row r="44" spans="1:12" ht="23.1" customHeight="1">
      <c r="A44" s="50">
        <v>42196</v>
      </c>
      <c r="B44" s="51">
        <v>31.3</v>
      </c>
      <c r="C44" s="52">
        <v>1909</v>
      </c>
      <c r="D44" s="52">
        <v>4475</v>
      </c>
      <c r="E44" s="52">
        <v>960</v>
      </c>
    </row>
    <row r="45" spans="1:12" ht="23.1" customHeight="1">
      <c r="A45" s="50">
        <v>42197</v>
      </c>
      <c r="B45" s="51">
        <v>32</v>
      </c>
      <c r="C45" s="52">
        <v>2464</v>
      </c>
      <c r="D45" s="52">
        <v>4768</v>
      </c>
      <c r="E45" s="52">
        <v>1209</v>
      </c>
    </row>
    <row r="46" spans="1:12" ht="23.1" customHeight="1">
      <c r="A46" s="50">
        <v>42198</v>
      </c>
      <c r="B46" s="51">
        <v>34.200000000000003</v>
      </c>
      <c r="C46" s="52">
        <v>2017</v>
      </c>
      <c r="D46" s="52">
        <v>3898</v>
      </c>
      <c r="E46" s="52">
        <v>1019</v>
      </c>
    </row>
    <row r="47" spans="1:12" ht="23.1" customHeight="1">
      <c r="A47" s="50">
        <v>42199</v>
      </c>
      <c r="B47" s="51">
        <v>34.299999999999997</v>
      </c>
      <c r="C47" s="52">
        <v>1886</v>
      </c>
      <c r="D47" s="52">
        <v>3430</v>
      </c>
      <c r="E47" s="52">
        <v>562</v>
      </c>
    </row>
    <row r="48" spans="1:12" ht="23.1" customHeight="1">
      <c r="A48" s="50">
        <v>42200</v>
      </c>
      <c r="B48" s="51">
        <v>33.200000000000003</v>
      </c>
      <c r="C48" s="52">
        <v>2490</v>
      </c>
      <c r="D48" s="52">
        <v>3984</v>
      </c>
      <c r="E48" s="52">
        <v>906</v>
      </c>
    </row>
    <row r="49" spans="1:5" ht="23.1" customHeight="1">
      <c r="A49" s="50">
        <v>42201</v>
      </c>
      <c r="B49" s="51">
        <v>28.9</v>
      </c>
      <c r="C49" s="52">
        <v>1531</v>
      </c>
      <c r="D49" s="52">
        <v>3554</v>
      </c>
      <c r="E49" s="52">
        <v>401</v>
      </c>
    </row>
    <row r="50" spans="1:5" ht="23.1" customHeight="1">
      <c r="A50" s="50">
        <v>42202</v>
      </c>
      <c r="B50" s="51">
        <v>30.4</v>
      </c>
      <c r="C50" s="52">
        <v>1854</v>
      </c>
      <c r="D50" s="52">
        <v>3100</v>
      </c>
      <c r="E50" s="52">
        <v>1085</v>
      </c>
    </row>
    <row r="51" spans="1:5" ht="23.1" customHeight="1">
      <c r="A51" s="50">
        <v>42203</v>
      </c>
      <c r="B51" s="51">
        <v>29.9</v>
      </c>
      <c r="C51" s="52">
        <v>2152</v>
      </c>
      <c r="D51" s="52">
        <v>2780</v>
      </c>
      <c r="E51" s="52">
        <v>472</v>
      </c>
    </row>
    <row r="52" spans="1:5" ht="23.1" customHeight="1">
      <c r="A52" s="50">
        <v>42204</v>
      </c>
      <c r="B52" s="51">
        <v>34.799999999999997</v>
      </c>
      <c r="C52" s="52">
        <v>1740</v>
      </c>
      <c r="D52" s="52">
        <v>4524</v>
      </c>
      <c r="E52" s="52">
        <v>1503</v>
      </c>
    </row>
    <row r="53" spans="1:5" ht="23.1" customHeight="1">
      <c r="A53" s="50">
        <v>42205</v>
      </c>
      <c r="B53" s="51">
        <v>33.5</v>
      </c>
      <c r="C53" s="52">
        <v>1809</v>
      </c>
      <c r="D53" s="52">
        <v>3919</v>
      </c>
      <c r="E53" s="52">
        <v>881</v>
      </c>
    </row>
    <row r="54" spans="1:5" ht="23.1" customHeight="1">
      <c r="A54" s="50">
        <v>42206</v>
      </c>
      <c r="B54" s="51">
        <v>34.9</v>
      </c>
      <c r="C54" s="52">
        <v>2547</v>
      </c>
      <c r="D54" s="52">
        <v>4711</v>
      </c>
      <c r="E54" s="52">
        <v>345</v>
      </c>
    </row>
    <row r="55" spans="1:5" ht="23.1" customHeight="1">
      <c r="A55" s="50">
        <v>42207</v>
      </c>
      <c r="B55" s="51">
        <v>32.799999999999997</v>
      </c>
      <c r="C55" s="52">
        <v>1902</v>
      </c>
      <c r="D55" s="52">
        <v>3837</v>
      </c>
      <c r="E55" s="52">
        <v>757</v>
      </c>
    </row>
    <row r="56" spans="1:5" ht="23.1" customHeight="1">
      <c r="A56" s="50">
        <v>42208</v>
      </c>
      <c r="B56" s="51">
        <v>30.4</v>
      </c>
      <c r="C56" s="52">
        <v>1793</v>
      </c>
      <c r="D56" s="52">
        <v>4104</v>
      </c>
      <c r="E56" s="52">
        <v>386</v>
      </c>
    </row>
    <row r="57" spans="1:5" ht="23.1" customHeight="1">
      <c r="A57" s="50">
        <v>42209</v>
      </c>
      <c r="B57" s="51">
        <v>33.9</v>
      </c>
      <c r="C57" s="52">
        <v>2339</v>
      </c>
      <c r="D57" s="52">
        <v>4576</v>
      </c>
      <c r="E57" s="52">
        <v>701</v>
      </c>
    </row>
    <row r="58" spans="1:5" ht="23.1" customHeight="1">
      <c r="A58" s="50">
        <v>42210</v>
      </c>
      <c r="B58" s="51">
        <v>33.1</v>
      </c>
      <c r="C58" s="52">
        <v>2416</v>
      </c>
      <c r="D58" s="52">
        <v>4435</v>
      </c>
      <c r="E58" s="52">
        <v>1287</v>
      </c>
    </row>
    <row r="59" spans="1:5" ht="23.1" customHeight="1">
      <c r="A59" s="50">
        <v>42211</v>
      </c>
      <c r="B59" s="51">
        <v>35.799999999999997</v>
      </c>
      <c r="C59" s="52">
        <v>1861</v>
      </c>
      <c r="D59" s="52">
        <v>4009</v>
      </c>
      <c r="E59" s="52">
        <v>984</v>
      </c>
    </row>
    <row r="60" spans="1:5" ht="23.1" customHeight="1">
      <c r="A60" s="50">
        <v>42212</v>
      </c>
      <c r="B60" s="51">
        <v>35</v>
      </c>
      <c r="C60" s="52">
        <v>2380</v>
      </c>
      <c r="D60" s="52">
        <v>3990</v>
      </c>
      <c r="E60" s="52">
        <v>647</v>
      </c>
    </row>
    <row r="61" spans="1:5" ht="23.1" customHeight="1">
      <c r="A61" s="50">
        <v>42213</v>
      </c>
      <c r="B61" s="51">
        <v>34.1</v>
      </c>
      <c r="C61" s="52">
        <v>2625</v>
      </c>
      <c r="D61" s="52">
        <v>5046</v>
      </c>
      <c r="E61" s="52">
        <v>1374</v>
      </c>
    </row>
    <row r="62" spans="1:5" ht="23.1" customHeight="1">
      <c r="A62" s="50">
        <v>42214</v>
      </c>
      <c r="B62" s="51">
        <v>32.5</v>
      </c>
      <c r="C62" s="52">
        <v>1755</v>
      </c>
      <c r="D62" s="52">
        <v>4842</v>
      </c>
      <c r="E62" s="52">
        <v>617</v>
      </c>
    </row>
    <row r="63" spans="1:5" ht="23.1" customHeight="1">
      <c r="A63" s="50">
        <v>42215</v>
      </c>
      <c r="B63" s="51">
        <v>34.299999999999997</v>
      </c>
      <c r="C63" s="52">
        <v>2503</v>
      </c>
      <c r="D63" s="52">
        <v>4699</v>
      </c>
      <c r="E63" s="52">
        <v>1179</v>
      </c>
    </row>
    <row r="64" spans="1:5" ht="23.1" customHeight="1">
      <c r="A64" s="50">
        <v>42216</v>
      </c>
      <c r="B64" s="51">
        <v>35</v>
      </c>
      <c r="C64" s="52">
        <v>2485</v>
      </c>
      <c r="D64" s="52">
        <v>4270</v>
      </c>
      <c r="E64" s="52">
        <v>1711</v>
      </c>
    </row>
    <row r="65" spans="1:5" ht="23.1" customHeight="1">
      <c r="A65" s="50">
        <v>42217</v>
      </c>
      <c r="B65" s="51">
        <v>35.299999999999997</v>
      </c>
      <c r="C65" s="52">
        <v>2012</v>
      </c>
      <c r="D65" s="52">
        <v>4800</v>
      </c>
      <c r="E65" s="52">
        <v>338</v>
      </c>
    </row>
    <row r="66" spans="1:5" ht="23.1" customHeight="1">
      <c r="A66" s="50">
        <v>42218</v>
      </c>
      <c r="B66" s="51">
        <v>35.1</v>
      </c>
      <c r="C66" s="52">
        <v>1860</v>
      </c>
      <c r="D66" s="52">
        <v>3264</v>
      </c>
      <c r="E66" s="52">
        <v>1028</v>
      </c>
    </row>
    <row r="67" spans="1:5" ht="23.1" customHeight="1">
      <c r="A67" s="50">
        <v>42219</v>
      </c>
      <c r="B67" s="51">
        <v>35</v>
      </c>
      <c r="C67" s="52">
        <v>2555</v>
      </c>
      <c r="D67" s="52">
        <v>3010</v>
      </c>
      <c r="E67" s="52">
        <v>444</v>
      </c>
    </row>
    <row r="68" spans="1:5" ht="23.1" customHeight="1">
      <c r="A68" s="50">
        <v>42220</v>
      </c>
      <c r="B68" s="51">
        <v>35.1</v>
      </c>
      <c r="C68" s="52">
        <v>1825</v>
      </c>
      <c r="D68" s="52">
        <v>5019</v>
      </c>
      <c r="E68" s="52">
        <v>881</v>
      </c>
    </row>
    <row r="69" spans="1:5" ht="23.1" customHeight="1">
      <c r="A69" s="50">
        <v>42221</v>
      </c>
      <c r="B69" s="51">
        <v>35.200000000000003</v>
      </c>
      <c r="C69" s="52">
        <v>1865</v>
      </c>
      <c r="D69" s="52">
        <v>4576</v>
      </c>
      <c r="E69" s="52">
        <v>714</v>
      </c>
    </row>
    <row r="70" spans="1:5" ht="23.1" customHeight="1">
      <c r="A70" s="50">
        <v>42222</v>
      </c>
      <c r="B70" s="51">
        <v>35.9</v>
      </c>
      <c r="C70" s="52">
        <v>2405</v>
      </c>
      <c r="D70" s="52">
        <v>3590</v>
      </c>
      <c r="E70" s="52">
        <v>1055</v>
      </c>
    </row>
    <row r="71" spans="1:5" ht="23.1" customHeight="1">
      <c r="A71" s="50">
        <v>42223</v>
      </c>
      <c r="B71" s="51">
        <v>37.700000000000003</v>
      </c>
      <c r="C71" s="52">
        <v>2752</v>
      </c>
      <c r="D71" s="52">
        <v>5617</v>
      </c>
      <c r="E71" s="52">
        <v>1851</v>
      </c>
    </row>
    <row r="72" spans="1:5" ht="23.1" customHeight="1">
      <c r="A72" s="50">
        <v>42224</v>
      </c>
      <c r="B72" s="51">
        <v>32.6</v>
      </c>
      <c r="C72" s="52">
        <v>2119</v>
      </c>
      <c r="D72" s="52">
        <v>4009</v>
      </c>
      <c r="E72" s="52">
        <v>1290</v>
      </c>
    </row>
    <row r="73" spans="1:5" ht="23.1" customHeight="1">
      <c r="A73" s="50">
        <v>42225</v>
      </c>
      <c r="B73" s="51">
        <v>33.4</v>
      </c>
      <c r="C73" s="52">
        <v>2304</v>
      </c>
      <c r="D73" s="52">
        <v>2872</v>
      </c>
      <c r="E73" s="52">
        <v>153</v>
      </c>
    </row>
    <row r="74" spans="1:5" ht="23.1" customHeight="1">
      <c r="A74" s="50">
        <v>42226</v>
      </c>
      <c r="B74" s="51">
        <v>31.9</v>
      </c>
      <c r="C74" s="52">
        <v>2328</v>
      </c>
      <c r="D74" s="52">
        <v>3062</v>
      </c>
      <c r="E74" s="52">
        <v>114</v>
      </c>
    </row>
    <row r="75" spans="1:5" ht="23.1" customHeight="1">
      <c r="A75" s="50">
        <v>42227</v>
      </c>
      <c r="B75" s="51">
        <v>35.5</v>
      </c>
      <c r="C75" s="52">
        <v>2130</v>
      </c>
      <c r="D75" s="52">
        <v>4260</v>
      </c>
      <c r="E75" s="52">
        <v>255</v>
      </c>
    </row>
    <row r="76" spans="1:5" ht="23.1" customHeight="1">
      <c r="A76" s="50">
        <v>42228</v>
      </c>
      <c r="B76" s="51">
        <v>33.700000000000003</v>
      </c>
      <c r="C76" s="52">
        <v>2224</v>
      </c>
      <c r="D76" s="52">
        <v>4178</v>
      </c>
      <c r="E76" s="52">
        <v>589</v>
      </c>
    </row>
    <row r="77" spans="1:5" ht="23.1" customHeight="1">
      <c r="A77" s="50">
        <v>42229</v>
      </c>
      <c r="B77" s="51">
        <v>30.5</v>
      </c>
      <c r="C77" s="52">
        <v>2287</v>
      </c>
      <c r="D77" s="52">
        <v>3538</v>
      </c>
      <c r="E77" s="52">
        <v>603</v>
      </c>
    </row>
    <row r="78" spans="1:5" ht="23.1" customHeight="1">
      <c r="A78" s="50">
        <v>42230</v>
      </c>
      <c r="B78" s="51">
        <v>31.8</v>
      </c>
      <c r="C78" s="52">
        <v>1971</v>
      </c>
      <c r="D78" s="52">
        <v>3816</v>
      </c>
      <c r="E78" s="52">
        <v>1122</v>
      </c>
    </row>
    <row r="79" spans="1:5" ht="23.1" customHeight="1">
      <c r="A79" s="50">
        <v>42231</v>
      </c>
      <c r="B79" s="51">
        <v>33.1</v>
      </c>
      <c r="C79" s="52">
        <v>2614</v>
      </c>
      <c r="D79" s="52">
        <v>4236</v>
      </c>
      <c r="E79" s="52">
        <v>211</v>
      </c>
    </row>
    <row r="80" spans="1:5" ht="23.1" customHeight="1">
      <c r="A80" s="50">
        <v>42232</v>
      </c>
      <c r="B80" s="51">
        <v>31.9</v>
      </c>
      <c r="C80" s="52">
        <v>1977</v>
      </c>
      <c r="D80" s="52">
        <v>3955</v>
      </c>
      <c r="E80" s="52">
        <v>1409</v>
      </c>
    </row>
    <row r="81" spans="1:5" ht="23.1" customHeight="1">
      <c r="A81" s="50">
        <v>42233</v>
      </c>
      <c r="B81" s="51">
        <v>28</v>
      </c>
      <c r="C81" s="52">
        <v>1512</v>
      </c>
      <c r="D81" s="52">
        <v>3276</v>
      </c>
      <c r="E81" s="52">
        <v>361</v>
      </c>
    </row>
    <row r="82" spans="1:5" ht="23.1" customHeight="1">
      <c r="A82" s="50">
        <v>42234</v>
      </c>
      <c r="B82" s="51">
        <v>31.9</v>
      </c>
      <c r="C82" s="52">
        <v>1722</v>
      </c>
      <c r="D82" s="52">
        <v>3668</v>
      </c>
      <c r="E82" s="52">
        <v>328</v>
      </c>
    </row>
    <row r="83" spans="1:5" ht="23.1" customHeight="1">
      <c r="A83" s="50">
        <v>42235</v>
      </c>
      <c r="B83" s="51">
        <v>31.4</v>
      </c>
      <c r="C83" s="52">
        <v>1946</v>
      </c>
      <c r="D83" s="52">
        <v>4082</v>
      </c>
      <c r="E83" s="52">
        <v>1202</v>
      </c>
    </row>
    <row r="84" spans="1:5" ht="23.1" customHeight="1">
      <c r="A84" s="50">
        <v>42236</v>
      </c>
      <c r="B84" s="51">
        <v>27</v>
      </c>
      <c r="C84" s="52">
        <v>1971</v>
      </c>
      <c r="D84" s="52">
        <v>3834</v>
      </c>
      <c r="E84" s="52">
        <v>842</v>
      </c>
    </row>
    <row r="85" spans="1:5" ht="23.1" customHeight="1">
      <c r="A85" s="50">
        <v>42237</v>
      </c>
      <c r="B85" s="51">
        <v>29.4</v>
      </c>
      <c r="C85" s="52">
        <v>1822</v>
      </c>
      <c r="D85" s="52">
        <v>3939</v>
      </c>
      <c r="E85" s="52">
        <v>1078</v>
      </c>
    </row>
    <row r="86" spans="1:5" ht="23.1" customHeight="1">
      <c r="A86" s="50">
        <v>42238</v>
      </c>
      <c r="B86" s="51">
        <v>32.700000000000003</v>
      </c>
      <c r="C86" s="52">
        <v>2321</v>
      </c>
      <c r="D86" s="52">
        <v>4774</v>
      </c>
      <c r="E86" s="52">
        <v>1007</v>
      </c>
    </row>
    <row r="87" spans="1:5" ht="23.1" customHeight="1">
      <c r="A87" s="50">
        <v>42239</v>
      </c>
      <c r="B87" s="51">
        <v>31.4</v>
      </c>
      <c r="C87" s="52">
        <v>2417</v>
      </c>
      <c r="D87" s="52">
        <v>4144</v>
      </c>
      <c r="E87" s="52">
        <v>386</v>
      </c>
    </row>
    <row r="88" spans="1:5" ht="23.1" customHeight="1">
      <c r="A88" s="50">
        <v>42240</v>
      </c>
      <c r="B88" s="51">
        <v>29.3</v>
      </c>
      <c r="C88" s="52">
        <v>1494</v>
      </c>
      <c r="D88" s="52">
        <v>2490</v>
      </c>
      <c r="E88" s="52">
        <v>293</v>
      </c>
    </row>
    <row r="89" spans="1:5" ht="23.1" customHeight="1">
      <c r="A89" s="50">
        <v>42241</v>
      </c>
      <c r="B89" s="51">
        <v>22.9</v>
      </c>
      <c r="C89" s="52">
        <v>1694</v>
      </c>
      <c r="D89" s="52">
        <v>2885</v>
      </c>
      <c r="E89" s="52">
        <v>877</v>
      </c>
    </row>
    <row r="90" spans="1:5" ht="23.1" customHeight="1">
      <c r="A90" s="50">
        <v>42242</v>
      </c>
      <c r="B90" s="51">
        <v>21.3</v>
      </c>
      <c r="C90" s="52">
        <v>1171</v>
      </c>
      <c r="D90" s="52">
        <v>1959</v>
      </c>
      <c r="E90" s="52">
        <v>935</v>
      </c>
    </row>
    <row r="91" spans="1:5" ht="23.1" customHeight="1">
      <c r="A91" s="50">
        <v>42243</v>
      </c>
      <c r="B91" s="51">
        <v>27.3</v>
      </c>
      <c r="C91" s="52">
        <v>1474</v>
      </c>
      <c r="D91" s="52">
        <v>2921</v>
      </c>
      <c r="E91" s="52">
        <v>1111</v>
      </c>
    </row>
    <row r="92" spans="1:5" ht="23.1" customHeight="1">
      <c r="A92" s="50">
        <v>42244</v>
      </c>
      <c r="B92" s="51">
        <v>22.9</v>
      </c>
      <c r="C92" s="52">
        <v>1625</v>
      </c>
      <c r="D92" s="52">
        <v>2564</v>
      </c>
      <c r="E92" s="52">
        <v>757</v>
      </c>
    </row>
    <row r="93" spans="1:5" ht="23.1" customHeight="1">
      <c r="A93" s="50">
        <v>42245</v>
      </c>
      <c r="B93" s="51">
        <v>21</v>
      </c>
      <c r="C93" s="52">
        <v>1176</v>
      </c>
      <c r="D93" s="52">
        <v>2877</v>
      </c>
      <c r="E93" s="52">
        <v>487</v>
      </c>
    </row>
    <row r="94" spans="1:5" ht="23.1" customHeight="1">
      <c r="A94" s="50">
        <v>42246</v>
      </c>
      <c r="B94" s="51">
        <v>22.5</v>
      </c>
      <c r="C94" s="52">
        <v>1462</v>
      </c>
      <c r="D94" s="52">
        <v>2497</v>
      </c>
      <c r="E94" s="52">
        <v>783</v>
      </c>
    </row>
    <row r="95" spans="1:5" ht="23.1" customHeight="1">
      <c r="A95" s="50">
        <v>42247</v>
      </c>
      <c r="B95" s="51">
        <v>24.1</v>
      </c>
      <c r="C95" s="52">
        <v>1253</v>
      </c>
      <c r="D95" s="52">
        <v>2482</v>
      </c>
      <c r="E95" s="52">
        <v>1017</v>
      </c>
    </row>
    <row r="96" spans="1:5" ht="23.1" customHeight="1">
      <c r="A96" s="50">
        <v>42248</v>
      </c>
      <c r="B96" s="51">
        <v>26.5</v>
      </c>
      <c r="C96" s="52">
        <v>1908</v>
      </c>
      <c r="D96" s="52">
        <v>2464</v>
      </c>
      <c r="E96" s="52">
        <v>683</v>
      </c>
    </row>
    <row r="97" spans="1:5" ht="23.1" customHeight="1">
      <c r="A97" s="50">
        <v>42249</v>
      </c>
      <c r="B97" s="51">
        <v>31.5</v>
      </c>
      <c r="C97" s="52">
        <v>2205</v>
      </c>
      <c r="D97" s="52">
        <v>3118</v>
      </c>
      <c r="E97" s="52">
        <v>233</v>
      </c>
    </row>
    <row r="98" spans="1:5" ht="23.1" customHeight="1">
      <c r="A98" s="50">
        <v>42250</v>
      </c>
      <c r="B98" s="51">
        <v>30.4</v>
      </c>
      <c r="C98" s="52">
        <v>2006</v>
      </c>
      <c r="D98" s="52">
        <v>2918</v>
      </c>
      <c r="E98" s="52">
        <v>194</v>
      </c>
    </row>
    <row r="99" spans="1:5" ht="23.1" customHeight="1">
      <c r="A99" s="50">
        <v>42251</v>
      </c>
      <c r="B99" s="51">
        <v>30.1</v>
      </c>
      <c r="C99" s="52">
        <v>1625</v>
      </c>
      <c r="D99" s="52">
        <v>3010</v>
      </c>
      <c r="E99" s="52">
        <v>361</v>
      </c>
    </row>
    <row r="100" spans="1:5" ht="23.1" customHeight="1">
      <c r="A100" s="50">
        <v>42252</v>
      </c>
      <c r="B100" s="51">
        <v>29.3</v>
      </c>
      <c r="C100" s="52">
        <v>1552</v>
      </c>
      <c r="D100" s="52">
        <v>2461</v>
      </c>
      <c r="E100" s="52">
        <v>407</v>
      </c>
    </row>
    <row r="101" spans="1:5" ht="23.1" customHeight="1">
      <c r="A101" s="50">
        <v>42253</v>
      </c>
      <c r="B101" s="51">
        <v>27.5</v>
      </c>
      <c r="C101" s="52">
        <v>1980</v>
      </c>
      <c r="D101" s="52">
        <v>2942</v>
      </c>
      <c r="E101" s="52">
        <v>1339</v>
      </c>
    </row>
    <row r="102" spans="1:5" ht="23.1" customHeight="1">
      <c r="A102" s="50">
        <v>42254</v>
      </c>
      <c r="B102" s="51">
        <v>26.1</v>
      </c>
      <c r="C102" s="52">
        <v>1748</v>
      </c>
      <c r="D102" s="52">
        <v>2610</v>
      </c>
      <c r="E102" s="52">
        <v>156</v>
      </c>
    </row>
    <row r="103" spans="1:5" ht="23.1" customHeight="1">
      <c r="A103" s="50">
        <v>42255</v>
      </c>
      <c r="B103" s="51">
        <v>21</v>
      </c>
      <c r="C103" s="52">
        <v>1533</v>
      </c>
      <c r="D103" s="52">
        <v>1953</v>
      </c>
      <c r="E103" s="52">
        <v>268</v>
      </c>
    </row>
    <row r="104" spans="1:5" ht="23.1" customHeight="1">
      <c r="A104" s="50">
        <v>42256</v>
      </c>
      <c r="B104" s="51">
        <v>25.3</v>
      </c>
      <c r="C104" s="52">
        <v>1821</v>
      </c>
      <c r="D104" s="52">
        <v>3263</v>
      </c>
      <c r="E104" s="52">
        <v>187</v>
      </c>
    </row>
    <row r="105" spans="1:5" ht="23.1" customHeight="1">
      <c r="A105" s="50">
        <v>42257</v>
      </c>
      <c r="B105" s="51">
        <v>23.5</v>
      </c>
      <c r="C105" s="52">
        <v>1598</v>
      </c>
      <c r="D105" s="52">
        <v>2655</v>
      </c>
      <c r="E105" s="52">
        <v>526</v>
      </c>
    </row>
    <row r="106" spans="1:5" ht="23.1" customHeight="1">
      <c r="A106" s="50">
        <v>42258</v>
      </c>
      <c r="B106" s="51">
        <v>29.3</v>
      </c>
      <c r="C106" s="52">
        <v>2109</v>
      </c>
      <c r="D106" s="52">
        <v>4014</v>
      </c>
      <c r="E106" s="52">
        <v>670</v>
      </c>
    </row>
    <row r="107" spans="1:5" ht="23.1" customHeight="1">
      <c r="A107" s="50">
        <v>42259</v>
      </c>
      <c r="B107" s="51">
        <v>29.5</v>
      </c>
      <c r="C107" s="52">
        <v>2006</v>
      </c>
      <c r="D107" s="52">
        <v>3215</v>
      </c>
      <c r="E107" s="52">
        <v>634</v>
      </c>
    </row>
    <row r="108" spans="1:5" ht="23.1" customHeight="1">
      <c r="A108" s="50">
        <v>42260</v>
      </c>
      <c r="B108" s="51">
        <v>27.5</v>
      </c>
      <c r="C108" s="52">
        <v>1402</v>
      </c>
      <c r="D108" s="52">
        <v>3162</v>
      </c>
      <c r="E108" s="52">
        <v>1042</v>
      </c>
    </row>
    <row r="109" spans="1:5" ht="23.1" customHeight="1">
      <c r="A109" s="50">
        <v>42261</v>
      </c>
      <c r="B109" s="51">
        <v>27.3</v>
      </c>
      <c r="C109" s="52">
        <v>2156</v>
      </c>
      <c r="D109" s="52">
        <v>3985</v>
      </c>
      <c r="E109" s="52">
        <v>264</v>
      </c>
    </row>
    <row r="110" spans="1:5" ht="23.1" customHeight="1">
      <c r="A110" s="50">
        <v>42262</v>
      </c>
      <c r="B110" s="51">
        <v>27.5</v>
      </c>
      <c r="C110" s="52">
        <v>1925</v>
      </c>
      <c r="D110" s="52">
        <v>2832</v>
      </c>
      <c r="E110" s="52">
        <v>1210</v>
      </c>
    </row>
    <row r="111" spans="1:5" ht="23.1" customHeight="1">
      <c r="A111" s="50">
        <v>42263</v>
      </c>
      <c r="B111" s="51">
        <v>25.2</v>
      </c>
      <c r="C111" s="52">
        <v>1940</v>
      </c>
      <c r="D111" s="52">
        <v>2394</v>
      </c>
      <c r="E111" s="52">
        <v>461</v>
      </c>
    </row>
    <row r="112" spans="1:5" ht="23.1" customHeight="1">
      <c r="A112" s="50">
        <v>42264</v>
      </c>
      <c r="B112" s="51">
        <v>18.899999999999999</v>
      </c>
      <c r="C112" s="52">
        <v>1171</v>
      </c>
      <c r="D112" s="52">
        <v>2173</v>
      </c>
      <c r="E112" s="52">
        <v>92</v>
      </c>
    </row>
    <row r="113" spans="1:5" ht="23.1" customHeight="1">
      <c r="A113" s="50">
        <v>42265</v>
      </c>
      <c r="B113" s="51">
        <v>23.9</v>
      </c>
      <c r="C113" s="52">
        <v>1266</v>
      </c>
      <c r="D113" s="52">
        <v>2318</v>
      </c>
      <c r="E113" s="52">
        <v>755</v>
      </c>
    </row>
    <row r="114" spans="1:5" ht="23.1" customHeight="1">
      <c r="A114" s="50">
        <v>42266</v>
      </c>
      <c r="B114" s="51">
        <v>29.3</v>
      </c>
      <c r="C114" s="52">
        <v>2021</v>
      </c>
      <c r="D114" s="52">
        <v>3486</v>
      </c>
      <c r="E114" s="52">
        <v>1297</v>
      </c>
    </row>
    <row r="115" spans="1:5" ht="23.1" customHeight="1">
      <c r="A115" s="50">
        <v>42267</v>
      </c>
      <c r="B115" s="51">
        <v>28.4</v>
      </c>
      <c r="C115" s="52">
        <v>1874</v>
      </c>
      <c r="D115" s="52">
        <v>3010</v>
      </c>
      <c r="E115" s="52">
        <v>289</v>
      </c>
    </row>
    <row r="116" spans="1:5" ht="23.1" customHeight="1">
      <c r="A116" s="50">
        <v>42268</v>
      </c>
      <c r="B116" s="51">
        <v>27.5</v>
      </c>
      <c r="C116" s="52">
        <v>1650</v>
      </c>
      <c r="D116" s="52">
        <v>3382</v>
      </c>
      <c r="E116" s="52">
        <v>968</v>
      </c>
    </row>
    <row r="117" spans="1:5" ht="23.1" customHeight="1">
      <c r="A117" s="50">
        <v>42269</v>
      </c>
      <c r="B117" s="51">
        <v>28.5</v>
      </c>
      <c r="C117" s="52">
        <v>1453</v>
      </c>
      <c r="D117" s="52">
        <v>3192</v>
      </c>
      <c r="E117" s="52">
        <v>242</v>
      </c>
    </row>
    <row r="118" spans="1:5" ht="23.1" customHeight="1">
      <c r="A118" s="50">
        <v>42270</v>
      </c>
      <c r="B118" s="51">
        <v>27.2</v>
      </c>
      <c r="C118" s="52">
        <v>1713</v>
      </c>
      <c r="D118" s="52">
        <v>3944</v>
      </c>
      <c r="E118" s="52">
        <v>1088</v>
      </c>
    </row>
    <row r="119" spans="1:5" ht="23.1" customHeight="1">
      <c r="A119" s="50">
        <v>42271</v>
      </c>
      <c r="B119" s="51">
        <v>23</v>
      </c>
      <c r="C119" s="52">
        <v>1702</v>
      </c>
      <c r="D119" s="52">
        <v>2139</v>
      </c>
      <c r="E119" s="52">
        <v>945</v>
      </c>
    </row>
    <row r="120" spans="1:5" ht="23.1" customHeight="1">
      <c r="A120" s="50">
        <v>42272</v>
      </c>
      <c r="B120" s="51">
        <v>19.5</v>
      </c>
      <c r="C120" s="52">
        <v>1209</v>
      </c>
      <c r="D120" s="52">
        <v>2145</v>
      </c>
      <c r="E120" s="52">
        <v>571</v>
      </c>
    </row>
    <row r="121" spans="1:5" ht="23.1" customHeight="1">
      <c r="A121" s="50">
        <v>42273</v>
      </c>
      <c r="B121" s="51">
        <v>24.6</v>
      </c>
      <c r="C121" s="52">
        <v>1574</v>
      </c>
      <c r="D121" s="52">
        <v>3591</v>
      </c>
      <c r="E121" s="52">
        <v>273</v>
      </c>
    </row>
    <row r="122" spans="1:5" ht="23.1" customHeight="1">
      <c r="A122" s="50">
        <v>42274</v>
      </c>
      <c r="B122" s="51">
        <v>24.5</v>
      </c>
      <c r="C122" s="52">
        <v>1494</v>
      </c>
      <c r="D122" s="52">
        <v>2156</v>
      </c>
      <c r="E122" s="52">
        <v>835</v>
      </c>
    </row>
    <row r="123" spans="1:5" ht="23.1" customHeight="1">
      <c r="A123" s="50">
        <v>42275</v>
      </c>
      <c r="B123" s="51">
        <v>27.8</v>
      </c>
      <c r="C123" s="52">
        <v>1973</v>
      </c>
      <c r="D123" s="52">
        <v>2668</v>
      </c>
      <c r="E123" s="52">
        <v>728</v>
      </c>
    </row>
    <row r="124" spans="1:5" ht="23.1" customHeight="1">
      <c r="A124" s="50">
        <v>42276</v>
      </c>
      <c r="B124" s="51">
        <v>26.6</v>
      </c>
      <c r="C124" s="52">
        <v>2074</v>
      </c>
      <c r="D124" s="52">
        <v>3910</v>
      </c>
      <c r="E124" s="52">
        <v>513</v>
      </c>
    </row>
    <row r="125" spans="1:5" ht="23.1" customHeight="1" thickBot="1">
      <c r="A125" s="57">
        <v>42277</v>
      </c>
      <c r="B125" s="55">
        <v>25.8</v>
      </c>
      <c r="C125" s="58">
        <v>1315</v>
      </c>
      <c r="D125" s="58">
        <v>2554</v>
      </c>
      <c r="E125" s="58">
        <v>869</v>
      </c>
    </row>
    <row r="126" spans="1:5" ht="23.1" customHeight="1">
      <c r="C126" s="46">
        <f>CORREL($B$4:$B$125,C4:C125)</f>
        <v>0.75015979206693206</v>
      </c>
      <c r="D126" s="46">
        <f t="shared" ref="D126:E126" si="0">CORREL($B$4:$B$125,D4:D125)</f>
        <v>0.77233509773927944</v>
      </c>
      <c r="E126" s="46">
        <f t="shared" si="0"/>
        <v>0.27725674990595983</v>
      </c>
    </row>
  </sheetData>
  <phoneticPr fontId="4"/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showGridLines="0" zoomScale="80" zoomScaleNormal="80" zoomScalePageLayoutView="80" workbookViewId="0">
      <selection activeCell="M30" sqref="M30"/>
    </sheetView>
  </sheetViews>
  <sheetFormatPr defaultColWidth="11" defaultRowHeight="41.1" customHeight="1"/>
  <cols>
    <col min="1" max="1" width="4.75" style="69" bestFit="1" customWidth="1"/>
    <col min="2" max="2" width="29" style="69" customWidth="1"/>
    <col min="3" max="3" width="14.25" style="46" bestFit="1" customWidth="1"/>
    <col min="4" max="5" width="14.25" style="46" customWidth="1"/>
    <col min="6" max="6" width="11" style="46"/>
    <col min="7" max="7" width="18.75" style="46" customWidth="1"/>
    <col min="8" max="9" width="18.75" style="70" customWidth="1"/>
    <col min="10" max="10" width="30" style="46" customWidth="1"/>
    <col min="11" max="11" width="23.375" style="46" customWidth="1"/>
    <col min="12" max="16384" width="11" style="46"/>
  </cols>
  <sheetData>
    <row r="1" spans="1:26" ht="41.1" customHeight="1">
      <c r="A1" s="68" t="s">
        <v>90</v>
      </c>
    </row>
    <row r="2" spans="1:26" ht="41.1" customHeight="1" thickBot="1">
      <c r="X2" s="63" t="s">
        <v>91</v>
      </c>
    </row>
    <row r="3" spans="1:26" ht="47.1" customHeight="1">
      <c r="A3" s="71" t="s">
        <v>8</v>
      </c>
      <c r="B3" s="71" t="s">
        <v>92</v>
      </c>
      <c r="C3" s="72" t="s">
        <v>93</v>
      </c>
      <c r="D3" s="72" t="s">
        <v>94</v>
      </c>
      <c r="E3" s="72" t="s">
        <v>95</v>
      </c>
      <c r="F3" s="72" t="s">
        <v>96</v>
      </c>
      <c r="G3" s="72" t="s">
        <v>97</v>
      </c>
      <c r="H3" s="73" t="s">
        <v>98</v>
      </c>
      <c r="I3" s="73" t="s">
        <v>99</v>
      </c>
      <c r="J3" s="74" t="s">
        <v>100</v>
      </c>
      <c r="K3" s="72" t="s">
        <v>101</v>
      </c>
      <c r="L3" s="46">
        <v>5000</v>
      </c>
      <c r="N3" s="69" t="s">
        <v>9</v>
      </c>
      <c r="O3" s="69" t="s">
        <v>10</v>
      </c>
      <c r="Q3" s="63" t="s">
        <v>102</v>
      </c>
    </row>
    <row r="4" spans="1:26" ht="41.1" customHeight="1">
      <c r="A4" s="75">
        <v>1</v>
      </c>
      <c r="B4" s="75" t="s">
        <v>11</v>
      </c>
      <c r="C4" s="76">
        <v>23528</v>
      </c>
      <c r="D4" s="76">
        <f t="shared" ref="D4:E37" si="0">INT(C4*H4)</f>
        <v>77</v>
      </c>
      <c r="E4" s="76">
        <f t="shared" si="0"/>
        <v>1</v>
      </c>
      <c r="F4" s="51">
        <f>E4*$L$3</f>
        <v>5000</v>
      </c>
      <c r="G4" s="53">
        <f>F4/C4</f>
        <v>0.21251275076504592</v>
      </c>
      <c r="H4" s="77">
        <v>3.3009934996008966E-3</v>
      </c>
      <c r="I4" s="77">
        <v>2.5863893948449179E-2</v>
      </c>
      <c r="J4" s="51">
        <v>63</v>
      </c>
      <c r="K4" s="78">
        <f>D4/J4-1</f>
        <v>0.22222222222222232</v>
      </c>
      <c r="M4" s="46" t="s">
        <v>12</v>
      </c>
      <c r="N4" s="69">
        <v>0.5</v>
      </c>
      <c r="O4" s="69">
        <v>1</v>
      </c>
    </row>
    <row r="5" spans="1:26" ht="41.1" customHeight="1">
      <c r="A5" s="75">
        <v>2</v>
      </c>
      <c r="B5" s="75" t="s">
        <v>13</v>
      </c>
      <c r="C5" s="76">
        <v>111527</v>
      </c>
      <c r="D5" s="76">
        <f t="shared" si="0"/>
        <v>344</v>
      </c>
      <c r="E5" s="76">
        <f t="shared" si="0"/>
        <v>5</v>
      </c>
      <c r="F5" s="51">
        <f t="shared" ref="F5:F37" si="1">E5*$L$3</f>
        <v>25000</v>
      </c>
      <c r="G5" s="53">
        <f t="shared" ref="G5:G37" si="2">F5/C5</f>
        <v>0.22416096550611062</v>
      </c>
      <c r="H5" s="77">
        <v>3.085385106817167E-3</v>
      </c>
      <c r="I5" s="77">
        <v>1.6447480744671571E-2</v>
      </c>
      <c r="J5" s="51">
        <v>221</v>
      </c>
      <c r="K5" s="78">
        <f t="shared" ref="K5:K37" si="3">D5/J5-1</f>
        <v>0.5565610859728507</v>
      </c>
      <c r="M5" s="46" t="s">
        <v>14</v>
      </c>
      <c r="N5" s="69">
        <v>1</v>
      </c>
      <c r="O5" s="69">
        <v>1.5</v>
      </c>
    </row>
    <row r="6" spans="1:26" ht="41.1" customHeight="1">
      <c r="A6" s="75">
        <v>3</v>
      </c>
      <c r="B6" s="75" t="s">
        <v>15</v>
      </c>
      <c r="C6" s="76">
        <v>260380</v>
      </c>
      <c r="D6" s="76">
        <f t="shared" si="0"/>
        <v>574</v>
      </c>
      <c r="E6" s="76">
        <f t="shared" si="0"/>
        <v>13</v>
      </c>
      <c r="F6" s="51">
        <f t="shared" si="1"/>
        <v>65000</v>
      </c>
      <c r="G6" s="53">
        <f t="shared" si="2"/>
        <v>0.24963514862892694</v>
      </c>
      <c r="H6" s="77">
        <v>2.2061573549909566E-3</v>
      </c>
      <c r="I6" s="77">
        <v>2.3457614143322508E-2</v>
      </c>
      <c r="J6" s="51">
        <v>296</v>
      </c>
      <c r="K6" s="78">
        <f t="shared" si="3"/>
        <v>0.93918918918918926</v>
      </c>
      <c r="X6" s="79"/>
      <c r="Y6" s="79"/>
      <c r="Z6" s="79"/>
    </row>
    <row r="7" spans="1:26" ht="41.1" customHeight="1">
      <c r="A7" s="75">
        <v>4</v>
      </c>
      <c r="B7" s="75" t="s">
        <v>16</v>
      </c>
      <c r="C7" s="76">
        <v>208779</v>
      </c>
      <c r="D7" s="76">
        <f t="shared" si="0"/>
        <v>422</v>
      </c>
      <c r="E7" s="76">
        <f t="shared" si="0"/>
        <v>6</v>
      </c>
      <c r="F7" s="51">
        <f t="shared" si="1"/>
        <v>30000</v>
      </c>
      <c r="G7" s="53">
        <f t="shared" si="2"/>
        <v>0.14369261276277787</v>
      </c>
      <c r="H7" s="77">
        <v>2.0221583652789443E-3</v>
      </c>
      <c r="I7" s="77">
        <v>1.5055441683150213E-2</v>
      </c>
      <c r="J7" s="51">
        <v>328</v>
      </c>
      <c r="K7" s="78">
        <f t="shared" si="3"/>
        <v>0.28658536585365857</v>
      </c>
      <c r="W7" s="79"/>
    </row>
    <row r="8" spans="1:26" ht="41.1" customHeight="1">
      <c r="A8" s="75">
        <v>5</v>
      </c>
      <c r="B8" s="75" t="s">
        <v>17</v>
      </c>
      <c r="C8" s="76">
        <v>109464</v>
      </c>
      <c r="D8" s="76">
        <f t="shared" si="0"/>
        <v>316</v>
      </c>
      <c r="E8" s="76">
        <f t="shared" si="0"/>
        <v>2</v>
      </c>
      <c r="F8" s="51">
        <f t="shared" si="1"/>
        <v>10000</v>
      </c>
      <c r="G8" s="53">
        <f t="shared" si="2"/>
        <v>9.1354235182343049E-2</v>
      </c>
      <c r="H8" s="77">
        <v>2.8881579236729408E-3</v>
      </c>
      <c r="I8" s="77">
        <v>6.5877240189429025E-3</v>
      </c>
      <c r="J8" s="51">
        <v>277</v>
      </c>
      <c r="K8" s="78">
        <f t="shared" si="3"/>
        <v>0.1407942238267148</v>
      </c>
    </row>
    <row r="9" spans="1:26" ht="41.1" customHeight="1">
      <c r="A9" s="75">
        <v>6</v>
      </c>
      <c r="B9" s="75" t="s">
        <v>18</v>
      </c>
      <c r="C9" s="76">
        <v>49528</v>
      </c>
      <c r="D9" s="76">
        <f t="shared" si="0"/>
        <v>145</v>
      </c>
      <c r="E9" s="76">
        <f t="shared" si="0"/>
        <v>6</v>
      </c>
      <c r="F9" s="51">
        <f t="shared" si="1"/>
        <v>30000</v>
      </c>
      <c r="G9" s="53">
        <f t="shared" si="2"/>
        <v>0.60571797770957847</v>
      </c>
      <c r="H9" s="77">
        <v>2.9477530996860784E-3</v>
      </c>
      <c r="I9" s="77">
        <v>4.6752040139340964E-2</v>
      </c>
      <c r="J9" s="51">
        <v>85</v>
      </c>
      <c r="K9" s="78">
        <f t="shared" si="3"/>
        <v>0.70588235294117641</v>
      </c>
    </row>
    <row r="10" spans="1:26" ht="41.1" customHeight="1">
      <c r="A10" s="75">
        <v>7</v>
      </c>
      <c r="B10" s="75" t="s">
        <v>19</v>
      </c>
      <c r="C10" s="76">
        <v>156198</v>
      </c>
      <c r="D10" s="76">
        <f t="shared" si="0"/>
        <v>7134</v>
      </c>
      <c r="E10" s="76">
        <f t="shared" si="0"/>
        <v>6</v>
      </c>
      <c r="F10" s="51">
        <f t="shared" si="1"/>
        <v>30000</v>
      </c>
      <c r="G10" s="53">
        <f t="shared" si="2"/>
        <v>0.19206391887220067</v>
      </c>
      <c r="H10" s="77">
        <v>4.5678074244864343E-2</v>
      </c>
      <c r="I10" s="77">
        <v>8.8223135087950441E-4</v>
      </c>
      <c r="J10" s="51">
        <v>7103</v>
      </c>
      <c r="K10" s="78">
        <f t="shared" si="3"/>
        <v>4.3643530902435224E-3</v>
      </c>
    </row>
    <row r="11" spans="1:26" ht="41.1" customHeight="1">
      <c r="A11" s="75">
        <v>8</v>
      </c>
      <c r="B11" s="75" t="s">
        <v>20</v>
      </c>
      <c r="C11" s="76">
        <v>4239</v>
      </c>
      <c r="D11" s="76">
        <f t="shared" si="0"/>
        <v>129</v>
      </c>
      <c r="E11" s="76">
        <f t="shared" si="0"/>
        <v>5</v>
      </c>
      <c r="F11" s="51">
        <f t="shared" si="1"/>
        <v>25000</v>
      </c>
      <c r="G11" s="53">
        <f t="shared" si="2"/>
        <v>5.8976173625855157</v>
      </c>
      <c r="H11" s="77">
        <v>3.0547627043762078E-2</v>
      </c>
      <c r="I11" s="77">
        <v>4.1464120019001641E-2</v>
      </c>
      <c r="J11" s="51">
        <v>123</v>
      </c>
      <c r="K11" s="78">
        <f t="shared" si="3"/>
        <v>4.8780487804878092E-2</v>
      </c>
    </row>
    <row r="12" spans="1:26" ht="41.1" customHeight="1">
      <c r="A12" s="75">
        <v>9</v>
      </c>
      <c r="B12" s="75" t="s">
        <v>21</v>
      </c>
      <c r="C12" s="76">
        <v>3386</v>
      </c>
      <c r="D12" s="76">
        <f t="shared" si="0"/>
        <v>121</v>
      </c>
      <c r="E12" s="76">
        <f t="shared" si="0"/>
        <v>3</v>
      </c>
      <c r="F12" s="51">
        <f t="shared" si="1"/>
        <v>15000</v>
      </c>
      <c r="G12" s="53">
        <f t="shared" si="2"/>
        <v>4.4300059066745421</v>
      </c>
      <c r="H12" s="77">
        <v>3.6009300486618885E-2</v>
      </c>
      <c r="I12" s="77">
        <v>2.5063213839435747E-2</v>
      </c>
      <c r="J12" s="51">
        <v>106</v>
      </c>
      <c r="K12" s="78">
        <f t="shared" si="3"/>
        <v>0.14150943396226423</v>
      </c>
    </row>
    <row r="13" spans="1:26" ht="41.1" customHeight="1">
      <c r="A13" s="75">
        <v>10</v>
      </c>
      <c r="B13" s="75" t="s">
        <v>22</v>
      </c>
      <c r="C13" s="76">
        <v>6306</v>
      </c>
      <c r="D13" s="76">
        <f t="shared" si="0"/>
        <v>304</v>
      </c>
      <c r="E13" s="76">
        <f t="shared" si="0"/>
        <v>6</v>
      </c>
      <c r="F13" s="51">
        <f t="shared" si="1"/>
        <v>30000</v>
      </c>
      <c r="G13" s="53">
        <f t="shared" si="2"/>
        <v>4.7573739295908659</v>
      </c>
      <c r="H13" s="77">
        <v>4.8352821710747181E-2</v>
      </c>
      <c r="I13" s="77">
        <v>2.0987070019764534E-2</v>
      </c>
      <c r="J13" s="51">
        <v>271</v>
      </c>
      <c r="K13" s="78">
        <f t="shared" si="3"/>
        <v>0.12177121771217703</v>
      </c>
    </row>
    <row r="14" spans="1:26" ht="41.1" customHeight="1">
      <c r="A14" s="75">
        <v>11</v>
      </c>
      <c r="B14" s="75" t="s">
        <v>23</v>
      </c>
      <c r="C14" s="76">
        <v>8103</v>
      </c>
      <c r="D14" s="76">
        <f t="shared" si="0"/>
        <v>418</v>
      </c>
      <c r="E14" s="76">
        <f t="shared" si="0"/>
        <v>6</v>
      </c>
      <c r="F14" s="51">
        <f t="shared" si="1"/>
        <v>30000</v>
      </c>
      <c r="G14" s="53">
        <f t="shared" si="2"/>
        <v>3.7023324694557571</v>
      </c>
      <c r="H14" s="77">
        <v>5.1597792542023867E-2</v>
      </c>
      <c r="I14" s="77">
        <v>1.4440267927964602E-2</v>
      </c>
      <c r="J14" s="51">
        <v>295</v>
      </c>
      <c r="K14" s="78">
        <f t="shared" si="3"/>
        <v>0.41694915254237297</v>
      </c>
    </row>
    <row r="15" spans="1:26" ht="41.1" customHeight="1">
      <c r="A15" s="75">
        <v>12</v>
      </c>
      <c r="B15" s="75" t="s">
        <v>24</v>
      </c>
      <c r="C15" s="76">
        <v>2440</v>
      </c>
      <c r="D15" s="76">
        <f t="shared" si="0"/>
        <v>118</v>
      </c>
      <c r="E15" s="76">
        <f t="shared" si="0"/>
        <v>4</v>
      </c>
      <c r="F15" s="51">
        <f t="shared" si="1"/>
        <v>20000</v>
      </c>
      <c r="G15" s="53">
        <f t="shared" si="2"/>
        <v>8.1967213114754092</v>
      </c>
      <c r="H15" s="77">
        <v>4.843751889431519E-2</v>
      </c>
      <c r="I15" s="77">
        <v>3.6069373952702488E-2</v>
      </c>
      <c r="J15" s="51">
        <v>81</v>
      </c>
      <c r="K15" s="78">
        <f t="shared" si="3"/>
        <v>0.45679012345679015</v>
      </c>
    </row>
    <row r="16" spans="1:26" ht="41.1" customHeight="1">
      <c r="A16" s="75">
        <v>13</v>
      </c>
      <c r="B16" s="75" t="s">
        <v>25</v>
      </c>
      <c r="C16" s="76">
        <v>8039</v>
      </c>
      <c r="D16" s="76">
        <f t="shared" si="0"/>
        <v>477</v>
      </c>
      <c r="E16" s="76">
        <f t="shared" si="0"/>
        <v>10</v>
      </c>
      <c r="F16" s="51">
        <f t="shared" si="1"/>
        <v>50000</v>
      </c>
      <c r="G16" s="53">
        <f t="shared" si="2"/>
        <v>6.2196790645602684</v>
      </c>
      <c r="H16" s="77">
        <v>5.9453092288495983E-2</v>
      </c>
      <c r="I16" s="77">
        <v>2.1335337672168424E-2</v>
      </c>
      <c r="J16" s="51">
        <v>266</v>
      </c>
      <c r="K16" s="78">
        <f t="shared" si="3"/>
        <v>0.79323308270676685</v>
      </c>
    </row>
    <row r="17" spans="1:17" ht="41.1" customHeight="1">
      <c r="A17" s="75">
        <v>14</v>
      </c>
      <c r="B17" s="75" t="s">
        <v>26</v>
      </c>
      <c r="C17" s="76">
        <v>4762</v>
      </c>
      <c r="D17" s="76">
        <f t="shared" si="0"/>
        <v>185</v>
      </c>
      <c r="E17" s="76">
        <f t="shared" si="0"/>
        <v>4</v>
      </c>
      <c r="F17" s="51">
        <f t="shared" si="1"/>
        <v>20000</v>
      </c>
      <c r="G17" s="53">
        <f t="shared" si="2"/>
        <v>4.1999160016799664</v>
      </c>
      <c r="H17" s="77">
        <v>3.8933404020275071E-2</v>
      </c>
      <c r="I17" s="77">
        <v>2.4660484275154888E-2</v>
      </c>
      <c r="J17" s="51">
        <v>180</v>
      </c>
      <c r="K17" s="78">
        <f t="shared" si="3"/>
        <v>2.7777777777777679E-2</v>
      </c>
      <c r="Q17" s="63" t="s">
        <v>103</v>
      </c>
    </row>
    <row r="18" spans="1:17" ht="41.1" customHeight="1">
      <c r="A18" s="75">
        <v>15</v>
      </c>
      <c r="B18" s="75" t="s">
        <v>27</v>
      </c>
      <c r="C18" s="76">
        <v>14304</v>
      </c>
      <c r="D18" s="76">
        <f t="shared" si="0"/>
        <v>587</v>
      </c>
      <c r="E18" s="76">
        <f t="shared" si="0"/>
        <v>7</v>
      </c>
      <c r="F18" s="51">
        <f t="shared" si="1"/>
        <v>35000</v>
      </c>
      <c r="G18" s="53">
        <f t="shared" si="2"/>
        <v>2.4468680089485457</v>
      </c>
      <c r="H18" s="77">
        <v>4.110471375254466E-2</v>
      </c>
      <c r="I18" s="77">
        <v>1.3314535819918535E-2</v>
      </c>
      <c r="J18" s="51">
        <v>451</v>
      </c>
      <c r="K18" s="78">
        <f t="shared" si="3"/>
        <v>0.30155210643015518</v>
      </c>
    </row>
    <row r="19" spans="1:17" ht="41.1" customHeight="1">
      <c r="A19" s="75">
        <v>16</v>
      </c>
      <c r="B19" s="75" t="s">
        <v>28</v>
      </c>
      <c r="C19" s="76">
        <v>3856</v>
      </c>
      <c r="D19" s="76">
        <f t="shared" si="0"/>
        <v>129</v>
      </c>
      <c r="E19" s="76">
        <f t="shared" si="0"/>
        <v>1</v>
      </c>
      <c r="F19" s="51">
        <f t="shared" si="1"/>
        <v>5000</v>
      </c>
      <c r="G19" s="53">
        <f t="shared" si="2"/>
        <v>1.2966804979253113</v>
      </c>
      <c r="H19" s="77">
        <v>3.3477078660786017E-2</v>
      </c>
      <c r="I19" s="77">
        <v>1.4828645299323531E-2</v>
      </c>
      <c r="J19" s="51">
        <v>94</v>
      </c>
      <c r="K19" s="78">
        <f t="shared" si="3"/>
        <v>0.37234042553191493</v>
      </c>
    </row>
    <row r="20" spans="1:17" ht="41.1" customHeight="1">
      <c r="A20" s="75">
        <v>17</v>
      </c>
      <c r="B20" s="75" t="s">
        <v>29</v>
      </c>
      <c r="C20" s="76">
        <v>15846</v>
      </c>
      <c r="D20" s="76">
        <f t="shared" si="0"/>
        <v>538</v>
      </c>
      <c r="E20" s="76">
        <f t="shared" si="0"/>
        <v>1</v>
      </c>
      <c r="F20" s="51">
        <f t="shared" si="1"/>
        <v>5000</v>
      </c>
      <c r="G20" s="53">
        <f t="shared" si="2"/>
        <v>0.31553704404897137</v>
      </c>
      <c r="H20" s="77">
        <v>3.3952270268687482E-2</v>
      </c>
      <c r="I20" s="77">
        <v>3.2792074041112238E-3</v>
      </c>
      <c r="J20" s="51">
        <v>412</v>
      </c>
      <c r="K20" s="78">
        <f t="shared" si="3"/>
        <v>0.30582524271844669</v>
      </c>
    </row>
    <row r="21" spans="1:17" ht="41.1" customHeight="1">
      <c r="A21" s="75">
        <v>18</v>
      </c>
      <c r="B21" s="75" t="s">
        <v>30</v>
      </c>
      <c r="C21" s="76">
        <v>21013</v>
      </c>
      <c r="D21" s="76">
        <f t="shared" si="0"/>
        <v>441</v>
      </c>
      <c r="E21" s="76">
        <f t="shared" si="0"/>
        <v>5</v>
      </c>
      <c r="F21" s="51">
        <f t="shared" si="1"/>
        <v>25000</v>
      </c>
      <c r="G21" s="53">
        <f t="shared" si="2"/>
        <v>1.1897396849569315</v>
      </c>
      <c r="H21" s="77">
        <v>2.0991418074783951E-2</v>
      </c>
      <c r="I21" s="77">
        <v>1.1697666038383523E-2</v>
      </c>
      <c r="J21" s="51">
        <v>263</v>
      </c>
      <c r="K21" s="78">
        <f t="shared" si="3"/>
        <v>0.67680608365019013</v>
      </c>
    </row>
    <row r="22" spans="1:17" ht="41.1" customHeight="1">
      <c r="A22" s="75">
        <v>19</v>
      </c>
      <c r="B22" s="75" t="s">
        <v>31</v>
      </c>
      <c r="C22" s="76">
        <v>24370</v>
      </c>
      <c r="D22" s="76">
        <f t="shared" si="0"/>
        <v>655</v>
      </c>
      <c r="E22" s="76">
        <f t="shared" si="0"/>
        <v>4</v>
      </c>
      <c r="F22" s="51">
        <f t="shared" si="1"/>
        <v>20000</v>
      </c>
      <c r="G22" s="53">
        <f t="shared" si="2"/>
        <v>0.82068116536725477</v>
      </c>
      <c r="H22" s="77">
        <v>2.6886035287891165E-2</v>
      </c>
      <c r="I22" s="77">
        <v>6.8729939063133308E-3</v>
      </c>
      <c r="J22" s="51">
        <v>586</v>
      </c>
      <c r="K22" s="78">
        <f t="shared" si="3"/>
        <v>0.11774744027303763</v>
      </c>
    </row>
    <row r="23" spans="1:17" ht="41.1" customHeight="1">
      <c r="A23" s="75">
        <v>20</v>
      </c>
      <c r="B23" s="75" t="s">
        <v>32</v>
      </c>
      <c r="C23" s="76">
        <v>415194</v>
      </c>
      <c r="D23" s="76">
        <f t="shared" si="0"/>
        <v>836</v>
      </c>
      <c r="E23" s="76">
        <f t="shared" si="0"/>
        <v>7</v>
      </c>
      <c r="F23" s="51">
        <f t="shared" si="1"/>
        <v>35000</v>
      </c>
      <c r="G23" s="53">
        <f t="shared" si="2"/>
        <v>8.4297942648496854E-2</v>
      </c>
      <c r="H23" s="77">
        <v>2.0154167636075495E-3</v>
      </c>
      <c r="I23" s="77">
        <v>8.7942383102162219E-3</v>
      </c>
      <c r="J23" s="51">
        <v>652</v>
      </c>
      <c r="K23" s="78">
        <f t="shared" si="3"/>
        <v>0.28220858895705514</v>
      </c>
    </row>
    <row r="24" spans="1:17" ht="41.1" customHeight="1">
      <c r="A24" s="75">
        <v>21</v>
      </c>
      <c r="B24" s="75" t="s">
        <v>33</v>
      </c>
      <c r="C24" s="76">
        <v>414571</v>
      </c>
      <c r="D24" s="76">
        <f t="shared" si="0"/>
        <v>1277</v>
      </c>
      <c r="E24" s="76">
        <f t="shared" si="0"/>
        <v>9</v>
      </c>
      <c r="F24" s="51">
        <f t="shared" si="1"/>
        <v>45000</v>
      </c>
      <c r="G24" s="53">
        <f t="shared" si="2"/>
        <v>0.10854594267326947</v>
      </c>
      <c r="H24" s="77">
        <v>3.0826122368481012E-3</v>
      </c>
      <c r="I24" s="77">
        <v>7.2198171370188649E-3</v>
      </c>
      <c r="J24" s="51">
        <v>1220</v>
      </c>
      <c r="K24" s="78">
        <f t="shared" si="3"/>
        <v>4.6721311475409921E-2</v>
      </c>
    </row>
    <row r="25" spans="1:17" ht="41.1" customHeight="1">
      <c r="A25" s="75">
        <v>22</v>
      </c>
      <c r="B25" s="75" t="s">
        <v>34</v>
      </c>
      <c r="C25" s="76">
        <v>187403</v>
      </c>
      <c r="D25" s="76">
        <f t="shared" si="0"/>
        <v>327</v>
      </c>
      <c r="E25" s="76">
        <f t="shared" si="0"/>
        <v>3</v>
      </c>
      <c r="F25" s="51">
        <f t="shared" si="1"/>
        <v>15000</v>
      </c>
      <c r="G25" s="53">
        <f t="shared" si="2"/>
        <v>8.0041408088451088E-2</v>
      </c>
      <c r="H25" s="77">
        <v>1.7479867704976275E-3</v>
      </c>
      <c r="I25" s="77">
        <v>1.1030917934638647E-2</v>
      </c>
      <c r="J25" s="51">
        <v>213</v>
      </c>
      <c r="K25" s="78">
        <f t="shared" si="3"/>
        <v>0.53521126760563376</v>
      </c>
    </row>
    <row r="26" spans="1:17" ht="41.1" customHeight="1">
      <c r="A26" s="75">
        <v>23</v>
      </c>
      <c r="B26" s="75" t="s">
        <v>35</v>
      </c>
      <c r="C26" s="76">
        <v>102256</v>
      </c>
      <c r="D26" s="76">
        <f t="shared" si="0"/>
        <v>172</v>
      </c>
      <c r="E26" s="76">
        <f t="shared" si="0"/>
        <v>1</v>
      </c>
      <c r="F26" s="51">
        <f t="shared" si="1"/>
        <v>5000</v>
      </c>
      <c r="G26" s="53">
        <f t="shared" si="2"/>
        <v>4.8896886246283834E-2</v>
      </c>
      <c r="H26" s="77">
        <v>1.6874228097532712E-3</v>
      </c>
      <c r="I26" s="77">
        <v>6.6988135010294502E-3</v>
      </c>
      <c r="J26" s="51">
        <v>149</v>
      </c>
      <c r="K26" s="78">
        <f t="shared" si="3"/>
        <v>0.15436241610738266</v>
      </c>
    </row>
    <row r="27" spans="1:17" ht="41.1" customHeight="1">
      <c r="A27" s="75">
        <v>24</v>
      </c>
      <c r="B27" s="75" t="s">
        <v>36</v>
      </c>
      <c r="C27" s="76">
        <v>694113</v>
      </c>
      <c r="D27" s="76">
        <f t="shared" si="0"/>
        <v>3698</v>
      </c>
      <c r="E27" s="76">
        <f t="shared" si="0"/>
        <v>23</v>
      </c>
      <c r="F27" s="51">
        <f t="shared" si="1"/>
        <v>115000</v>
      </c>
      <c r="G27" s="53">
        <f t="shared" si="2"/>
        <v>0.16567907530906351</v>
      </c>
      <c r="H27" s="77">
        <v>5.3283040286287182E-3</v>
      </c>
      <c r="I27" s="77">
        <v>6.299491350549192E-3</v>
      </c>
      <c r="J27" s="51">
        <v>2621</v>
      </c>
      <c r="K27" s="78">
        <f t="shared" si="3"/>
        <v>0.41091186570011451</v>
      </c>
    </row>
    <row r="28" spans="1:17" ht="41.1" customHeight="1">
      <c r="A28" s="75">
        <v>25</v>
      </c>
      <c r="B28" s="75" t="s">
        <v>37</v>
      </c>
      <c r="C28" s="76">
        <v>690161</v>
      </c>
      <c r="D28" s="76">
        <f t="shared" si="0"/>
        <v>2332</v>
      </c>
      <c r="E28" s="76">
        <f t="shared" si="0"/>
        <v>25</v>
      </c>
      <c r="F28" s="51">
        <f t="shared" si="1"/>
        <v>125000</v>
      </c>
      <c r="G28" s="53">
        <f t="shared" si="2"/>
        <v>0.18111715961927724</v>
      </c>
      <c r="H28" s="77">
        <v>3.3798007366179828E-3</v>
      </c>
      <c r="I28" s="77">
        <v>1.0898100660866198E-2</v>
      </c>
      <c r="J28" s="51">
        <v>1440</v>
      </c>
      <c r="K28" s="78">
        <f t="shared" si="3"/>
        <v>0.61944444444444446</v>
      </c>
    </row>
    <row r="29" spans="1:17" ht="41.1" customHeight="1">
      <c r="A29" s="75">
        <v>26</v>
      </c>
      <c r="B29" s="75" t="s">
        <v>38</v>
      </c>
      <c r="C29" s="76">
        <v>695861</v>
      </c>
      <c r="D29" s="76">
        <f t="shared" si="0"/>
        <v>2500</v>
      </c>
      <c r="E29" s="76">
        <f t="shared" si="0"/>
        <v>24</v>
      </c>
      <c r="F29" s="51">
        <f t="shared" si="1"/>
        <v>120000</v>
      </c>
      <c r="G29" s="53">
        <f t="shared" si="2"/>
        <v>0.17244823319599747</v>
      </c>
      <c r="H29" s="77">
        <v>3.5927497654839598E-3</v>
      </c>
      <c r="I29" s="77">
        <v>9.9710896725511769E-3</v>
      </c>
      <c r="J29" s="51">
        <v>2237</v>
      </c>
      <c r="K29" s="78">
        <f t="shared" si="3"/>
        <v>0.11756817165847111</v>
      </c>
    </row>
    <row r="30" spans="1:17" ht="41.1" customHeight="1">
      <c r="A30" s="75">
        <v>27</v>
      </c>
      <c r="B30" s="75" t="s">
        <v>39</v>
      </c>
      <c r="C30" s="76">
        <v>504125</v>
      </c>
      <c r="D30" s="76">
        <f t="shared" si="0"/>
        <v>1943</v>
      </c>
      <c r="E30" s="76">
        <f t="shared" si="0"/>
        <v>10</v>
      </c>
      <c r="F30" s="51">
        <f t="shared" si="1"/>
        <v>50000</v>
      </c>
      <c r="G30" s="53">
        <f t="shared" si="2"/>
        <v>9.9181750557897352E-2</v>
      </c>
      <c r="H30" s="77">
        <v>3.8544201174923751E-3</v>
      </c>
      <c r="I30" s="77">
        <v>5.353971823533572E-3</v>
      </c>
      <c r="J30" s="51">
        <v>1407</v>
      </c>
      <c r="K30" s="78">
        <f t="shared" si="3"/>
        <v>0.38095238095238093</v>
      </c>
    </row>
    <row r="31" spans="1:17" ht="41.1" customHeight="1">
      <c r="A31" s="75">
        <v>28</v>
      </c>
      <c r="B31" s="75" t="s">
        <v>40</v>
      </c>
      <c r="C31" s="76">
        <v>694582</v>
      </c>
      <c r="D31" s="76">
        <f t="shared" si="0"/>
        <v>1406</v>
      </c>
      <c r="E31" s="76">
        <f t="shared" si="0"/>
        <v>7</v>
      </c>
      <c r="F31" s="51">
        <f t="shared" si="1"/>
        <v>35000</v>
      </c>
      <c r="G31" s="53">
        <f t="shared" si="2"/>
        <v>5.0390018745086973E-2</v>
      </c>
      <c r="H31" s="77">
        <v>2.0249144813881486E-3</v>
      </c>
      <c r="I31" s="77">
        <v>5.5806032882019952E-3</v>
      </c>
      <c r="J31" s="51">
        <v>1369</v>
      </c>
      <c r="K31" s="78">
        <f t="shared" si="3"/>
        <v>2.7027027027026973E-2</v>
      </c>
    </row>
    <row r="32" spans="1:17" ht="41.1" customHeight="1">
      <c r="A32" s="75">
        <v>29</v>
      </c>
      <c r="B32" s="75" t="s">
        <v>41</v>
      </c>
      <c r="C32" s="76">
        <v>417529</v>
      </c>
      <c r="D32" s="76">
        <f t="shared" si="0"/>
        <v>981</v>
      </c>
      <c r="E32" s="76">
        <f t="shared" si="0"/>
        <v>4</v>
      </c>
      <c r="F32" s="51">
        <f t="shared" si="1"/>
        <v>20000</v>
      </c>
      <c r="G32" s="53">
        <f t="shared" si="2"/>
        <v>4.7900864371097578E-2</v>
      </c>
      <c r="H32" s="77">
        <v>2.3517559019277426E-3</v>
      </c>
      <c r="I32" s="77">
        <v>4.6526375848841613E-3</v>
      </c>
      <c r="J32" s="51">
        <v>696</v>
      </c>
      <c r="K32" s="78">
        <f t="shared" si="3"/>
        <v>0.40948275862068972</v>
      </c>
    </row>
    <row r="33" spans="1:17" ht="41.1" customHeight="1">
      <c r="A33" s="75">
        <v>30</v>
      </c>
      <c r="B33" s="75" t="s">
        <v>42</v>
      </c>
      <c r="C33" s="76">
        <v>117257</v>
      </c>
      <c r="D33" s="76">
        <f t="shared" si="0"/>
        <v>344</v>
      </c>
      <c r="E33" s="76">
        <f t="shared" si="0"/>
        <v>5</v>
      </c>
      <c r="F33" s="51">
        <f t="shared" si="1"/>
        <v>25000</v>
      </c>
      <c r="G33" s="53">
        <f t="shared" si="2"/>
        <v>0.2132068874352917</v>
      </c>
      <c r="H33" s="77">
        <v>2.9347962339529693E-3</v>
      </c>
      <c r="I33" s="77">
        <v>1.5386450877389891E-2</v>
      </c>
      <c r="J33" s="51">
        <v>266</v>
      </c>
      <c r="K33" s="78">
        <f t="shared" si="3"/>
        <v>0.29323308270676685</v>
      </c>
    </row>
    <row r="34" spans="1:17" ht="41.1" customHeight="1">
      <c r="A34" s="75">
        <v>31</v>
      </c>
      <c r="B34" s="75" t="s">
        <v>43</v>
      </c>
      <c r="C34" s="76">
        <v>415830</v>
      </c>
      <c r="D34" s="76">
        <f t="shared" si="0"/>
        <v>806</v>
      </c>
      <c r="E34" s="76">
        <f t="shared" si="0"/>
        <v>5</v>
      </c>
      <c r="F34" s="51">
        <f t="shared" si="1"/>
        <v>25000</v>
      </c>
      <c r="G34" s="53">
        <f t="shared" si="2"/>
        <v>6.0120722410600486E-2</v>
      </c>
      <c r="H34" s="77">
        <v>1.9393328202705461E-3</v>
      </c>
      <c r="I34" s="77">
        <v>7.2092242981931119E-3</v>
      </c>
      <c r="J34" s="51">
        <v>647</v>
      </c>
      <c r="K34" s="78">
        <f t="shared" si="3"/>
        <v>0.24574961360123648</v>
      </c>
    </row>
    <row r="35" spans="1:17" ht="41.1" customHeight="1">
      <c r="A35" s="75">
        <v>32</v>
      </c>
      <c r="B35" s="75" t="s">
        <v>44</v>
      </c>
      <c r="C35" s="76">
        <v>415419</v>
      </c>
      <c r="D35" s="76">
        <f t="shared" si="0"/>
        <v>1156</v>
      </c>
      <c r="E35" s="76">
        <f t="shared" si="0"/>
        <v>8</v>
      </c>
      <c r="F35" s="51">
        <f t="shared" si="1"/>
        <v>40000</v>
      </c>
      <c r="G35" s="53">
        <f t="shared" si="2"/>
        <v>9.6288325762663718E-2</v>
      </c>
      <c r="H35" s="77">
        <v>2.7844378957725367E-3</v>
      </c>
      <c r="I35" s="77">
        <v>7.1572908577946298E-3</v>
      </c>
      <c r="J35" s="51">
        <v>650</v>
      </c>
      <c r="K35" s="78">
        <f t="shared" si="3"/>
        <v>0.77846153846153854</v>
      </c>
      <c r="Q35" s="63" t="s">
        <v>104</v>
      </c>
    </row>
    <row r="36" spans="1:17" ht="41.1" customHeight="1">
      <c r="A36" s="75">
        <v>33</v>
      </c>
      <c r="B36" s="75" t="s">
        <v>45</v>
      </c>
      <c r="C36" s="76">
        <v>410933</v>
      </c>
      <c r="D36" s="76">
        <f t="shared" si="0"/>
        <v>1213</v>
      </c>
      <c r="E36" s="76">
        <f t="shared" si="0"/>
        <v>17</v>
      </c>
      <c r="F36" s="51">
        <f t="shared" si="1"/>
        <v>85000</v>
      </c>
      <c r="G36" s="53">
        <f t="shared" si="2"/>
        <v>0.20684637154962002</v>
      </c>
      <c r="H36" s="77">
        <v>2.9530245998534068E-3</v>
      </c>
      <c r="I36" s="77">
        <v>1.4258461541324898E-2</v>
      </c>
      <c r="J36" s="51">
        <v>977</v>
      </c>
      <c r="K36" s="78">
        <f t="shared" si="3"/>
        <v>0.24155578300921188</v>
      </c>
    </row>
    <row r="37" spans="1:17" ht="41.1" customHeight="1" thickBot="1">
      <c r="A37" s="80">
        <v>34</v>
      </c>
      <c r="B37" s="80" t="s">
        <v>46</v>
      </c>
      <c r="C37" s="81">
        <v>116558</v>
      </c>
      <c r="D37" s="81">
        <f t="shared" si="0"/>
        <v>331</v>
      </c>
      <c r="E37" s="81">
        <f t="shared" si="0"/>
        <v>3</v>
      </c>
      <c r="F37" s="55">
        <f t="shared" si="1"/>
        <v>15000</v>
      </c>
      <c r="G37" s="56">
        <f t="shared" si="2"/>
        <v>0.12869129532078449</v>
      </c>
      <c r="H37" s="82">
        <v>2.841533312302527E-3</v>
      </c>
      <c r="I37" s="82">
        <v>1.1987271041719889E-2</v>
      </c>
      <c r="J37" s="55">
        <v>293</v>
      </c>
      <c r="K37" s="83">
        <f t="shared" si="3"/>
        <v>0.12969283276450505</v>
      </c>
    </row>
    <row r="38" spans="1:17" ht="41.1" customHeight="1" thickBot="1">
      <c r="C38" s="84"/>
      <c r="D38" s="84"/>
      <c r="E38" s="84"/>
      <c r="G38" s="54"/>
    </row>
    <row r="39" spans="1:17" ht="41.1" customHeight="1">
      <c r="C39" s="84"/>
      <c r="D39" s="84"/>
      <c r="E39" s="84"/>
      <c r="G39" s="85" t="s">
        <v>105</v>
      </c>
      <c r="H39" s="86" t="s">
        <v>106</v>
      </c>
      <c r="I39" s="86" t="s">
        <v>99</v>
      </c>
    </row>
    <row r="40" spans="1:17" ht="41.1" customHeight="1">
      <c r="G40" s="51" t="s">
        <v>107</v>
      </c>
      <c r="H40" s="87">
        <f>AVERAGE(H4:H37)</f>
        <v>1.68938312088306E-2</v>
      </c>
      <c r="I40" s="87">
        <f>AVERAGE(I4:I37)</f>
        <v>1.475169770832092E-2</v>
      </c>
    </row>
    <row r="41" spans="1:17" ht="41.1" customHeight="1" thickBot="1">
      <c r="G41" s="55" t="s">
        <v>108</v>
      </c>
      <c r="H41" s="88">
        <f>MEDIAN(H4:H37)</f>
        <v>3.3403971181094399E-3</v>
      </c>
      <c r="I41" s="88">
        <f>MEDIAN(I4:I37)</f>
        <v>1.1842468540051707E-2</v>
      </c>
    </row>
  </sheetData>
  <phoneticPr fontId="4"/>
  <conditionalFormatting sqref="I40:I41 G3:I4 G42:I1048576 H5:I37 G5:G4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9:I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4-8_趨勢分析_練習</vt:lpstr>
      <vt:lpstr>4-8_趨勢分析_解答</vt:lpstr>
      <vt:lpstr>4-9_相關分析_練習</vt:lpstr>
      <vt:lpstr>4-9_相關分析_解答</vt:lpstr>
      <vt:lpstr>4-9_相關分析02</vt:lpstr>
      <vt:lpstr>4-13_矩陣分析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使用者</cp:lastModifiedBy>
  <dcterms:created xsi:type="dcterms:W3CDTF">2016-08-12T08:28:12Z</dcterms:created>
  <dcterms:modified xsi:type="dcterms:W3CDTF">2018-04-30T02:12:36Z</dcterms:modified>
</cp:coreProperties>
</file>