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譯宅居\出版社\博碩文化\023_靠數字思考力 X EXCEL提升市場營銷效果\第六章P223-271\"/>
    </mc:Choice>
  </mc:AlternateContent>
  <bookViews>
    <workbookView xWindow="375" yWindow="465" windowWidth="32895" windowHeight="18765" tabRatio="717" firstSheet="2" activeTab="7"/>
  </bookViews>
  <sheets>
    <sheet name="6-5_錯誤顯示_練習" sheetId="1" r:id="rId1"/>
    <sheet name="6-5_錯誤顯示_解答" sheetId="2" r:id="rId2"/>
    <sheet name="6-10_直條圖" sheetId="3" r:id="rId3"/>
    <sheet name="6-11_折線圖" sheetId="4" r:id="rId4"/>
    <sheet name="6-12_圓形圖" sheetId="5" r:id="rId5"/>
    <sheet name="6-13_散佈圖" sheetId="6" r:id="rId6"/>
    <sheet name="6-14_泡泡圖" sheetId="8" r:id="rId7"/>
    <sheet name="6-15_瀑布圖" sheetId="7" r:id="rId8"/>
  </sheets>
  <definedNames>
    <definedName name="_1__xlchart.v2.0" hidden="1">'6-15_瀑布圖'!$B$6:$B$12</definedName>
    <definedName name="_2__xlchart.v2.1" hidden="1">'6-15_瀑布圖'!$C$5</definedName>
    <definedName name="_3__xlchart.v2.2" hidden="1">'6-15_瀑布圖'!$C$6:$C$12</definedName>
  </definedName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8" l="1"/>
  <c r="H41" i="8"/>
  <c r="I40" i="8"/>
  <c r="H40" i="8"/>
  <c r="D37" i="8"/>
  <c r="K37" i="8" s="1"/>
  <c r="D36" i="8"/>
  <c r="K36" i="8"/>
  <c r="E36" i="8"/>
  <c r="F36" i="8" s="1"/>
  <c r="G36" i="8" s="1"/>
  <c r="D35" i="8"/>
  <c r="K35" i="8"/>
  <c r="E35" i="8"/>
  <c r="F35" i="8"/>
  <c r="G35" i="8" s="1"/>
  <c r="D34" i="8"/>
  <c r="K34" i="8"/>
  <c r="E34" i="8"/>
  <c r="F34" i="8"/>
  <c r="G34" i="8"/>
  <c r="D33" i="8"/>
  <c r="E33" i="8" s="1"/>
  <c r="F33" i="8" s="1"/>
  <c r="G33" i="8" s="1"/>
  <c r="K33" i="8"/>
  <c r="D32" i="8"/>
  <c r="K32" i="8"/>
  <c r="E32" i="8"/>
  <c r="F32" i="8" s="1"/>
  <c r="G32" i="8" s="1"/>
  <c r="D31" i="8"/>
  <c r="K31" i="8"/>
  <c r="E31" i="8"/>
  <c r="F31" i="8"/>
  <c r="G31" i="8" s="1"/>
  <c r="D30" i="8"/>
  <c r="K30" i="8"/>
  <c r="E30" i="8"/>
  <c r="F30" i="8"/>
  <c r="G30" i="8"/>
  <c r="D29" i="8"/>
  <c r="E29" i="8" s="1"/>
  <c r="F29" i="8" s="1"/>
  <c r="G29" i="8" s="1"/>
  <c r="K29" i="8"/>
  <c r="D28" i="8"/>
  <c r="K28" i="8"/>
  <c r="E28" i="8"/>
  <c r="F28" i="8" s="1"/>
  <c r="G28" i="8" s="1"/>
  <c r="D27" i="8"/>
  <c r="K27" i="8"/>
  <c r="E27" i="8"/>
  <c r="F27" i="8"/>
  <c r="G27" i="8" s="1"/>
  <c r="D26" i="8"/>
  <c r="K26" i="8"/>
  <c r="E26" i="8"/>
  <c r="F26" i="8"/>
  <c r="G26" i="8"/>
  <c r="D25" i="8"/>
  <c r="E25" i="8" s="1"/>
  <c r="F25" i="8" s="1"/>
  <c r="G25" i="8" s="1"/>
  <c r="K25" i="8"/>
  <c r="D24" i="8"/>
  <c r="K24" i="8"/>
  <c r="E24" i="8"/>
  <c r="F24" i="8" s="1"/>
  <c r="G24" i="8" s="1"/>
  <c r="D23" i="8"/>
  <c r="K23" i="8"/>
  <c r="E23" i="8"/>
  <c r="F23" i="8"/>
  <c r="G23" i="8" s="1"/>
  <c r="D22" i="8"/>
  <c r="K22" i="8"/>
  <c r="E22" i="8"/>
  <c r="F22" i="8" s="1"/>
  <c r="G22" i="8" s="1"/>
  <c r="D21" i="8"/>
  <c r="E21" i="8" s="1"/>
  <c r="F21" i="8" s="1"/>
  <c r="G21" i="8" s="1"/>
  <c r="K21" i="8"/>
  <c r="D20" i="8"/>
  <c r="K20" i="8"/>
  <c r="E20" i="8"/>
  <c r="F20" i="8" s="1"/>
  <c r="G20" i="8" s="1"/>
  <c r="D19" i="8"/>
  <c r="K19" i="8"/>
  <c r="E19" i="8"/>
  <c r="F19" i="8"/>
  <c r="G19" i="8" s="1"/>
  <c r="D18" i="8"/>
  <c r="K18" i="8"/>
  <c r="E18" i="8"/>
  <c r="F18" i="8" s="1"/>
  <c r="G18" i="8" s="1"/>
  <c r="D17" i="8"/>
  <c r="E17" i="8" s="1"/>
  <c r="F17" i="8" s="1"/>
  <c r="G17" i="8" s="1"/>
  <c r="K17" i="8"/>
  <c r="D16" i="8"/>
  <c r="K16" i="8"/>
  <c r="E16" i="8"/>
  <c r="F16" i="8" s="1"/>
  <c r="G16" i="8" s="1"/>
  <c r="D15" i="8"/>
  <c r="K15" i="8"/>
  <c r="E15" i="8"/>
  <c r="F15" i="8"/>
  <c r="G15" i="8" s="1"/>
  <c r="D14" i="8"/>
  <c r="K14" i="8"/>
  <c r="E14" i="8"/>
  <c r="F14" i="8" s="1"/>
  <c r="G14" i="8" s="1"/>
  <c r="D13" i="8"/>
  <c r="E13" i="8" s="1"/>
  <c r="F13" i="8" s="1"/>
  <c r="G13" i="8" s="1"/>
  <c r="K13" i="8"/>
  <c r="D12" i="8"/>
  <c r="K12" i="8"/>
  <c r="E12" i="8"/>
  <c r="F12" i="8" s="1"/>
  <c r="G12" i="8" s="1"/>
  <c r="D11" i="8"/>
  <c r="K11" i="8"/>
  <c r="E11" i="8"/>
  <c r="F11" i="8"/>
  <c r="G11" i="8" s="1"/>
  <c r="D10" i="8"/>
  <c r="K10" i="8"/>
  <c r="E10" i="8"/>
  <c r="F10" i="8" s="1"/>
  <c r="G10" i="8" s="1"/>
  <c r="D9" i="8"/>
  <c r="E9" i="8" s="1"/>
  <c r="F9" i="8" s="1"/>
  <c r="G9" i="8" s="1"/>
  <c r="K9" i="8"/>
  <c r="D8" i="8"/>
  <c r="K8" i="8"/>
  <c r="E8" i="8"/>
  <c r="F8" i="8" s="1"/>
  <c r="G8" i="8" s="1"/>
  <c r="D7" i="8"/>
  <c r="K7" i="8"/>
  <c r="E7" i="8"/>
  <c r="F7" i="8"/>
  <c r="G7" i="8" s="1"/>
  <c r="D6" i="8"/>
  <c r="K6" i="8"/>
  <c r="E6" i="8"/>
  <c r="F6" i="8" s="1"/>
  <c r="G6" i="8" s="1"/>
  <c r="D5" i="8"/>
  <c r="E5" i="8" s="1"/>
  <c r="F5" i="8" s="1"/>
  <c r="G5" i="8" s="1"/>
  <c r="K5" i="8"/>
  <c r="D4" i="8"/>
  <c r="K4" i="8"/>
  <c r="E4" i="8"/>
  <c r="F4" i="8" s="1"/>
  <c r="G4" i="8" s="1"/>
  <c r="C13" i="7"/>
  <c r="D30" i="7"/>
  <c r="D29" i="7"/>
  <c r="D23" i="7"/>
  <c r="C24" i="7"/>
  <c r="D24" i="7"/>
  <c r="C25" i="7"/>
  <c r="D25" i="7"/>
  <c r="C26" i="7"/>
  <c r="D26" i="7"/>
  <c r="C27" i="7"/>
  <c r="C28" i="7" s="1"/>
  <c r="C29" i="7" s="1"/>
  <c r="D27" i="7"/>
  <c r="D28" i="7"/>
  <c r="F18" i="4"/>
  <c r="E18" i="4"/>
  <c r="D18" i="4"/>
  <c r="C18" i="4"/>
  <c r="K55" i="2"/>
  <c r="L55" i="2"/>
  <c r="I55" i="2"/>
  <c r="J55" i="2" s="1"/>
  <c r="G55" i="2"/>
  <c r="H55" i="2"/>
  <c r="F55" i="2"/>
  <c r="D55" i="2"/>
  <c r="B9" i="2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K54" i="2"/>
  <c r="I54" i="2" s="1"/>
  <c r="J54" i="2" s="1"/>
  <c r="L54" i="2"/>
  <c r="G54" i="2"/>
  <c r="H54" i="2"/>
  <c r="F54" i="2"/>
  <c r="D54" i="2"/>
  <c r="K53" i="2"/>
  <c r="I53" i="2" s="1"/>
  <c r="J53" i="2" s="1"/>
  <c r="L53" i="2"/>
  <c r="G53" i="2"/>
  <c r="H53" i="2"/>
  <c r="F53" i="2"/>
  <c r="D53" i="2"/>
  <c r="K52" i="2"/>
  <c r="I52" i="2" s="1"/>
  <c r="J52" i="2" s="1"/>
  <c r="L52" i="2"/>
  <c r="G52" i="2"/>
  <c r="H52" i="2"/>
  <c r="F52" i="2"/>
  <c r="D52" i="2"/>
  <c r="K51" i="2"/>
  <c r="I51" i="2" s="1"/>
  <c r="J51" i="2" s="1"/>
  <c r="L51" i="2"/>
  <c r="G51" i="2"/>
  <c r="H51" i="2"/>
  <c r="F51" i="2"/>
  <c r="D51" i="2"/>
  <c r="K50" i="2"/>
  <c r="I50" i="2" s="1"/>
  <c r="J50" i="2" s="1"/>
  <c r="L50" i="2"/>
  <c r="G50" i="2"/>
  <c r="H50" i="2"/>
  <c r="F50" i="2"/>
  <c r="D50" i="2"/>
  <c r="K49" i="2"/>
  <c r="I49" i="2" s="1"/>
  <c r="J49" i="2" s="1"/>
  <c r="L49" i="2"/>
  <c r="G49" i="2"/>
  <c r="H49" i="2"/>
  <c r="F49" i="2"/>
  <c r="D49" i="2"/>
  <c r="K48" i="2"/>
  <c r="I48" i="2" s="1"/>
  <c r="J48" i="2" s="1"/>
  <c r="L48" i="2"/>
  <c r="G48" i="2"/>
  <c r="H48" i="2"/>
  <c r="F48" i="2"/>
  <c r="D48" i="2"/>
  <c r="K47" i="2"/>
  <c r="I47" i="2" s="1"/>
  <c r="J47" i="2" s="1"/>
  <c r="L47" i="2"/>
  <c r="G47" i="2"/>
  <c r="H47" i="2"/>
  <c r="F47" i="2"/>
  <c r="D47" i="2"/>
  <c r="K46" i="2"/>
  <c r="I46" i="2" s="1"/>
  <c r="J46" i="2" s="1"/>
  <c r="L46" i="2"/>
  <c r="G46" i="2"/>
  <c r="H46" i="2"/>
  <c r="F46" i="2"/>
  <c r="D46" i="2"/>
  <c r="K45" i="2"/>
  <c r="I45" i="2" s="1"/>
  <c r="J45" i="2" s="1"/>
  <c r="L45" i="2"/>
  <c r="G45" i="2"/>
  <c r="H45" i="2"/>
  <c r="F45" i="2"/>
  <c r="D45" i="2"/>
  <c r="K44" i="2"/>
  <c r="I44" i="2" s="1"/>
  <c r="J44" i="2" s="1"/>
  <c r="L44" i="2"/>
  <c r="G44" i="2"/>
  <c r="H44" i="2"/>
  <c r="F44" i="2"/>
  <c r="D44" i="2"/>
  <c r="K43" i="2"/>
  <c r="I43" i="2" s="1"/>
  <c r="J43" i="2" s="1"/>
  <c r="L43" i="2"/>
  <c r="G43" i="2"/>
  <c r="H43" i="2"/>
  <c r="F43" i="2"/>
  <c r="D43" i="2"/>
  <c r="K42" i="2"/>
  <c r="I42" i="2" s="1"/>
  <c r="J42" i="2" s="1"/>
  <c r="L42" i="2"/>
  <c r="G42" i="2"/>
  <c r="H42" i="2"/>
  <c r="F42" i="2"/>
  <c r="D42" i="2"/>
  <c r="K41" i="2"/>
  <c r="I41" i="2" s="1"/>
  <c r="J41" i="2" s="1"/>
  <c r="L41" i="2"/>
  <c r="G41" i="2"/>
  <c r="H41" i="2"/>
  <c r="F41" i="2"/>
  <c r="D41" i="2"/>
  <c r="K40" i="2"/>
  <c r="I40" i="2" s="1"/>
  <c r="J40" i="2" s="1"/>
  <c r="L40" i="2"/>
  <c r="G40" i="2"/>
  <c r="H40" i="2"/>
  <c r="F40" i="2"/>
  <c r="D40" i="2"/>
  <c r="K39" i="2"/>
  <c r="I39" i="2" s="1"/>
  <c r="J39" i="2" s="1"/>
  <c r="L39" i="2"/>
  <c r="G39" i="2"/>
  <c r="H39" i="2"/>
  <c r="F39" i="2"/>
  <c r="D39" i="2"/>
  <c r="K38" i="2"/>
  <c r="I38" i="2" s="1"/>
  <c r="J38" i="2" s="1"/>
  <c r="L38" i="2"/>
  <c r="G38" i="2"/>
  <c r="H38" i="2"/>
  <c r="F38" i="2"/>
  <c r="D38" i="2"/>
  <c r="K37" i="2"/>
  <c r="I37" i="2" s="1"/>
  <c r="J37" i="2" s="1"/>
  <c r="L37" i="2"/>
  <c r="G37" i="2"/>
  <c r="H37" i="2"/>
  <c r="F37" i="2"/>
  <c r="D37" i="2"/>
  <c r="K36" i="2"/>
  <c r="I36" i="2" s="1"/>
  <c r="J36" i="2" s="1"/>
  <c r="L36" i="2"/>
  <c r="G36" i="2"/>
  <c r="H36" i="2"/>
  <c r="F36" i="2"/>
  <c r="D36" i="2"/>
  <c r="K35" i="2"/>
  <c r="I35" i="2" s="1"/>
  <c r="J35" i="2" s="1"/>
  <c r="L35" i="2"/>
  <c r="G35" i="2"/>
  <c r="H35" i="2"/>
  <c r="F35" i="2"/>
  <c r="D35" i="2"/>
  <c r="K34" i="2"/>
  <c r="I34" i="2" s="1"/>
  <c r="J34" i="2" s="1"/>
  <c r="L34" i="2"/>
  <c r="G34" i="2"/>
  <c r="H34" i="2"/>
  <c r="F34" i="2"/>
  <c r="D34" i="2"/>
  <c r="K33" i="2"/>
  <c r="I33" i="2" s="1"/>
  <c r="J33" i="2" s="1"/>
  <c r="L33" i="2"/>
  <c r="G33" i="2"/>
  <c r="H33" i="2"/>
  <c r="F33" i="2"/>
  <c r="D33" i="2"/>
  <c r="K32" i="2"/>
  <c r="I32" i="2" s="1"/>
  <c r="J32" i="2" s="1"/>
  <c r="L32" i="2"/>
  <c r="G32" i="2"/>
  <c r="H32" i="2"/>
  <c r="F32" i="2"/>
  <c r="D32" i="2"/>
  <c r="K31" i="2"/>
  <c r="I31" i="2" s="1"/>
  <c r="J31" i="2" s="1"/>
  <c r="L31" i="2"/>
  <c r="G31" i="2"/>
  <c r="H31" i="2"/>
  <c r="F31" i="2"/>
  <c r="D31" i="2"/>
  <c r="K30" i="2"/>
  <c r="I30" i="2" s="1"/>
  <c r="J30" i="2" s="1"/>
  <c r="L30" i="2"/>
  <c r="G30" i="2"/>
  <c r="H30" i="2"/>
  <c r="F30" i="2"/>
  <c r="D30" i="2"/>
  <c r="K29" i="2"/>
  <c r="I29" i="2" s="1"/>
  <c r="J29" i="2" s="1"/>
  <c r="L29" i="2"/>
  <c r="G29" i="2"/>
  <c r="H29" i="2"/>
  <c r="F29" i="2"/>
  <c r="D29" i="2"/>
  <c r="K28" i="2"/>
  <c r="I28" i="2" s="1"/>
  <c r="J28" i="2" s="1"/>
  <c r="L28" i="2"/>
  <c r="G28" i="2"/>
  <c r="H28" i="2"/>
  <c r="F28" i="2"/>
  <c r="D28" i="2"/>
  <c r="K27" i="2"/>
  <c r="I27" i="2" s="1"/>
  <c r="J27" i="2" s="1"/>
  <c r="L27" i="2"/>
  <c r="G27" i="2"/>
  <c r="H27" i="2"/>
  <c r="F27" i="2"/>
  <c r="D27" i="2"/>
  <c r="K26" i="2"/>
  <c r="I26" i="2" s="1"/>
  <c r="J26" i="2" s="1"/>
  <c r="L26" i="2"/>
  <c r="G26" i="2"/>
  <c r="H26" i="2"/>
  <c r="F26" i="2"/>
  <c r="D26" i="2"/>
  <c r="K25" i="2"/>
  <c r="I25" i="2" s="1"/>
  <c r="J25" i="2" s="1"/>
  <c r="L25" i="2"/>
  <c r="G25" i="2"/>
  <c r="H25" i="2"/>
  <c r="F25" i="2"/>
  <c r="D25" i="2"/>
  <c r="K24" i="2"/>
  <c r="I24" i="2" s="1"/>
  <c r="L24" i="2"/>
  <c r="J24" i="2"/>
  <c r="G24" i="2"/>
  <c r="H24" i="2"/>
  <c r="F24" i="2"/>
  <c r="D24" i="2"/>
  <c r="K23" i="2"/>
  <c r="I23" i="2" s="1"/>
  <c r="L23" i="2"/>
  <c r="J23" i="2"/>
  <c r="G23" i="2"/>
  <c r="H23" i="2"/>
  <c r="F23" i="2"/>
  <c r="D23" i="2"/>
  <c r="K22" i="2"/>
  <c r="I22" i="2" s="1"/>
  <c r="J22" i="2" s="1"/>
  <c r="L22" i="2"/>
  <c r="G22" i="2"/>
  <c r="H22" i="2"/>
  <c r="F22" i="2"/>
  <c r="D22" i="2"/>
  <c r="L21" i="2"/>
  <c r="I21" i="2"/>
  <c r="I12" i="2"/>
  <c r="I13" i="2"/>
  <c r="I14" i="2"/>
  <c r="I15" i="2"/>
  <c r="I16" i="2"/>
  <c r="I17" i="2"/>
  <c r="I18" i="2"/>
  <c r="I19" i="2"/>
  <c r="I20" i="2"/>
  <c r="J21" i="2"/>
  <c r="G21" i="2"/>
  <c r="F21" i="2"/>
  <c r="D21" i="2"/>
  <c r="H21" i="2"/>
  <c r="L20" i="2"/>
  <c r="I11" i="2"/>
  <c r="J20" i="2" s="1"/>
  <c r="G20" i="2"/>
  <c r="H20" i="2" s="1"/>
  <c r="F20" i="2"/>
  <c r="D20" i="2"/>
  <c r="L19" i="2"/>
  <c r="I10" i="2"/>
  <c r="G19" i="2"/>
  <c r="F19" i="2"/>
  <c r="H19" i="2" s="1"/>
  <c r="D19" i="2"/>
  <c r="L18" i="2"/>
  <c r="I9" i="2"/>
  <c r="G18" i="2"/>
  <c r="H18" i="2" s="1"/>
  <c r="F18" i="2"/>
  <c r="D18" i="2"/>
  <c r="L17" i="2"/>
  <c r="I8" i="2"/>
  <c r="J17" i="2"/>
  <c r="G17" i="2"/>
  <c r="F17" i="2"/>
  <c r="D17" i="2"/>
  <c r="H17" i="2"/>
  <c r="L16" i="2"/>
  <c r="I7" i="2"/>
  <c r="J16" i="2" s="1"/>
  <c r="G16" i="2"/>
  <c r="H16" i="2" s="1"/>
  <c r="F16" i="2"/>
  <c r="D16" i="2"/>
  <c r="L15" i="2"/>
  <c r="I6" i="2"/>
  <c r="G15" i="2"/>
  <c r="F15" i="2"/>
  <c r="H15" i="2" s="1"/>
  <c r="D15" i="2"/>
  <c r="L14" i="2"/>
  <c r="I5" i="2"/>
  <c r="J14" i="2" s="1"/>
  <c r="G14" i="2"/>
  <c r="F14" i="2"/>
  <c r="D14" i="2"/>
  <c r="L13" i="2"/>
  <c r="I4" i="2"/>
  <c r="G13" i="2"/>
  <c r="F13" i="2"/>
  <c r="H13" i="2" s="1"/>
  <c r="D13" i="2"/>
  <c r="G12" i="2"/>
  <c r="G11" i="2"/>
  <c r="G10" i="2"/>
  <c r="G9" i="2"/>
  <c r="G8" i="2"/>
  <c r="G7" i="2"/>
  <c r="G6" i="2"/>
  <c r="G5" i="2"/>
  <c r="G4" i="2"/>
  <c r="L55" i="1"/>
  <c r="I46" i="1"/>
  <c r="J55" i="1"/>
  <c r="I55" i="1"/>
  <c r="F55" i="1"/>
  <c r="H55" i="1" s="1"/>
  <c r="D55" i="1"/>
  <c r="G55" i="1"/>
  <c r="B9" i="1"/>
  <c r="B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54" i="1"/>
  <c r="I45" i="1"/>
  <c r="J54" i="1" s="1"/>
  <c r="I54" i="1"/>
  <c r="F54" i="1"/>
  <c r="H54" i="1" s="1"/>
  <c r="D54" i="1"/>
  <c r="G54" i="1"/>
  <c r="L53" i="1"/>
  <c r="I44" i="1"/>
  <c r="J53" i="1" s="1"/>
  <c r="I53" i="1"/>
  <c r="F53" i="1"/>
  <c r="H53" i="1" s="1"/>
  <c r="D53" i="1"/>
  <c r="G53" i="1"/>
  <c r="L52" i="1"/>
  <c r="I43" i="1"/>
  <c r="J52" i="1" s="1"/>
  <c r="I52" i="1"/>
  <c r="F52" i="1"/>
  <c r="H52" i="1" s="1"/>
  <c r="D52" i="1"/>
  <c r="G52" i="1"/>
  <c r="L51" i="1"/>
  <c r="I42" i="1"/>
  <c r="J51" i="1" s="1"/>
  <c r="I51" i="1"/>
  <c r="F51" i="1"/>
  <c r="H51" i="1" s="1"/>
  <c r="D51" i="1"/>
  <c r="G51" i="1"/>
  <c r="L50" i="1"/>
  <c r="I41" i="1"/>
  <c r="J50" i="1" s="1"/>
  <c r="I50" i="1"/>
  <c r="F50" i="1"/>
  <c r="H50" i="1" s="1"/>
  <c r="D50" i="1"/>
  <c r="G50" i="1"/>
  <c r="L49" i="1"/>
  <c r="I40" i="1"/>
  <c r="J49" i="1" s="1"/>
  <c r="I49" i="1"/>
  <c r="F49" i="1"/>
  <c r="H49" i="1" s="1"/>
  <c r="D49" i="1"/>
  <c r="G49" i="1"/>
  <c r="L48" i="1"/>
  <c r="I39" i="1"/>
  <c r="J48" i="1" s="1"/>
  <c r="I48" i="1"/>
  <c r="F48" i="1"/>
  <c r="H48" i="1" s="1"/>
  <c r="D48" i="1"/>
  <c r="G48" i="1"/>
  <c r="L47" i="1"/>
  <c r="I38" i="1"/>
  <c r="J47" i="1" s="1"/>
  <c r="I47" i="1"/>
  <c r="F47" i="1"/>
  <c r="H47" i="1" s="1"/>
  <c r="D47" i="1"/>
  <c r="G47" i="1"/>
  <c r="L46" i="1"/>
  <c r="I37" i="1"/>
  <c r="J46" i="1" s="1"/>
  <c r="F46" i="1"/>
  <c r="D46" i="1"/>
  <c r="H46" i="1"/>
  <c r="G46" i="1"/>
  <c r="L45" i="1"/>
  <c r="I36" i="1"/>
  <c r="J45" i="1"/>
  <c r="F45" i="1"/>
  <c r="D45" i="1"/>
  <c r="H45" i="1" s="1"/>
  <c r="G45" i="1"/>
  <c r="L44" i="1"/>
  <c r="I35" i="1"/>
  <c r="J44" i="1" s="1"/>
  <c r="F44" i="1"/>
  <c r="D44" i="1"/>
  <c r="H44" i="1"/>
  <c r="G44" i="1"/>
  <c r="L43" i="1"/>
  <c r="I34" i="1"/>
  <c r="J43" i="1"/>
  <c r="F43" i="1"/>
  <c r="H43" i="1" s="1"/>
  <c r="D43" i="1"/>
  <c r="G43" i="1"/>
  <c r="L42" i="1"/>
  <c r="I33" i="1"/>
  <c r="J42" i="1" s="1"/>
  <c r="F42" i="1"/>
  <c r="H42" i="1" s="1"/>
  <c r="D42" i="1"/>
  <c r="G42" i="1"/>
  <c r="L41" i="1"/>
  <c r="I32" i="1"/>
  <c r="J41" i="1"/>
  <c r="F41" i="1"/>
  <c r="D41" i="1"/>
  <c r="H41" i="1" s="1"/>
  <c r="G41" i="1"/>
  <c r="L40" i="1"/>
  <c r="I31" i="1"/>
  <c r="J40" i="1" s="1"/>
  <c r="F40" i="1"/>
  <c r="H40" i="1" s="1"/>
  <c r="D40" i="1"/>
  <c r="G40" i="1"/>
  <c r="L39" i="1"/>
  <c r="I30" i="1"/>
  <c r="J39" i="1"/>
  <c r="F39" i="1"/>
  <c r="H39" i="1" s="1"/>
  <c r="D39" i="1"/>
  <c r="G39" i="1"/>
  <c r="L38" i="1"/>
  <c r="I29" i="1"/>
  <c r="J38" i="1" s="1"/>
  <c r="F38" i="1"/>
  <c r="H38" i="1" s="1"/>
  <c r="D38" i="1"/>
  <c r="G38" i="1"/>
  <c r="L37" i="1"/>
  <c r="I28" i="1"/>
  <c r="J37" i="1"/>
  <c r="F37" i="1"/>
  <c r="D37" i="1"/>
  <c r="H37" i="1" s="1"/>
  <c r="G37" i="1"/>
  <c r="L36" i="1"/>
  <c r="I27" i="1"/>
  <c r="J36" i="1" s="1"/>
  <c r="F36" i="1"/>
  <c r="H36" i="1" s="1"/>
  <c r="D36" i="1"/>
  <c r="G36" i="1"/>
  <c r="L35" i="1"/>
  <c r="I26" i="1"/>
  <c r="J35" i="1"/>
  <c r="F35" i="1"/>
  <c r="H35" i="1" s="1"/>
  <c r="D35" i="1"/>
  <c r="G35" i="1"/>
  <c r="L34" i="1"/>
  <c r="I25" i="1"/>
  <c r="J34" i="1" s="1"/>
  <c r="F34" i="1"/>
  <c r="H34" i="1" s="1"/>
  <c r="D34" i="1"/>
  <c r="G34" i="1"/>
  <c r="L33" i="1"/>
  <c r="I24" i="1"/>
  <c r="J33" i="1"/>
  <c r="F33" i="1"/>
  <c r="D33" i="1"/>
  <c r="H33" i="1" s="1"/>
  <c r="G33" i="1"/>
  <c r="L32" i="1"/>
  <c r="I23" i="1"/>
  <c r="J32" i="1" s="1"/>
  <c r="F32" i="1"/>
  <c r="H32" i="1" s="1"/>
  <c r="D32" i="1"/>
  <c r="G32" i="1"/>
  <c r="L31" i="1"/>
  <c r="I22" i="1"/>
  <c r="J31" i="1"/>
  <c r="F31" i="1"/>
  <c r="H31" i="1" s="1"/>
  <c r="D31" i="1"/>
  <c r="G31" i="1"/>
  <c r="L30" i="1"/>
  <c r="I21" i="1"/>
  <c r="J30" i="1" s="1"/>
  <c r="F30" i="1"/>
  <c r="H30" i="1" s="1"/>
  <c r="D30" i="1"/>
  <c r="G30" i="1"/>
  <c r="L29" i="1"/>
  <c r="I20" i="1"/>
  <c r="F29" i="1"/>
  <c r="D29" i="1"/>
  <c r="H29" i="1" s="1"/>
  <c r="G29" i="1"/>
  <c r="L28" i="1"/>
  <c r="I19" i="1"/>
  <c r="J28" i="1" s="1"/>
  <c r="F28" i="1"/>
  <c r="H28" i="1" s="1"/>
  <c r="D28" i="1"/>
  <c r="G28" i="1"/>
  <c r="L27" i="1"/>
  <c r="I18" i="1"/>
  <c r="F27" i="1"/>
  <c r="H27" i="1" s="1"/>
  <c r="D27" i="1"/>
  <c r="G27" i="1"/>
  <c r="L26" i="1"/>
  <c r="I17" i="1"/>
  <c r="J26" i="1" s="1"/>
  <c r="F26" i="1"/>
  <c r="H26" i="1" s="1"/>
  <c r="D26" i="1"/>
  <c r="G26" i="1"/>
  <c r="L25" i="1"/>
  <c r="I16" i="1"/>
  <c r="F25" i="1"/>
  <c r="D25" i="1"/>
  <c r="H25" i="1"/>
  <c r="G25" i="1"/>
  <c r="L24" i="1"/>
  <c r="I15" i="1"/>
  <c r="J24" i="1"/>
  <c r="F24" i="1"/>
  <c r="D24" i="1"/>
  <c r="H24" i="1"/>
  <c r="G24" i="1"/>
  <c r="L23" i="1"/>
  <c r="I14" i="1"/>
  <c r="F23" i="1"/>
  <c r="H23" i="1" s="1"/>
  <c r="D23" i="1"/>
  <c r="G23" i="1"/>
  <c r="L22" i="1"/>
  <c r="I13" i="1"/>
  <c r="J22" i="1" s="1"/>
  <c r="F22" i="1"/>
  <c r="D22" i="1"/>
  <c r="H22" i="1" s="1"/>
  <c r="G22" i="1"/>
  <c r="L21" i="1"/>
  <c r="I12" i="1"/>
  <c r="J19" i="1" s="1"/>
  <c r="F21" i="1"/>
  <c r="D21" i="1"/>
  <c r="H21" i="1"/>
  <c r="G21" i="1"/>
  <c r="L20" i="1"/>
  <c r="I11" i="1"/>
  <c r="F20" i="1"/>
  <c r="H20" i="1" s="1"/>
  <c r="D20" i="1"/>
  <c r="G20" i="1"/>
  <c r="L19" i="1"/>
  <c r="I10" i="1"/>
  <c r="F19" i="1"/>
  <c r="H19" i="1" s="1"/>
  <c r="D19" i="1"/>
  <c r="G19" i="1"/>
  <c r="L18" i="1"/>
  <c r="I9" i="1"/>
  <c r="F18" i="1"/>
  <c r="H18" i="1" s="1"/>
  <c r="D18" i="1"/>
  <c r="G18" i="1"/>
  <c r="L17" i="1"/>
  <c r="I8" i="1"/>
  <c r="J17" i="1" s="1"/>
  <c r="F17" i="1"/>
  <c r="D17" i="1"/>
  <c r="H17" i="1"/>
  <c r="G17" i="1"/>
  <c r="L16" i="1"/>
  <c r="I7" i="1"/>
  <c r="J16" i="1"/>
  <c r="F16" i="1"/>
  <c r="D16" i="1"/>
  <c r="H16" i="1"/>
  <c r="G16" i="1"/>
  <c r="L15" i="1"/>
  <c r="I6" i="1"/>
  <c r="F15" i="1"/>
  <c r="H15" i="1" s="1"/>
  <c r="D15" i="1"/>
  <c r="G15" i="1"/>
  <c r="L14" i="1"/>
  <c r="I5" i="1"/>
  <c r="J14" i="1" s="1"/>
  <c r="F14" i="1"/>
  <c r="D14" i="1"/>
  <c r="H14" i="1" s="1"/>
  <c r="G14" i="1"/>
  <c r="L13" i="1"/>
  <c r="I4" i="1"/>
  <c r="J13" i="1" s="1"/>
  <c r="F13" i="1"/>
  <c r="D13" i="1"/>
  <c r="H13" i="1"/>
  <c r="G13" i="1"/>
  <c r="G12" i="1"/>
  <c r="G11" i="1"/>
  <c r="G10" i="1"/>
  <c r="G9" i="1"/>
  <c r="G8" i="1"/>
  <c r="G7" i="1"/>
  <c r="G6" i="1"/>
  <c r="G5" i="1"/>
  <c r="G4" i="1"/>
  <c r="J15" i="1" l="1"/>
  <c r="J21" i="1"/>
  <c r="J23" i="1"/>
  <c r="J13" i="2"/>
  <c r="J18" i="2"/>
  <c r="J15" i="2"/>
  <c r="J19" i="2"/>
  <c r="J18" i="1"/>
  <c r="H14" i="2"/>
  <c r="J20" i="1"/>
  <c r="J25" i="1"/>
  <c r="J27" i="1"/>
  <c r="J29" i="1"/>
  <c r="E37" i="8"/>
  <c r="F37" i="8" s="1"/>
  <c r="G37" i="8" s="1"/>
</calcChain>
</file>

<file path=xl/sharedStrings.xml><?xml version="1.0" encoding="utf-8"?>
<sst xmlns="http://schemas.openxmlformats.org/spreadsheetml/2006/main" count="222" uniqueCount="188">
  <si>
    <t>Q1</t>
  </si>
  <si>
    <t>Q2</t>
  </si>
  <si>
    <t>Q3</t>
  </si>
  <si>
    <t>Q4</t>
  </si>
  <si>
    <t>No.</t>
    <phoneticPr fontId="2"/>
  </si>
  <si>
    <t>hat 1</t>
  </si>
  <si>
    <t>hat 2</t>
  </si>
  <si>
    <t>hat 3</t>
  </si>
  <si>
    <t>hat 4</t>
  </si>
  <si>
    <t>hat 5</t>
  </si>
  <si>
    <t>hat 6</t>
  </si>
  <si>
    <t>hat 7</t>
  </si>
  <si>
    <t>hat 8</t>
  </si>
  <si>
    <t>hat 9</t>
  </si>
  <si>
    <t>hat 10</t>
  </si>
  <si>
    <t>hat 11</t>
  </si>
  <si>
    <t>hat 12</t>
  </si>
  <si>
    <t>hat 13</t>
  </si>
  <si>
    <t>hat 14</t>
  </si>
  <si>
    <t>hat 15</t>
  </si>
  <si>
    <t>shirt 1</t>
  </si>
  <si>
    <t>shirt 2</t>
  </si>
  <si>
    <t>shirt 3</t>
  </si>
  <si>
    <t>shirt 4</t>
  </si>
  <si>
    <t>shirt 5</t>
  </si>
  <si>
    <t>shirt 6</t>
  </si>
  <si>
    <t>shirt 7</t>
  </si>
  <si>
    <t>shirt 8</t>
  </si>
  <si>
    <t>shirt 9</t>
  </si>
  <si>
    <t>shirt 10</t>
  </si>
  <si>
    <t>shorts 1</t>
  </si>
  <si>
    <t>shorts 2</t>
  </si>
  <si>
    <t>shorts 3</t>
  </si>
  <si>
    <t>shorts 4</t>
  </si>
  <si>
    <t>shorts 5</t>
  </si>
  <si>
    <t>shorts 6</t>
  </si>
  <si>
    <t>shorts 7</t>
  </si>
  <si>
    <t>shorts 8</t>
  </si>
  <si>
    <t>watch 1</t>
  </si>
  <si>
    <t>watch 2</t>
  </si>
  <si>
    <t>watch 3</t>
  </si>
  <si>
    <t>watch 4</t>
  </si>
  <si>
    <t>watch 5</t>
  </si>
  <si>
    <t>watch 6</t>
  </si>
  <si>
    <t>watch 7</t>
  </si>
  <si>
    <t>watch 8</t>
  </si>
  <si>
    <t>watch 9</t>
  </si>
  <si>
    <t>watch 10</t>
  </si>
  <si>
    <t>watch 11</t>
  </si>
  <si>
    <t>watch 12</t>
  </si>
  <si>
    <t>watch 13</t>
  </si>
  <si>
    <t>watch 14</t>
  </si>
  <si>
    <t>watch 15</t>
  </si>
  <si>
    <t>no.</t>
    <phoneticPr fontId="2"/>
  </si>
  <si>
    <t>購買率</t>
    <rPh sb="0" eb="2">
      <t>コウバ</t>
    </rPh>
    <rPh sb="2" eb="3">
      <t>リt</t>
    </rPh>
    <phoneticPr fontId="2"/>
  </si>
  <si>
    <t>a</t>
    <phoneticPr fontId="2"/>
  </si>
  <si>
    <t>b</t>
    <phoneticPr fontId="2"/>
  </si>
  <si>
    <t>HA-Ab01</t>
    <phoneticPr fontId="2"/>
  </si>
  <si>
    <t>CTR</t>
    <phoneticPr fontId="2"/>
  </si>
  <si>
    <t>HA-Biz01</t>
    <phoneticPr fontId="2"/>
  </si>
  <si>
    <t>CVR</t>
    <phoneticPr fontId="2"/>
  </si>
  <si>
    <t>HA-Biz02</t>
    <phoneticPr fontId="2"/>
  </si>
  <si>
    <t>HA-Biz03</t>
    <phoneticPr fontId="2"/>
  </si>
  <si>
    <t>HA-Biz04</t>
    <phoneticPr fontId="2"/>
  </si>
  <si>
    <t>HA-FA01</t>
    <phoneticPr fontId="2"/>
  </si>
  <si>
    <t>HB-Ba01</t>
    <phoneticPr fontId="2"/>
  </si>
  <si>
    <t>HB-Biz01</t>
    <phoneticPr fontId="2"/>
  </si>
  <si>
    <t>HB-Biz02</t>
  </si>
  <si>
    <t>HB-Biz03</t>
  </si>
  <si>
    <t>HB-Biz04</t>
  </si>
  <si>
    <t>HB-P01</t>
    <phoneticPr fontId="2"/>
  </si>
  <si>
    <t>HB-P02</t>
  </si>
  <si>
    <t>HB-P03</t>
  </si>
  <si>
    <t>HB-P04</t>
  </si>
  <si>
    <t>HB-P05</t>
  </si>
  <si>
    <t>HB-P06</t>
  </si>
  <si>
    <t>HB-BizP01</t>
    <phoneticPr fontId="2"/>
  </si>
  <si>
    <t>HB-BizP02</t>
  </si>
  <si>
    <t>HA-NonBiz01</t>
    <phoneticPr fontId="2"/>
  </si>
  <si>
    <t>HA-NonBiz02</t>
  </si>
  <si>
    <t>HA-NonBiz03</t>
  </si>
  <si>
    <t>HA-NonBiz04</t>
  </si>
  <si>
    <t>HA-NonBiz05</t>
  </si>
  <si>
    <t>HA-NonBiz06</t>
  </si>
  <si>
    <t>HA-NonBiz07</t>
  </si>
  <si>
    <t>HA-NonBiz08</t>
  </si>
  <si>
    <t>HA-NonBiz09</t>
  </si>
  <si>
    <t>HA-NonBiz10</t>
  </si>
  <si>
    <t>HA-NonBiz11</t>
  </si>
  <si>
    <t>HA-NonBiz12</t>
  </si>
  <si>
    <t>HA-NonBiz13</t>
  </si>
  <si>
    <t>HA-NonBiz14</t>
  </si>
  <si>
    <t>HA-NonBiz15</t>
  </si>
  <si>
    <r>
      <t xml:space="preserve">Boo Boo Fashion </t>
    </r>
    <r>
      <rPr>
        <sz val="18"/>
        <color theme="1"/>
        <rFont val="新細明體"/>
        <family val="1"/>
        <charset val="136"/>
      </rPr>
      <t>週報</t>
    </r>
    <phoneticPr fontId="2"/>
  </si>
  <si>
    <r>
      <rPr>
        <sz val="12"/>
        <color theme="0"/>
        <rFont val="新細明體"/>
        <family val="1"/>
        <charset val="136"/>
      </rPr>
      <t>週（開始日）</t>
    </r>
    <phoneticPr fontId="2"/>
  </si>
  <si>
    <r>
      <rPr>
        <sz val="12"/>
        <color theme="0"/>
        <rFont val="新細明體"/>
        <family val="1"/>
        <charset val="136"/>
      </rPr>
      <t>訪客</t>
    </r>
    <phoneticPr fontId="2"/>
  </si>
  <si>
    <r>
      <rPr>
        <sz val="12"/>
        <color theme="0"/>
        <rFont val="新細明體"/>
        <family val="1"/>
        <charset val="136"/>
      </rPr>
      <t>購買率</t>
    </r>
    <rPh sb="0" eb="2">
      <t>コウb</t>
    </rPh>
    <phoneticPr fontId="2"/>
  </si>
  <si>
    <r>
      <rPr>
        <sz val="12"/>
        <color theme="0"/>
        <rFont val="新細明體"/>
        <family val="1"/>
        <charset val="136"/>
      </rPr>
      <t>銷售額</t>
    </r>
    <phoneticPr fontId="2"/>
  </si>
  <si>
    <r>
      <rPr>
        <sz val="12"/>
        <color theme="0"/>
        <rFont val="新細明體"/>
        <family val="1"/>
        <charset val="136"/>
      </rPr>
      <t>購買率</t>
    </r>
    <r>
      <rPr>
        <sz val="12"/>
        <color theme="0"/>
        <rFont val="Times New Roman"/>
        <family val="1"/>
      </rPr>
      <t xml:space="preserve"> 10</t>
    </r>
    <r>
      <rPr>
        <sz val="12"/>
        <color theme="0"/>
        <rFont val="新細明體"/>
        <family val="1"/>
        <charset val="136"/>
      </rPr>
      <t>週平均</t>
    </r>
    <rPh sb="0" eb="2">
      <t>コウバ</t>
    </rPh>
    <phoneticPr fontId="2"/>
  </si>
  <si>
    <r>
      <rPr>
        <sz val="12"/>
        <color theme="0"/>
        <rFont val="新細明體"/>
        <family val="1"/>
        <charset val="136"/>
      </rPr>
      <t>銷售額</t>
    </r>
    <r>
      <rPr>
        <sz val="12"/>
        <color theme="0"/>
        <rFont val="Times New Roman"/>
        <family val="1"/>
      </rPr>
      <t xml:space="preserve"> 
10</t>
    </r>
    <r>
      <rPr>
        <sz val="12"/>
        <color theme="0"/>
        <rFont val="新細明體"/>
        <family val="1"/>
        <charset val="136"/>
      </rPr>
      <t>週平均</t>
    </r>
    <phoneticPr fontId="2"/>
  </si>
  <si>
    <r>
      <rPr>
        <sz val="12"/>
        <color theme="0"/>
        <rFont val="新細明體"/>
        <family val="1"/>
        <charset val="136"/>
      </rPr>
      <t>配額</t>
    </r>
    <phoneticPr fontId="2"/>
  </si>
  <si>
    <r>
      <rPr>
        <sz val="12"/>
        <color theme="0"/>
        <rFont val="新細明體"/>
        <family val="1"/>
        <charset val="136"/>
      </rPr>
      <t xml:space="preserve">訪客
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週平均</t>
    </r>
    <phoneticPr fontId="2"/>
  </si>
  <si>
    <r>
      <rPr>
        <sz val="12"/>
        <color theme="0"/>
        <rFont val="新細明體"/>
        <family val="1"/>
        <charset val="136"/>
      </rPr>
      <t>訂單</t>
    </r>
    <phoneticPr fontId="2"/>
  </si>
  <si>
    <r>
      <rPr>
        <sz val="12"/>
        <color theme="0"/>
        <rFont val="新細明體"/>
        <family val="1"/>
        <charset val="136"/>
      </rPr>
      <t xml:space="preserve">訂單
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週平均</t>
    </r>
    <phoneticPr fontId="2"/>
  </si>
  <si>
    <r>
      <rPr>
        <sz val="12"/>
        <color theme="0"/>
        <rFont val="新細明體"/>
        <family val="1"/>
        <charset val="136"/>
      </rPr>
      <t>平均購買單價</t>
    </r>
    <phoneticPr fontId="2"/>
  </si>
  <si>
    <r>
      <rPr>
        <sz val="12"/>
        <color theme="0"/>
        <rFont val="新細明體"/>
        <family val="1"/>
        <charset val="136"/>
      </rPr>
      <t>平均購買單價</t>
    </r>
    <r>
      <rPr>
        <sz val="12"/>
        <color theme="0"/>
        <rFont val="Times New Roman"/>
        <family val="1"/>
      </rPr>
      <t xml:space="preserve"> 
10</t>
    </r>
    <r>
      <rPr>
        <sz val="12"/>
        <color theme="0"/>
        <rFont val="新細明體"/>
        <family val="1"/>
        <charset val="136"/>
      </rPr>
      <t>週平均</t>
    </r>
    <phoneticPr fontId="2"/>
  </si>
  <si>
    <r>
      <t xml:space="preserve">Boo Boo Fashion </t>
    </r>
    <r>
      <rPr>
        <sz val="18"/>
        <rFont val="新細明體"/>
        <family val="1"/>
        <charset val="136"/>
      </rPr>
      <t>週報</t>
    </r>
    <phoneticPr fontId="2"/>
  </si>
  <si>
    <r>
      <rPr>
        <sz val="12"/>
        <color theme="0"/>
        <rFont val="新細明體"/>
        <family val="1"/>
        <charset val="136"/>
      </rPr>
      <t>週（開始日）</t>
    </r>
    <phoneticPr fontId="2"/>
  </si>
  <si>
    <r>
      <rPr>
        <sz val="12"/>
        <color theme="0"/>
        <rFont val="新細明體"/>
        <family val="1"/>
        <charset val="136"/>
      </rPr>
      <t>訪客</t>
    </r>
    <phoneticPr fontId="2"/>
  </si>
  <si>
    <r>
      <rPr>
        <sz val="12"/>
        <color theme="0"/>
        <rFont val="新細明體"/>
        <family val="1"/>
        <charset val="136"/>
      </rPr>
      <t>訂單</t>
    </r>
    <phoneticPr fontId="2"/>
  </si>
  <si>
    <r>
      <rPr>
        <sz val="12"/>
        <color theme="0"/>
        <rFont val="新細明體"/>
        <family val="1"/>
        <charset val="136"/>
      </rPr>
      <t>平均購買單價</t>
    </r>
    <phoneticPr fontId="2"/>
  </si>
  <si>
    <r>
      <rPr>
        <sz val="12"/>
        <color theme="0"/>
        <rFont val="新細明體"/>
        <family val="1"/>
        <charset val="136"/>
      </rPr>
      <t>銷售額</t>
    </r>
    <phoneticPr fontId="2"/>
  </si>
  <si>
    <r>
      <rPr>
        <sz val="12"/>
        <color theme="0"/>
        <rFont val="新細明體"/>
        <family val="1"/>
        <charset val="136"/>
      </rPr>
      <t>銷售額</t>
    </r>
    <r>
      <rPr>
        <sz val="12"/>
        <color theme="0"/>
        <rFont val="Times New Roman"/>
        <family val="1"/>
      </rPr>
      <t xml:space="preserve"> 
10</t>
    </r>
    <r>
      <rPr>
        <sz val="12"/>
        <color theme="0"/>
        <rFont val="新細明體"/>
        <family val="1"/>
        <charset val="136"/>
      </rPr>
      <t>週平均</t>
    </r>
    <phoneticPr fontId="2"/>
  </si>
  <si>
    <r>
      <rPr>
        <sz val="11"/>
        <color theme="1"/>
        <rFont val="新細明體"/>
        <family val="1"/>
        <charset val="136"/>
      </rPr>
      <t>銷售額（百萬日圓）</t>
    </r>
    <rPh sb="3" eb="5">
      <t>１００マn</t>
    </rPh>
    <phoneticPr fontId="2"/>
  </si>
  <si>
    <r>
      <rPr>
        <sz val="16"/>
        <color theme="1"/>
        <rFont val="新細明體"/>
        <family val="1"/>
        <charset val="136"/>
      </rPr>
      <t>企業</t>
    </r>
    <r>
      <rPr>
        <sz val="16"/>
        <color theme="1"/>
        <rFont val="Times New Roman"/>
        <family val="1"/>
      </rPr>
      <t>A</t>
    </r>
    <r>
      <rPr>
        <sz val="16"/>
        <color theme="1"/>
        <rFont val="新細明體"/>
        <family val="1"/>
        <charset val="136"/>
      </rPr>
      <t>的銷售額</t>
    </r>
    <phoneticPr fontId="2"/>
  </si>
  <si>
    <r>
      <rPr>
        <sz val="18"/>
        <rFont val="新細明體"/>
        <family val="1"/>
        <charset val="136"/>
      </rPr>
      <t>易讀直條圖的製作方法</t>
    </r>
    <phoneticPr fontId="2"/>
  </si>
  <si>
    <r>
      <rPr>
        <sz val="11"/>
        <color theme="1"/>
        <rFont val="新細明體"/>
        <family val="1"/>
        <charset val="136"/>
      </rPr>
      <t>預設的直條圖</t>
    </r>
    <phoneticPr fontId="2"/>
  </si>
  <si>
    <r>
      <rPr>
        <sz val="11"/>
        <color theme="1"/>
        <rFont val="新細明體"/>
        <family val="1"/>
        <charset val="136"/>
      </rPr>
      <t>加工得更易閱讀的直條圖</t>
    </r>
    <phoneticPr fontId="2"/>
  </si>
  <si>
    <r>
      <rPr>
        <sz val="18"/>
        <color theme="1"/>
        <rFont val="新細明體"/>
        <family val="1"/>
        <charset val="136"/>
      </rPr>
      <t>易讀折線圖</t>
    </r>
    <phoneticPr fontId="2"/>
  </si>
  <si>
    <r>
      <rPr>
        <sz val="16"/>
        <color theme="1"/>
        <rFont val="新細明體"/>
        <family val="1"/>
        <charset val="136"/>
      </rPr>
      <t>自家公司和競爭公司的過去銷售額和預測　（單位：百萬日圓）</t>
    </r>
    <rPh sb="0" eb="2">
      <t>ジsy</t>
    </rPh>
    <rPh sb="3" eb="7">
      <t>キョ</t>
    </rPh>
    <rPh sb="8" eb="10">
      <t>カk</t>
    </rPh>
    <rPh sb="11" eb="13">
      <t>ウr</t>
    </rPh>
    <rPh sb="14" eb="16">
      <t>ヨソk</t>
    </rPh>
    <rPh sb="18" eb="20">
      <t>タn</t>
    </rPh>
    <rPh sb="21" eb="24">
      <t>ヒャk</t>
    </rPh>
    <phoneticPr fontId="2"/>
  </si>
  <si>
    <r>
      <rPr>
        <sz val="12"/>
        <color theme="1"/>
        <rFont val="新細明體"/>
        <family val="1"/>
        <charset val="136"/>
      </rPr>
      <t>預設的折線圖</t>
    </r>
    <phoneticPr fontId="2"/>
  </si>
  <si>
    <r>
      <rPr>
        <sz val="12"/>
        <color theme="0"/>
        <rFont val="新細明體"/>
        <family val="1"/>
        <charset val="136"/>
      </rPr>
      <t>企業</t>
    </r>
    <rPh sb="0" eb="2">
      <t>キギョ</t>
    </rPh>
    <phoneticPr fontId="2"/>
  </si>
  <si>
    <r>
      <rPr>
        <sz val="12"/>
        <color theme="1"/>
        <rFont val="新細明體"/>
        <family val="1"/>
        <charset val="136"/>
      </rPr>
      <t>自家公司</t>
    </r>
    <rPh sb="0" eb="2">
      <t>ジsy</t>
    </rPh>
    <phoneticPr fontId="2"/>
  </si>
  <si>
    <r>
      <t>A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</si>
  <si>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B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</si>
  <si>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C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</si>
  <si>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D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</si>
  <si>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E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</si>
  <si>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rPr>
        <sz val="12"/>
        <color theme="1"/>
        <rFont val="新細明體"/>
        <family val="1"/>
        <charset val="136"/>
      </rPr>
      <t>易讀折線圖</t>
    </r>
    <phoneticPr fontId="2"/>
  </si>
  <si>
    <r>
      <rPr>
        <sz val="16"/>
        <color theme="1"/>
        <rFont val="新細明體"/>
        <family val="1"/>
        <charset val="136"/>
      </rPr>
      <t>汽車企業的銷售比例</t>
    </r>
    <rPh sb="0" eb="6">
      <t>ジドウr</t>
    </rPh>
    <phoneticPr fontId="2"/>
  </si>
  <si>
    <r>
      <t>T</t>
    </r>
    <r>
      <rPr>
        <sz val="12"/>
        <color theme="1"/>
        <rFont val="新細明體"/>
        <family val="1"/>
        <charset val="136"/>
      </rPr>
      <t>汽車</t>
    </r>
    <rPh sb="0" eb="3">
      <t>ジド</t>
    </rPh>
    <phoneticPr fontId="2"/>
  </si>
  <si>
    <r>
      <t>N</t>
    </r>
    <r>
      <rPr>
        <sz val="12"/>
        <color theme="1"/>
        <rFont val="新細明體"/>
        <family val="1"/>
        <charset val="136"/>
      </rPr>
      <t>汽車</t>
    </r>
    <rPh sb="0" eb="3">
      <t>ジド</t>
    </rPh>
    <phoneticPr fontId="2"/>
  </si>
  <si>
    <r>
      <t>H</t>
    </r>
    <r>
      <rPr>
        <sz val="12"/>
        <color theme="1"/>
        <rFont val="新細明體"/>
        <family val="1"/>
        <charset val="136"/>
      </rPr>
      <t>汽車</t>
    </r>
    <rPh sb="0" eb="3">
      <t>ジド</t>
    </rPh>
    <phoneticPr fontId="2"/>
  </si>
  <si>
    <r>
      <t>M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</si>
  <si>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S</t>
    </r>
    <r>
      <rPr>
        <sz val="12"/>
        <color theme="1"/>
        <rFont val="新細明體"/>
        <family val="1"/>
        <charset val="136"/>
      </rPr>
      <t>公司</t>
    </r>
    <rPh sb="1" eb="2">
      <t>シャ</t>
    </rPh>
    <phoneticPr fontId="2"/>
  </si>
  <si>
    <r>
      <t>F</t>
    </r>
    <r>
      <rPr>
        <sz val="12"/>
        <color theme="1"/>
        <rFont val="新細明體"/>
        <family val="1"/>
        <charset val="136"/>
      </rPr>
      <t>重工</t>
    </r>
    <rPh sb="1" eb="3">
      <t>10k</t>
    </rPh>
    <phoneticPr fontId="2"/>
  </si>
  <si>
    <r>
      <t>I</t>
    </r>
    <r>
      <rPr>
        <sz val="12"/>
        <color theme="1"/>
        <rFont val="新細明體"/>
        <family val="1"/>
        <charset val="136"/>
      </rPr>
      <t>汽車</t>
    </r>
    <phoneticPr fontId="2"/>
  </si>
  <si>
    <r>
      <rPr>
        <sz val="18"/>
        <color theme="1"/>
        <rFont val="新細明體"/>
        <family val="1"/>
        <charset val="136"/>
      </rPr>
      <t>易讀圓形圖</t>
    </r>
    <phoneticPr fontId="2"/>
  </si>
  <si>
    <r>
      <rPr>
        <sz val="12"/>
        <color theme="0"/>
        <rFont val="新細明體"/>
        <family val="1"/>
        <charset val="136"/>
      </rPr>
      <t>銷售比例</t>
    </r>
    <phoneticPr fontId="2"/>
  </si>
  <si>
    <r>
      <rPr>
        <sz val="12"/>
        <color theme="1"/>
        <rFont val="新細明體"/>
        <family val="1"/>
        <charset val="136"/>
      </rPr>
      <t>預設的圓形圖</t>
    </r>
    <phoneticPr fontId="2"/>
  </si>
  <si>
    <r>
      <t>HN</t>
    </r>
    <r>
      <rPr>
        <sz val="12"/>
        <color theme="1"/>
        <rFont val="新細明體"/>
        <family val="1"/>
        <charset val="136"/>
      </rPr>
      <t>汽車</t>
    </r>
    <phoneticPr fontId="2"/>
  </si>
  <si>
    <r>
      <rPr>
        <sz val="12"/>
        <color theme="1"/>
        <rFont val="新細明體"/>
        <family val="1"/>
        <charset val="136"/>
      </rPr>
      <t>易讀圓形圖</t>
    </r>
    <phoneticPr fontId="2"/>
  </si>
  <si>
    <r>
      <t>HN</t>
    </r>
    <r>
      <rPr>
        <sz val="12"/>
        <color theme="1"/>
        <rFont val="新細明體"/>
        <family val="1"/>
        <charset val="136"/>
      </rPr>
      <t>汽車</t>
    </r>
    <phoneticPr fontId="2"/>
  </si>
  <si>
    <r>
      <rPr>
        <sz val="12"/>
        <color theme="0"/>
        <rFont val="新細明體"/>
        <family val="1"/>
        <charset val="136"/>
      </rPr>
      <t>企業名稱</t>
    </r>
    <phoneticPr fontId="2"/>
  </si>
  <si>
    <r>
      <rPr>
        <sz val="12"/>
        <color theme="0"/>
        <rFont val="新細明體"/>
        <family val="1"/>
        <charset val="136"/>
      </rPr>
      <t>銷售比例</t>
    </r>
    <phoneticPr fontId="2"/>
  </si>
  <si>
    <r>
      <t>M</t>
    </r>
    <r>
      <rPr>
        <sz val="12"/>
        <color theme="1"/>
        <rFont val="新細明體"/>
        <family val="1"/>
        <charset val="136"/>
      </rPr>
      <t>汽車工業</t>
    </r>
    <phoneticPr fontId="2"/>
  </si>
  <si>
    <r>
      <t>D</t>
    </r>
    <r>
      <rPr>
        <sz val="12"/>
        <color theme="1"/>
        <rFont val="新細明體"/>
        <family val="1"/>
        <charset val="136"/>
      </rPr>
      <t>工業</t>
    </r>
    <phoneticPr fontId="2"/>
  </si>
  <si>
    <r>
      <rPr>
        <sz val="12"/>
        <color theme="0"/>
        <rFont val="新細明體"/>
        <family val="1"/>
        <charset val="136"/>
      </rPr>
      <t>企業名稱</t>
    </r>
    <phoneticPr fontId="2"/>
  </si>
  <si>
    <t>易讀圓形圖的製作方法</t>
    <phoneticPr fontId="2"/>
  </si>
  <si>
    <t>易讀散佈圖的製作方法</t>
    <phoneticPr fontId="2"/>
  </si>
  <si>
    <t>商品</t>
    <phoneticPr fontId="2"/>
  </si>
  <si>
    <t>頁面別訪問數</t>
    <phoneticPr fontId="2"/>
  </si>
  <si>
    <t>訂購數</t>
    <rPh sb="0" eb="2">
      <t>チュウモン</t>
    </rPh>
    <rPh sb="2" eb="3">
      <t>スウ</t>
    </rPh>
    <phoneticPr fontId="2"/>
  </si>
  <si>
    <r>
      <t>OX</t>
    </r>
    <r>
      <rPr>
        <sz val="12"/>
        <color theme="1"/>
        <rFont val="細明體"/>
        <family val="3"/>
        <charset val="136"/>
      </rPr>
      <t>網站的商品類別存取數和訂購數（月期間）</t>
    </r>
    <rPh sb="6" eb="9">
      <t>ショウヒンベツ</t>
    </rPh>
    <rPh sb="13" eb="14">
      <t>スウ</t>
    </rPh>
    <rPh sb="15" eb="18">
      <t>チュウモンスウ</t>
    </rPh>
    <rPh sb="19" eb="21">
      <t>ゲッカン</t>
    </rPh>
    <phoneticPr fontId="2"/>
  </si>
  <si>
    <t>預設的散佈圖</t>
    <phoneticPr fontId="2"/>
  </si>
  <si>
    <t>改善得更易閱讀的散佈圖</t>
    <phoneticPr fontId="2"/>
  </si>
  <si>
    <t>公司內廣告近一個月的效能</t>
    <rPh sb="0" eb="2">
      <t>シャナ</t>
    </rPh>
    <rPh sb="2" eb="5">
      <t>コウコk</t>
    </rPh>
    <rPh sb="5" eb="11">
      <t>チョッキン</t>
    </rPh>
    <phoneticPr fontId="2"/>
  </si>
  <si>
    <t>廣告名稱和目標用戶</t>
    <rPh sb="0" eb="2">
      <t>コウコk</t>
    </rPh>
    <rPh sb="2" eb="4">
      <t>メイ</t>
    </rPh>
    <phoneticPr fontId="2"/>
  </si>
  <si>
    <t>顯示數</t>
    <rPh sb="0" eb="3">
      <t>ヒョ</t>
    </rPh>
    <phoneticPr fontId="2"/>
  </si>
  <si>
    <t>點擊率</t>
    <rPh sb="0" eb="3">
      <t>リt</t>
    </rPh>
    <phoneticPr fontId="2"/>
  </si>
  <si>
    <t>購買數</t>
    <rPh sb="0" eb="3">
      <t>koubaisuu</t>
    </rPh>
    <phoneticPr fontId="2"/>
  </si>
  <si>
    <t>銷售額</t>
    <rPh sb="0" eb="2">
      <t>ウr</t>
    </rPh>
    <phoneticPr fontId="2"/>
  </si>
  <si>
    <r>
      <rPr>
        <sz val="14"/>
        <color theme="0"/>
        <rFont val="細明體"/>
        <family val="3"/>
        <charset val="136"/>
      </rPr>
      <t>銷售額</t>
    </r>
    <r>
      <rPr>
        <sz val="14"/>
        <color theme="0"/>
        <rFont val="ＭＳ Ｐゴシック"/>
        <family val="3"/>
        <charset val="128"/>
      </rPr>
      <t xml:space="preserve"> /</t>
    </r>
    <r>
      <rPr>
        <sz val="14"/>
        <color theme="0"/>
        <rFont val="細明體"/>
        <family val="3"/>
        <charset val="136"/>
      </rPr>
      <t>顯示數</t>
    </r>
    <rPh sb="0" eb="2">
      <t>ウリアg</t>
    </rPh>
    <rPh sb="4" eb="7">
      <t>ヒョ</t>
    </rPh>
    <phoneticPr fontId="2"/>
  </si>
  <si>
    <t>點擊率</t>
    <phoneticPr fontId="2"/>
  </si>
  <si>
    <r>
      <t>3</t>
    </r>
    <r>
      <rPr>
        <sz val="14"/>
        <color theme="0"/>
        <rFont val="細明體"/>
        <family val="3"/>
        <charset val="136"/>
      </rPr>
      <t>個月前同一時期的點擊數</t>
    </r>
    <rPh sb="3" eb="5">
      <t>イチネン</t>
    </rPh>
    <rPh sb="5" eb="9">
      <t>ドコウb</t>
    </rPh>
    <phoneticPr fontId="2"/>
  </si>
  <si>
    <t>點擊率的成長率</t>
    <rPh sb="0" eb="7">
      <t>セイチョ</t>
    </rPh>
    <phoneticPr fontId="2"/>
  </si>
  <si>
    <t>項目</t>
    <phoneticPr fontId="2"/>
  </si>
  <si>
    <t>點擊率</t>
    <phoneticPr fontId="2"/>
  </si>
  <si>
    <t>平均值</t>
    <phoneticPr fontId="2"/>
  </si>
  <si>
    <t>中央值</t>
    <phoneticPr fontId="2"/>
  </si>
  <si>
    <r>
      <t>A</t>
    </r>
    <r>
      <rPr>
        <sz val="14"/>
        <color theme="1"/>
        <rFont val="新細明體"/>
        <family val="1"/>
        <charset val="136"/>
      </rPr>
      <t>公司的各事業銷售額（單位：百萬日圓）</t>
    </r>
    <rPh sb="1" eb="3">
      <t>シャ</t>
    </rPh>
    <phoneticPr fontId="2"/>
  </si>
  <si>
    <r>
      <rPr>
        <sz val="12"/>
        <color theme="1"/>
        <rFont val="新細明體"/>
        <family val="1"/>
        <charset val="136"/>
      </rPr>
      <t>直接把表格資料製成直條圖的情況</t>
    </r>
    <phoneticPr fontId="2"/>
  </si>
  <si>
    <r>
      <rPr>
        <sz val="12"/>
        <color theme="1"/>
        <rFont val="新細明體"/>
        <family val="1"/>
        <charset val="136"/>
      </rPr>
      <t>資源</t>
    </r>
    <rPh sb="0" eb="2">
      <t>シゲン</t>
    </rPh>
    <phoneticPr fontId="2"/>
  </si>
  <si>
    <r>
      <rPr>
        <sz val="12"/>
        <color theme="1"/>
        <rFont val="新細明體"/>
        <family val="1"/>
        <charset val="136"/>
      </rPr>
      <t>能源　技術</t>
    </r>
    <rPh sb="0" eb="5">
      <t>ギジュt</t>
    </rPh>
    <phoneticPr fontId="2"/>
  </si>
  <si>
    <r>
      <rPr>
        <sz val="12"/>
        <color theme="1"/>
        <rFont val="新細明體"/>
        <family val="1"/>
        <charset val="136"/>
      </rPr>
      <t>航空</t>
    </r>
    <rPh sb="0" eb="2">
      <t>コウク</t>
    </rPh>
    <phoneticPr fontId="2"/>
  </si>
  <si>
    <r>
      <rPr>
        <sz val="12"/>
        <color theme="1"/>
        <rFont val="新細明體"/>
        <family val="1"/>
        <charset val="136"/>
      </rPr>
      <t>運輸設備</t>
    </r>
    <rPh sb="0" eb="4">
      <t>コウツキk</t>
    </rPh>
    <phoneticPr fontId="2"/>
  </si>
  <si>
    <r>
      <rPr>
        <sz val="12"/>
        <color theme="1"/>
        <rFont val="新細明體"/>
        <family val="1"/>
        <charset val="136"/>
      </rPr>
      <t>住宅與照明</t>
    </r>
    <rPh sb="0" eb="2">
      <t>ジュ</t>
    </rPh>
    <rPh sb="3" eb="5">
      <t>ショウメ</t>
    </rPh>
    <phoneticPr fontId="2"/>
  </si>
  <si>
    <r>
      <rPr>
        <sz val="12"/>
        <color theme="1"/>
        <rFont val="新細明體"/>
        <family val="1"/>
        <charset val="136"/>
      </rPr>
      <t>合計</t>
    </r>
    <rPh sb="0" eb="2">
      <t>ゴウケ</t>
    </rPh>
    <phoneticPr fontId="2"/>
  </si>
  <si>
    <r>
      <rPr>
        <sz val="12"/>
        <color theme="0"/>
        <rFont val="新細明體"/>
        <family val="1"/>
        <charset val="136"/>
      </rPr>
      <t>事業的銷售額</t>
    </r>
    <rPh sb="0" eb="3">
      <t>ジギョ</t>
    </rPh>
    <rPh sb="3" eb="5">
      <t>ウリアg</t>
    </rPh>
    <phoneticPr fontId="2"/>
  </si>
  <si>
    <r>
      <rPr>
        <sz val="12"/>
        <color theme="1"/>
        <rFont val="新細明體"/>
        <family val="1"/>
        <charset val="136"/>
      </rPr>
      <t>衛生保健</t>
    </r>
    <phoneticPr fontId="2"/>
  </si>
  <si>
    <r>
      <rPr>
        <sz val="14"/>
        <color theme="1"/>
        <rFont val="新細明體"/>
        <family val="1"/>
        <charset val="136"/>
      </rPr>
      <t>製作瀑布圖用的表格</t>
    </r>
    <phoneticPr fontId="2"/>
  </si>
  <si>
    <r>
      <rPr>
        <sz val="16"/>
        <color theme="1"/>
        <rFont val="新細明體"/>
        <family val="1"/>
        <charset val="136"/>
      </rPr>
      <t>解答</t>
    </r>
    <phoneticPr fontId="2"/>
  </si>
  <si>
    <r>
      <rPr>
        <sz val="18"/>
        <color theme="1"/>
        <rFont val="新細明體"/>
        <family val="1"/>
        <charset val="136"/>
      </rPr>
      <t>一眼瞭解結構的瀑布圖</t>
    </r>
    <phoneticPr fontId="2"/>
  </si>
  <si>
    <r>
      <rPr>
        <sz val="12"/>
        <color theme="0"/>
        <rFont val="新細明體"/>
        <family val="1"/>
        <charset val="136"/>
      </rPr>
      <t>事業</t>
    </r>
    <phoneticPr fontId="2"/>
  </si>
  <si>
    <r>
      <rPr>
        <sz val="12"/>
        <color theme="0"/>
        <rFont val="新細明體"/>
        <family val="1"/>
        <charset val="136"/>
      </rPr>
      <t>銷售額</t>
    </r>
    <phoneticPr fontId="2"/>
  </si>
  <si>
    <r>
      <rPr>
        <sz val="12"/>
        <color theme="1"/>
        <rFont val="新細明體"/>
        <family val="1"/>
        <charset val="136"/>
      </rPr>
      <t>能源</t>
    </r>
    <phoneticPr fontId="2"/>
  </si>
  <si>
    <r>
      <rPr>
        <sz val="12"/>
        <color theme="0"/>
        <rFont val="新細明體"/>
        <family val="1"/>
        <charset val="136"/>
      </rPr>
      <t>最低值</t>
    </r>
    <phoneticPr fontId="2"/>
  </si>
  <si>
    <r>
      <rPr>
        <sz val="12"/>
        <color theme="1"/>
        <rFont val="新細明體"/>
        <family val="1"/>
        <charset val="136"/>
      </rPr>
      <t>能源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</si>
</sst>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&quot;¥&quot;#,##0;[Red]&quot;¥&quot;\-#,##0"/>
    <numFmt numFmtId="177" formatCode="m/d;@"/>
    <numFmt numFmtId="178" formatCode="#,##0_ ;[Red]\-#,##0\ "/>
    <numFmt numFmtId="179" formatCode="0.0%"/>
    <numFmt numFmtId="180" formatCode="_-&quot;¥&quot;* #,##0_-;\-&quot;¥&quot;* #,##0_-;_-&quot;¥&quot;* &quot;-&quot;_-;_-@_-"/>
    <numFmt numFmtId="181" formatCode="[$¥-411]#,##0;\-[$¥-411]#,##0"/>
    <numFmt numFmtId="182" formatCode="[$$-409]#,##0"/>
    <numFmt numFmtId="183" formatCode="#,##0.000;[Red]\-#,##0.000"/>
  </numFmts>
  <fonts count="50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新細明體"/>
      <family val="1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0"/>
      <name val="ＭＳ Ｐゴシック"/>
      <family val="3"/>
      <charset val="128"/>
    </font>
    <font>
      <sz val="18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8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8"/>
      <name val="Times New Roman"/>
      <family val="1"/>
    </font>
    <font>
      <sz val="12"/>
      <name val="Times New Roman"/>
      <family val="1"/>
    </font>
    <font>
      <sz val="12"/>
      <color theme="3" tint="0.39997558519241921"/>
      <name val="Times New Roman"/>
      <family val="1"/>
    </font>
    <font>
      <sz val="16"/>
      <color theme="1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8"/>
      <color theme="1"/>
      <name val="細明體"/>
      <family val="3"/>
      <charset val="136"/>
    </font>
    <font>
      <sz val="12"/>
      <color theme="0"/>
      <name val="細明體"/>
      <family val="3"/>
      <charset val="136"/>
    </font>
    <font>
      <sz val="12"/>
      <color theme="1"/>
      <name val="細明體"/>
      <family val="3"/>
      <charset val="136"/>
    </font>
    <font>
      <sz val="14"/>
      <color theme="1"/>
      <name val="新細明體"/>
      <family val="1"/>
      <charset val="136"/>
    </font>
    <font>
      <sz val="14"/>
      <color theme="1"/>
      <name val="Times New Roman"/>
      <family val="1"/>
    </font>
    <font>
      <sz val="18"/>
      <name val="細明體"/>
      <family val="3"/>
      <charset val="136"/>
    </font>
    <font>
      <sz val="12"/>
      <name val="細明體"/>
      <family val="3"/>
      <charset val="136"/>
    </font>
    <font>
      <sz val="14"/>
      <color theme="0"/>
      <name val="細明體"/>
      <family val="3"/>
      <charset val="136"/>
    </font>
    <font>
      <b/>
      <sz val="11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1B1CB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5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38" fontId="5" fillId="0" borderId="0" applyFont="0" applyFill="0" applyBorder="0" applyAlignment="0" applyProtection="0"/>
    <xf numFmtId="0" fontId="5" fillId="0" borderId="0"/>
    <xf numFmtId="0" fontId="6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2" borderId="7" applyNumberFormat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23" borderId="8" applyNumberFormat="0" applyFon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12" fillId="24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4" fillId="0" borderId="0"/>
    <xf numFmtId="0" fontId="14" fillId="0" borderId="0"/>
    <xf numFmtId="0" fontId="9" fillId="0" borderId="0">
      <alignment vertical="center"/>
    </xf>
    <xf numFmtId="0" fontId="1" fillId="0" borderId="0"/>
    <xf numFmtId="0" fontId="9" fillId="0" borderId="0"/>
    <xf numFmtId="0" fontId="15" fillId="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0" fontId="9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22" fillId="0" borderId="15" applyNumberFormat="0" applyFill="0" applyAlignment="0" applyProtection="0">
      <alignment vertical="center"/>
    </xf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3" fillId="0" borderId="0" xfId="0" applyFont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56" applyFont="1" applyAlignment="1">
      <alignment vertical="center"/>
    </xf>
    <xf numFmtId="0" fontId="23" fillId="0" borderId="0" xfId="56" applyFont="1" applyFill="1" applyAlignment="1">
      <alignment horizontal="left" vertical="center"/>
    </xf>
    <xf numFmtId="179" fontId="24" fillId="0" borderId="0" xfId="34" applyNumberFormat="1" applyFont="1" applyAlignment="1">
      <alignment vertical="center"/>
    </xf>
    <xf numFmtId="0" fontId="24" fillId="0" borderId="3" xfId="56" applyFont="1" applyBorder="1" applyAlignment="1">
      <alignment vertical="center"/>
    </xf>
    <xf numFmtId="1" fontId="24" fillId="0" borderId="3" xfId="56" applyNumberFormat="1" applyFont="1" applyBorder="1" applyAlignment="1">
      <alignment vertical="center"/>
    </xf>
    <xf numFmtId="10" fontId="24" fillId="0" borderId="0" xfId="56" applyNumberFormat="1" applyFont="1" applyAlignment="1">
      <alignment vertical="center"/>
    </xf>
    <xf numFmtId="0" fontId="24" fillId="0" borderId="6" xfId="56" applyFont="1" applyBorder="1" applyAlignment="1">
      <alignment vertical="center"/>
    </xf>
    <xf numFmtId="1" fontId="24" fillId="0" borderId="6" xfId="56" applyNumberFormat="1" applyFont="1" applyBorder="1" applyAlignment="1">
      <alignment vertical="center"/>
    </xf>
    <xf numFmtId="10" fontId="23" fillId="0" borderId="0" xfId="0" applyNumberFormat="1" applyFont="1" applyAlignment="1">
      <alignment vertical="center"/>
    </xf>
    <xf numFmtId="0" fontId="25" fillId="25" borderId="1" xfId="0" applyFont="1" applyFill="1" applyBorder="1" applyAlignment="1">
      <alignment horizontal="center" vertical="center"/>
    </xf>
    <xf numFmtId="0" fontId="25" fillId="25" borderId="1" xfId="0" applyFont="1" applyFill="1" applyBorder="1" applyAlignment="1">
      <alignment horizontal="right" vertical="center"/>
    </xf>
    <xf numFmtId="0" fontId="25" fillId="25" borderId="1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center" vertical="center"/>
    </xf>
    <xf numFmtId="3" fontId="23" fillId="0" borderId="3" xfId="0" applyNumberFormat="1" applyFont="1" applyBorder="1" applyAlignment="1">
      <alignment vertical="center"/>
    </xf>
    <xf numFmtId="183" fontId="23" fillId="0" borderId="3" xfId="1" applyNumberFormat="1" applyFont="1" applyBorder="1" applyAlignment="1">
      <alignment vertical="center"/>
    </xf>
    <xf numFmtId="10" fontId="23" fillId="0" borderId="3" xfId="74" applyNumberFormat="1" applyFont="1" applyBorder="1" applyAlignment="1">
      <alignment vertical="center"/>
    </xf>
    <xf numFmtId="9" fontId="23" fillId="0" borderId="3" xfId="74" applyFont="1" applyBorder="1" applyAlignment="1">
      <alignment vertical="center"/>
    </xf>
    <xf numFmtId="0" fontId="23" fillId="0" borderId="6" xfId="0" applyFont="1" applyBorder="1" applyAlignment="1">
      <alignment horizontal="center" vertical="center"/>
    </xf>
    <xf numFmtId="3" fontId="23" fillId="0" borderId="6" xfId="0" applyNumberFormat="1" applyFont="1" applyBorder="1" applyAlignment="1">
      <alignment vertical="center"/>
    </xf>
    <xf numFmtId="183" fontId="23" fillId="0" borderId="6" xfId="1" applyNumberFormat="1" applyFont="1" applyBorder="1" applyAlignment="1">
      <alignment vertical="center"/>
    </xf>
    <xf numFmtId="10" fontId="23" fillId="0" borderId="6" xfId="74" applyNumberFormat="1" applyFont="1" applyBorder="1" applyAlignment="1">
      <alignment vertical="center"/>
    </xf>
    <xf numFmtId="9" fontId="23" fillId="0" borderId="6" xfId="74" applyFont="1" applyBorder="1" applyAlignment="1">
      <alignment vertical="center"/>
    </xf>
    <xf numFmtId="3" fontId="23" fillId="0" borderId="0" xfId="0" applyNumberFormat="1" applyFont="1" applyAlignment="1">
      <alignment vertical="center"/>
    </xf>
    <xf numFmtId="183" fontId="23" fillId="0" borderId="0" xfId="1" applyNumberFormat="1" applyFont="1" applyAlignment="1">
      <alignment vertical="center"/>
    </xf>
    <xf numFmtId="10" fontId="23" fillId="0" borderId="3" xfId="0" applyNumberFormat="1" applyFont="1" applyBorder="1" applyAlignment="1">
      <alignment vertical="center"/>
    </xf>
    <xf numFmtId="10" fontId="23" fillId="0" borderId="6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25" borderId="1" xfId="0" applyFont="1" applyFill="1" applyBorder="1" applyAlignment="1">
      <alignment horizontal="left" vertical="center" wrapText="1"/>
    </xf>
    <xf numFmtId="0" fontId="30" fillId="25" borderId="1" xfId="0" applyFont="1" applyFill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177" fontId="29" fillId="0" borderId="3" xfId="1" applyNumberFormat="1" applyFont="1" applyBorder="1" applyAlignment="1">
      <alignment horizontal="left" vertical="center"/>
    </xf>
    <xf numFmtId="178" fontId="29" fillId="0" borderId="3" xfId="1" applyNumberFormat="1" applyFont="1" applyBorder="1" applyAlignment="1">
      <alignment vertical="center"/>
    </xf>
    <xf numFmtId="9" fontId="29" fillId="0" borderId="3" xfId="2" applyFont="1" applyBorder="1" applyAlignment="1">
      <alignment vertical="center"/>
    </xf>
    <xf numFmtId="38" fontId="29" fillId="0" borderId="3" xfId="1" applyFont="1" applyBorder="1" applyAlignment="1">
      <alignment vertical="center"/>
    </xf>
    <xf numFmtId="177" fontId="29" fillId="0" borderId="6" xfId="1" applyNumberFormat="1" applyFont="1" applyBorder="1" applyAlignment="1">
      <alignment horizontal="left" vertical="center"/>
    </xf>
    <xf numFmtId="178" fontId="29" fillId="0" borderId="6" xfId="1" applyNumberFormat="1" applyFont="1" applyBorder="1" applyAlignment="1">
      <alignment vertical="center"/>
    </xf>
    <xf numFmtId="9" fontId="29" fillId="0" borderId="6" xfId="2" applyFont="1" applyBorder="1" applyAlignment="1">
      <alignment vertical="center"/>
    </xf>
    <xf numFmtId="38" fontId="29" fillId="0" borderId="6" xfId="1" applyFont="1" applyBorder="1" applyAlignment="1">
      <alignment vertical="center"/>
    </xf>
    <xf numFmtId="0" fontId="33" fillId="2" borderId="0" xfId="0" applyFont="1" applyFill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177" fontId="29" fillId="2" borderId="3" xfId="0" applyNumberFormat="1" applyFont="1" applyFill="1" applyBorder="1" applyAlignment="1">
      <alignment horizontal="left" vertical="center"/>
    </xf>
    <xf numFmtId="41" fontId="35" fillId="0" borderId="3" xfId="3" applyFont="1" applyBorder="1" applyAlignment="1">
      <alignment vertical="center"/>
    </xf>
    <xf numFmtId="0" fontId="29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29" fillId="0" borderId="3" xfId="0" applyFont="1" applyBorder="1" applyAlignment="1">
      <alignment horizontal="center" vertical="center" wrapText="1"/>
    </xf>
    <xf numFmtId="179" fontId="29" fillId="0" borderId="3" xfId="4" applyNumberFormat="1" applyFont="1" applyBorder="1" applyAlignment="1">
      <alignment horizontal="right" vertical="center" wrapText="1"/>
    </xf>
    <xf numFmtId="179" fontId="29" fillId="0" borderId="3" xfId="0" applyNumberFormat="1" applyFont="1" applyBorder="1" applyAlignment="1">
      <alignment horizontal="center" vertical="center" wrapText="1"/>
    </xf>
    <xf numFmtId="41" fontId="29" fillId="0" borderId="3" xfId="3" applyFont="1" applyBorder="1" applyAlignment="1">
      <alignment horizontal="center" vertical="center" wrapText="1"/>
    </xf>
    <xf numFmtId="41" fontId="35" fillId="0" borderId="3" xfId="0" applyNumberFormat="1" applyFont="1" applyBorder="1" applyAlignment="1">
      <alignment horizontal="center" vertical="center" wrapText="1"/>
    </xf>
    <xf numFmtId="41" fontId="35" fillId="2" borderId="3" xfId="3" applyFont="1" applyFill="1" applyBorder="1" applyAlignment="1">
      <alignment vertical="center"/>
    </xf>
    <xf numFmtId="41" fontId="29" fillId="0" borderId="3" xfId="0" applyNumberFormat="1" applyFont="1" applyBorder="1" applyAlignment="1">
      <alignment horizontal="center" vertical="center" wrapText="1"/>
    </xf>
    <xf numFmtId="177" fontId="29" fillId="2" borderId="6" xfId="0" applyNumberFormat="1" applyFont="1" applyFill="1" applyBorder="1" applyAlignment="1">
      <alignment horizontal="left" vertical="center"/>
    </xf>
    <xf numFmtId="0" fontId="29" fillId="0" borderId="6" xfId="0" applyFont="1" applyBorder="1" applyAlignment="1">
      <alignment horizontal="center" vertical="center" wrapText="1"/>
    </xf>
    <xf numFmtId="41" fontId="29" fillId="0" borderId="6" xfId="0" applyNumberFormat="1" applyFont="1" applyBorder="1" applyAlignment="1">
      <alignment horizontal="center" vertical="center" wrapText="1"/>
    </xf>
    <xf numFmtId="179" fontId="29" fillId="0" borderId="6" xfId="4" applyNumberFormat="1" applyFont="1" applyBorder="1" applyAlignment="1">
      <alignment horizontal="right" vertical="center" wrapText="1"/>
    </xf>
    <xf numFmtId="41" fontId="29" fillId="0" borderId="6" xfId="3" applyFont="1" applyBorder="1" applyAlignment="1">
      <alignment horizontal="center" vertical="center" wrapText="1"/>
    </xf>
    <xf numFmtId="0" fontId="33" fillId="0" borderId="0" xfId="24" applyFont="1" applyAlignment="1">
      <alignment horizontal="left" vertical="center"/>
    </xf>
    <xf numFmtId="0" fontId="34" fillId="0" borderId="0" xfId="24" applyFont="1" applyAlignment="1">
      <alignment horizontal="center" vertical="center"/>
    </xf>
    <xf numFmtId="0" fontId="38" fillId="0" borderId="0" xfId="54" applyFont="1" applyFill="1" applyAlignment="1">
      <alignment vertical="center" wrapText="1"/>
    </xf>
    <xf numFmtId="0" fontId="28" fillId="0" borderId="0" xfId="54" applyFont="1" applyFill="1" applyAlignment="1">
      <alignment vertical="center" wrapText="1"/>
    </xf>
    <xf numFmtId="0" fontId="39" fillId="0" borderId="0" xfId="54" applyFont="1" applyAlignment="1">
      <alignment vertical="center"/>
    </xf>
    <xf numFmtId="0" fontId="40" fillId="25" borderId="1" xfId="54" applyFont="1" applyFill="1" applyBorder="1" applyAlignment="1">
      <alignment horizontal="right" vertical="center" wrapText="1"/>
    </xf>
    <xf numFmtId="0" fontId="39" fillId="0" borderId="0" xfId="54" applyFont="1" applyAlignment="1">
      <alignment vertical="center" wrapText="1"/>
    </xf>
    <xf numFmtId="0" fontId="39" fillId="0" borderId="6" xfId="54" applyFont="1" applyBorder="1" applyAlignment="1">
      <alignment horizontal="center" vertical="center"/>
    </xf>
    <xf numFmtId="0" fontId="39" fillId="0" borderId="6" xfId="54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30" fillId="25" borderId="1" xfId="0" applyFont="1" applyFill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9" fontId="29" fillId="0" borderId="0" xfId="2" applyFont="1" applyAlignment="1">
      <alignment vertical="center"/>
    </xf>
    <xf numFmtId="0" fontId="26" fillId="0" borderId="0" xfId="54" applyFont="1">
      <alignment vertical="center"/>
    </xf>
    <xf numFmtId="0" fontId="28" fillId="0" borderId="0" xfId="54" applyFont="1">
      <alignment vertical="center"/>
    </xf>
    <xf numFmtId="0" fontId="29" fillId="0" borderId="0" xfId="54" applyFont="1">
      <alignment vertical="center"/>
    </xf>
    <xf numFmtId="0" fontId="38" fillId="0" borderId="0" xfId="54" applyFont="1" applyFill="1" applyAlignment="1">
      <alignment vertical="center"/>
    </xf>
    <xf numFmtId="0" fontId="45" fillId="0" borderId="0" xfId="54" applyFont="1" applyFill="1" applyAlignment="1">
      <alignment vertical="center"/>
    </xf>
    <xf numFmtId="0" fontId="30" fillId="25" borderId="1" xfId="54" applyFont="1" applyFill="1" applyBorder="1" applyAlignment="1">
      <alignment horizontal="right" vertical="center"/>
    </xf>
    <xf numFmtId="0" fontId="30" fillId="25" borderId="1" xfId="54" applyFont="1" applyFill="1" applyBorder="1" applyAlignment="1">
      <alignment horizontal="left" vertical="center"/>
    </xf>
    <xf numFmtId="0" fontId="30" fillId="25" borderId="1" xfId="54" applyFont="1" applyFill="1" applyBorder="1" applyAlignment="1">
      <alignment horizontal="center" vertical="center"/>
    </xf>
    <xf numFmtId="0" fontId="29" fillId="0" borderId="3" xfId="54" applyFont="1" applyBorder="1">
      <alignment vertical="center"/>
    </xf>
    <xf numFmtId="10" fontId="29" fillId="0" borderId="3" xfId="54" applyNumberFormat="1" applyFont="1" applyBorder="1">
      <alignment vertical="center"/>
    </xf>
    <xf numFmtId="0" fontId="29" fillId="0" borderId="6" xfId="54" applyFont="1" applyBorder="1">
      <alignment vertical="center"/>
    </xf>
    <xf numFmtId="10" fontId="29" fillId="0" borderId="6" xfId="54" applyNumberFormat="1" applyFont="1" applyBorder="1">
      <alignment vertical="center"/>
    </xf>
    <xf numFmtId="0" fontId="29" fillId="0" borderId="3" xfId="54" applyFont="1" applyBorder="1" applyAlignment="1">
      <alignment horizontal="center" vertical="center"/>
    </xf>
    <xf numFmtId="0" fontId="29" fillId="0" borderId="6" xfId="54" applyFont="1" applyBorder="1" applyAlignment="1">
      <alignment horizontal="center" vertical="center"/>
    </xf>
    <xf numFmtId="0" fontId="46" fillId="0" borderId="0" xfId="56" applyFont="1" applyAlignment="1">
      <alignment vertical="center"/>
    </xf>
    <xf numFmtId="0" fontId="42" fillId="25" borderId="1" xfId="56" applyFont="1" applyFill="1" applyBorder="1" applyAlignment="1">
      <alignment horizontal="left" vertical="center"/>
    </xf>
    <xf numFmtId="0" fontId="42" fillId="25" borderId="1" xfId="56" applyFont="1" applyFill="1" applyBorder="1" applyAlignment="1">
      <alignment horizontal="right" vertical="center"/>
    </xf>
    <xf numFmtId="0" fontId="47" fillId="0" borderId="0" xfId="56" applyFont="1" applyAlignment="1">
      <alignment vertical="center"/>
    </xf>
    <xf numFmtId="0" fontId="41" fillId="0" borderId="0" xfId="0" applyFont="1" applyAlignment="1">
      <alignment horizontal="left" vertical="center"/>
    </xf>
    <xf numFmtId="0" fontId="48" fillId="25" borderId="1" xfId="0" applyFont="1" applyFill="1" applyBorder="1" applyAlignment="1">
      <alignment horizontal="center" vertical="center"/>
    </xf>
    <xf numFmtId="0" fontId="48" fillId="25" borderId="1" xfId="0" applyFont="1" applyFill="1" applyBorder="1" applyAlignment="1">
      <alignment horizontal="right" vertical="center"/>
    </xf>
    <xf numFmtId="10" fontId="48" fillId="25" borderId="1" xfId="0" applyNumberFormat="1" applyFont="1" applyFill="1" applyBorder="1" applyAlignment="1">
      <alignment horizontal="right" vertical="center"/>
    </xf>
    <xf numFmtId="183" fontId="42" fillId="26" borderId="1" xfId="1" applyNumberFormat="1" applyFont="1" applyFill="1" applyBorder="1" applyAlignment="1">
      <alignment vertical="center"/>
    </xf>
    <xf numFmtId="10" fontId="48" fillId="26" borderId="1" xfId="0" applyNumberFormat="1" applyFont="1" applyFill="1" applyBorder="1" applyAlignment="1">
      <alignment horizontal="right" vertical="center"/>
    </xf>
    <xf numFmtId="0" fontId="43" fillId="0" borderId="3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0" fontId="45" fillId="2" borderId="0" xfId="54" applyFont="1" applyFill="1" applyAlignment="1">
      <alignment vertical="center"/>
    </xf>
    <xf numFmtId="0" fontId="49" fillId="2" borderId="0" xfId="54" applyFont="1" applyFill="1" applyAlignment="1">
      <alignment vertical="center"/>
    </xf>
    <xf numFmtId="181" fontId="29" fillId="0" borderId="3" xfId="54" applyNumberFormat="1" applyFont="1" applyBorder="1">
      <alignment vertical="center"/>
    </xf>
    <xf numFmtId="0" fontId="29" fillId="0" borderId="6" xfId="54" applyFont="1" applyFill="1" applyBorder="1">
      <alignment vertical="center"/>
    </xf>
    <xf numFmtId="181" fontId="29" fillId="0" borderId="6" xfId="54" applyNumberFormat="1" applyFont="1" applyBorder="1">
      <alignment vertical="center"/>
    </xf>
    <xf numFmtId="0" fontId="29" fillId="0" borderId="0" xfId="54" applyFont="1" applyFill="1" applyBorder="1">
      <alignment vertical="center"/>
    </xf>
    <xf numFmtId="182" fontId="29" fillId="0" borderId="0" xfId="54" applyNumberFormat="1" applyFont="1">
      <alignment vertical="center"/>
    </xf>
    <xf numFmtId="0" fontId="38" fillId="2" borderId="0" xfId="54" applyFont="1" applyFill="1" applyAlignment="1">
      <alignment vertical="center"/>
    </xf>
    <xf numFmtId="0" fontId="29" fillId="2" borderId="0" xfId="54" applyFont="1" applyFill="1" applyAlignment="1">
      <alignment vertical="center"/>
    </xf>
    <xf numFmtId="0" fontId="45" fillId="0" borderId="0" xfId="54" applyFo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 wrapText="1"/>
    </xf>
  </cellXfs>
  <cellStyles count="75">
    <cellStyle name="20% - アクセント 1 2" xfId="5"/>
    <cellStyle name="20% - アクセント 2 2" xfId="6"/>
    <cellStyle name="20% - アクセント 3 2" xfId="7"/>
    <cellStyle name="20% - アクセント 4 2" xfId="8"/>
    <cellStyle name="20% - アクセント 5 2" xfId="9"/>
    <cellStyle name="20% - アクセント 6 2" xfId="10"/>
    <cellStyle name="40% - アクセント 1 2" xfId="11"/>
    <cellStyle name="40% - アクセント 2 2" xfId="12"/>
    <cellStyle name="40% - アクセント 3 2" xfId="13"/>
    <cellStyle name="40% - アクセント 4 2" xfId="14"/>
    <cellStyle name="40% - アクセント 5 2" xfId="15"/>
    <cellStyle name="40% - アクセント 6 2" xfId="16"/>
    <cellStyle name="60% - アクセント 1 2" xfId="17"/>
    <cellStyle name="60% - アクセント 2 2" xfId="18"/>
    <cellStyle name="60% - アクセント 3 2" xfId="19"/>
    <cellStyle name="60% - アクセント 4 2" xfId="20"/>
    <cellStyle name="60% - アクセント 5 2" xfId="21"/>
    <cellStyle name="60% - アクセント 6 2" xfId="22"/>
    <cellStyle name="Comma [0] 2" xfId="23"/>
    <cellStyle name="Normal 2" xfId="24"/>
    <cellStyle name="アクセント 1 2" xfId="26"/>
    <cellStyle name="アクセント 2 2" xfId="27"/>
    <cellStyle name="アクセント 3 2" xfId="28"/>
    <cellStyle name="アクセント 4 2" xfId="29"/>
    <cellStyle name="アクセント 5 2" xfId="30"/>
    <cellStyle name="アクセント 6 2" xfId="31"/>
    <cellStyle name="タイトル 2" xfId="32"/>
    <cellStyle name="チェック セル 2" xfId="33"/>
    <cellStyle name="どちらでもない 2" xfId="25"/>
    <cellStyle name="パーセント 2" xfId="34"/>
    <cellStyle name="パーセント 2 2" xfId="35"/>
    <cellStyle name="パーセント 2 3" xfId="36"/>
    <cellStyle name="パーセント 3" xfId="37"/>
    <cellStyle name="パーセント 3 2" xfId="38"/>
    <cellStyle name="パーセント 4" xfId="39"/>
    <cellStyle name="パーセント 4 2" xfId="40"/>
    <cellStyle name="パーセント 4 2 2" xfId="74"/>
    <cellStyle name="パーセント 5" xfId="4"/>
    <cellStyle name="メモ 2" xfId="41"/>
    <cellStyle name="リンク セル 2" xfId="42"/>
    <cellStyle name="一般" xfId="0" builtinId="0"/>
    <cellStyle name="入力 2" xfId="43"/>
    <cellStyle name="千分位[0]" xfId="1" builtinId="6"/>
    <cellStyle name="出力 2" xfId="44"/>
    <cellStyle name="百分比" xfId="2" builtinId="5"/>
    <cellStyle name="良い 2" xfId="61"/>
    <cellStyle name="見出し 1 2" xfId="62"/>
    <cellStyle name="見出し 2 2" xfId="63"/>
    <cellStyle name="見出し 3 2" xfId="64"/>
    <cellStyle name="見出し 4 2" xfId="65"/>
    <cellStyle name="計算 2" xfId="66"/>
    <cellStyle name="桁区切り [0] 2" xfId="52"/>
    <cellStyle name="桁区切り [0] 3" xfId="53"/>
    <cellStyle name="桁区切り 2" xfId="46"/>
    <cellStyle name="桁区切り 2 2" xfId="47"/>
    <cellStyle name="桁区切り 3" xfId="48"/>
    <cellStyle name="桁区切り 3 2" xfId="49"/>
    <cellStyle name="桁区切り 4" xfId="50"/>
    <cellStyle name="桁区切り 5" xfId="3"/>
    <cellStyle name="桁区切り 6" xfId="51"/>
    <cellStyle name="悪い 2" xfId="45"/>
    <cellStyle name="通貨 [0] 2" xfId="71"/>
    <cellStyle name="通貨 [0] 3" xfId="72"/>
    <cellStyle name="通貨 2" xfId="69"/>
    <cellStyle name="通貨 3" xfId="70"/>
    <cellStyle name="集計 2" xfId="73"/>
    <cellStyle name="説明文 2" xfId="67"/>
    <cellStyle name="標準 2" xfId="54"/>
    <cellStyle name="標準 2 2" xfId="55"/>
    <cellStyle name="標準 3" xfId="56"/>
    <cellStyle name="標準 3 2" xfId="57"/>
    <cellStyle name="標準 3 2 2" xfId="58"/>
    <cellStyle name="標準 4" xfId="59"/>
    <cellStyle name="標準 5" xfId="60"/>
    <cellStyle name="警告文 2" xfId="6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+mn-ea"/>
                <a:ea typeface="+mn-ea"/>
              </a:rPr>
              <a:t>企業</a:t>
            </a:r>
            <a:r>
              <a:rPr lang="en-US" altLang="ja-JP">
                <a:latin typeface="+mn-ea"/>
                <a:ea typeface="+mn-ea"/>
              </a:rPr>
              <a:t>A</a:t>
            </a:r>
            <a:r>
              <a:rPr lang="zh-TW" altLang="en-US">
                <a:latin typeface="+mn-ea"/>
                <a:ea typeface="+mn-ea"/>
              </a:rPr>
              <a:t>的銷售額</a:t>
            </a:r>
            <a:r>
              <a:rPr lang="zh-TW" altLang="en-US" sz="1100">
                <a:latin typeface="+mn-ea"/>
                <a:ea typeface="+mn-ea"/>
              </a:rPr>
              <a:t>（百萬日圓）</a:t>
            </a:r>
            <a:endParaRPr lang="ja-JP" altLang="en-US" sz="1100"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'6-10_直條圖'!$A$6</c:f>
              <c:strCache>
                <c:ptCount val="1"/>
                <c:pt idx="0">
                  <c:v>銷售額（百萬日圓）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'6-10_直條圖'!$B$5:$F$5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'6-10_直條圖'!$B$6:$F$6</c:f>
              <c:numCache>
                <c:formatCode>General</c:formatCode>
                <c:ptCount val="5"/>
                <c:pt idx="0">
                  <c:v>146</c:v>
                </c:pt>
                <c:pt idx="1">
                  <c:v>202</c:v>
                </c:pt>
                <c:pt idx="2">
                  <c:v>181</c:v>
                </c:pt>
                <c:pt idx="3">
                  <c:v>142</c:v>
                </c:pt>
                <c:pt idx="4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BE-4CD7-83AE-E5FCA733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613550352"/>
        <c:axId val="-1613543280"/>
      </c:barChart>
      <c:catAx>
        <c:axId val="-16135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3280"/>
        <c:crosses val="autoZero"/>
        <c:auto val="1"/>
        <c:lblAlgn val="ctr"/>
        <c:lblOffset val="100"/>
        <c:noMultiLvlLbl val="0"/>
      </c:catAx>
      <c:valAx>
        <c:axId val="-161354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A</a:t>
            </a:r>
            <a:r>
              <a:rPr lang="zh-TW" alt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公司的各事業銷售額</a:t>
            </a:r>
            <a:r>
              <a:rPr lang="zh-TW" altLang="en-US" sz="105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（單位：百萬日圓）</a:t>
            </a:r>
            <a:endParaRPr lang="ja-JP" altLang="ja-JP">
              <a:effectLst/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'6-15_瀑布圖'!$C$5</c:f>
              <c:strCache>
                <c:ptCount val="1"/>
                <c:pt idx="0">
                  <c:v>銷售額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'6-15_瀑布圖'!$B$6:$B$13</c:f>
              <c:strCache>
                <c:ptCount val="8"/>
                <c:pt idx="0">
                  <c:v>能源</c:v>
                </c:pt>
                <c:pt idx="1">
                  <c:v>資源</c:v>
                </c:pt>
                <c:pt idx="2">
                  <c:v>能源　技術</c:v>
                </c:pt>
                <c:pt idx="3">
                  <c:v>航空</c:v>
                </c:pt>
                <c:pt idx="4">
                  <c:v>衛生保健</c:v>
                </c:pt>
                <c:pt idx="5">
                  <c:v>運輸設備</c:v>
                </c:pt>
                <c:pt idx="6">
                  <c:v>住宅與照明</c:v>
                </c:pt>
                <c:pt idx="7">
                  <c:v>合計</c:v>
                </c:pt>
              </c:strCache>
            </c:strRef>
          </c:cat>
          <c:val>
            <c:numRef>
              <c:f>'6-15_瀑布圖'!$C$6:$C$13</c:f>
              <c:numCache>
                <c:formatCode>[$¥-411]#,##0;\-[$¥-411]#,##0</c:formatCode>
                <c:ptCount val="8"/>
                <c:pt idx="0">
                  <c:v>24724</c:v>
                </c:pt>
                <c:pt idx="1">
                  <c:v>16975</c:v>
                </c:pt>
                <c:pt idx="2">
                  <c:v>7569</c:v>
                </c:pt>
                <c:pt idx="3">
                  <c:v>21911</c:v>
                </c:pt>
                <c:pt idx="4">
                  <c:v>18200</c:v>
                </c:pt>
                <c:pt idx="5">
                  <c:v>5885</c:v>
                </c:pt>
                <c:pt idx="6">
                  <c:v>8338</c:v>
                </c:pt>
                <c:pt idx="7">
                  <c:v>103602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FB-4914-A0BC-F7008B50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3548176"/>
        <c:axId val="-1613553072"/>
      </c:barChart>
      <c:catAx>
        <c:axId val="-16135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3072"/>
        <c:crosses val="autoZero"/>
        <c:auto val="1"/>
        <c:lblAlgn val="ctr"/>
        <c:lblOffset val="100"/>
        <c:noMultiLvlLbl val="0"/>
      </c:catAx>
      <c:valAx>
        <c:axId val="-1613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¥-411]#,##0;\-[$¥-411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A</a:t>
            </a:r>
            <a:r>
              <a:rPr lang="zh-TW" alt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公司的各事業銷售額</a:t>
            </a:r>
            <a:r>
              <a:rPr lang="zh-TW" altLang="en-US" sz="105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新細明體" panose="02020500000000000000" pitchFamily="18" charset="-120"/>
                <a:cs typeface="Times New Roman" panose="02020603050405020304" pitchFamily="18" charset="0"/>
              </a:rPr>
              <a:t>（單位：百萬日圓）</a:t>
            </a:r>
            <a:endParaRPr lang="ja-JP" altLang="ja-JP">
              <a:effectLst/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'6-15_瀑布圖'!$B$23:$B$30</c:f>
              <c:strCache>
                <c:ptCount val="8"/>
                <c:pt idx="0">
                  <c:v>能源</c:v>
                </c:pt>
                <c:pt idx="1">
                  <c:v>資源</c:v>
                </c:pt>
                <c:pt idx="2">
                  <c:v>能源　技術</c:v>
                </c:pt>
                <c:pt idx="3">
                  <c:v>航空</c:v>
                </c:pt>
                <c:pt idx="4">
                  <c:v>衛生保健</c:v>
                </c:pt>
                <c:pt idx="5">
                  <c:v>運輸設備</c:v>
                </c:pt>
                <c:pt idx="6">
                  <c:v>住宅與照明</c:v>
                </c:pt>
                <c:pt idx="7">
                  <c:v>合計</c:v>
                </c:pt>
              </c:strCache>
            </c:strRef>
          </c:cat>
          <c:val>
            <c:numRef>
              <c:f>'6-15_瀑布圖'!$C$23:$C$30</c:f>
              <c:numCache>
                <c:formatCode>[$¥-411]#,##0;\-[$¥-411]#,##0</c:formatCode>
                <c:ptCount val="8"/>
                <c:pt idx="0">
                  <c:v>0</c:v>
                </c:pt>
                <c:pt idx="1">
                  <c:v>24724</c:v>
                </c:pt>
                <c:pt idx="2">
                  <c:v>41699</c:v>
                </c:pt>
                <c:pt idx="3">
                  <c:v>49268</c:v>
                </c:pt>
                <c:pt idx="4">
                  <c:v>71179</c:v>
                </c:pt>
                <c:pt idx="5">
                  <c:v>89379</c:v>
                </c:pt>
                <c:pt idx="6">
                  <c:v>95264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FA-4AFE-98A9-B23D90C554F1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'6-15_瀑布圖'!$B$23:$B$30</c:f>
              <c:strCache>
                <c:ptCount val="8"/>
                <c:pt idx="0">
                  <c:v>能源</c:v>
                </c:pt>
                <c:pt idx="1">
                  <c:v>資源</c:v>
                </c:pt>
                <c:pt idx="2">
                  <c:v>能源　技術</c:v>
                </c:pt>
                <c:pt idx="3">
                  <c:v>航空</c:v>
                </c:pt>
                <c:pt idx="4">
                  <c:v>衛生保健</c:v>
                </c:pt>
                <c:pt idx="5">
                  <c:v>運輸設備</c:v>
                </c:pt>
                <c:pt idx="6">
                  <c:v>住宅與照明</c:v>
                </c:pt>
                <c:pt idx="7">
                  <c:v>合計</c:v>
                </c:pt>
              </c:strCache>
            </c:strRef>
          </c:cat>
          <c:val>
            <c:numRef>
              <c:f>'6-15_瀑布圖'!$D$23:$D$30</c:f>
              <c:numCache>
                <c:formatCode>[$¥-411]#,##0;\-[$¥-411]#,##0</c:formatCode>
                <c:ptCount val="8"/>
                <c:pt idx="0">
                  <c:v>24724</c:v>
                </c:pt>
                <c:pt idx="1">
                  <c:v>16975</c:v>
                </c:pt>
                <c:pt idx="2">
                  <c:v>7569</c:v>
                </c:pt>
                <c:pt idx="3">
                  <c:v>21911</c:v>
                </c:pt>
                <c:pt idx="4">
                  <c:v>18200</c:v>
                </c:pt>
                <c:pt idx="5">
                  <c:v>5885</c:v>
                </c:pt>
                <c:pt idx="6">
                  <c:v>8338</c:v>
                </c:pt>
                <c:pt idx="7">
                  <c:v>103602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FA-4AFE-98A9-B23D90C5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13550896"/>
        <c:axId val="-1613544368"/>
      </c:barChart>
      <c:catAx>
        <c:axId val="-1613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4368"/>
        <c:crosses val="autoZero"/>
        <c:auto val="1"/>
        <c:lblAlgn val="ctr"/>
        <c:lblOffset val="100"/>
        <c:noMultiLvlLbl val="0"/>
      </c:catAx>
      <c:valAx>
        <c:axId val="-1613544368"/>
        <c:scaling>
          <c:orientation val="minMax"/>
        </c:scaling>
        <c:delete val="0"/>
        <c:axPos val="l"/>
        <c:numFmt formatCode="[$¥-411]#,##0;\-[$¥-411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0896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'6-15_瀑布圖'!$C$22</c:f>
              <c:strCache>
                <c:ptCount val="1"/>
                <c:pt idx="0">
                  <c:v>最低值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'6-15_瀑布圖'!$B$23:$B$30</c:f>
              <c:strCache>
                <c:ptCount val="8"/>
                <c:pt idx="0">
                  <c:v>能源</c:v>
                </c:pt>
                <c:pt idx="1">
                  <c:v>資源</c:v>
                </c:pt>
                <c:pt idx="2">
                  <c:v>能源　技術</c:v>
                </c:pt>
                <c:pt idx="3">
                  <c:v>航空</c:v>
                </c:pt>
                <c:pt idx="4">
                  <c:v>衛生保健</c:v>
                </c:pt>
                <c:pt idx="5">
                  <c:v>運輸設備</c:v>
                </c:pt>
                <c:pt idx="6">
                  <c:v>住宅與照明</c:v>
                </c:pt>
                <c:pt idx="7">
                  <c:v>合計</c:v>
                </c:pt>
              </c:strCache>
            </c:strRef>
          </c:cat>
          <c:val>
            <c:numRef>
              <c:f>'6-15_瀑布圖'!$C$23:$C$30</c:f>
              <c:numCache>
                <c:formatCode>[$¥-411]#,##0;\-[$¥-411]#,##0</c:formatCode>
                <c:ptCount val="8"/>
                <c:pt idx="0">
                  <c:v>0</c:v>
                </c:pt>
                <c:pt idx="1">
                  <c:v>24724</c:v>
                </c:pt>
                <c:pt idx="2">
                  <c:v>41699</c:v>
                </c:pt>
                <c:pt idx="3">
                  <c:v>49268</c:v>
                </c:pt>
                <c:pt idx="4">
                  <c:v>71179</c:v>
                </c:pt>
                <c:pt idx="5">
                  <c:v>89379</c:v>
                </c:pt>
                <c:pt idx="6">
                  <c:v>95264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'6-15_瀑布圖'!$D$22</c:f>
              <c:strCache>
                <c:ptCount val="1"/>
                <c:pt idx="0">
                  <c:v>事業的銷售額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'6-15_瀑布圖'!$B$23:$B$30</c:f>
              <c:strCache>
                <c:ptCount val="8"/>
                <c:pt idx="0">
                  <c:v>能源</c:v>
                </c:pt>
                <c:pt idx="1">
                  <c:v>資源</c:v>
                </c:pt>
                <c:pt idx="2">
                  <c:v>能源　技術</c:v>
                </c:pt>
                <c:pt idx="3">
                  <c:v>航空</c:v>
                </c:pt>
                <c:pt idx="4">
                  <c:v>衛生保健</c:v>
                </c:pt>
                <c:pt idx="5">
                  <c:v>運輸設備</c:v>
                </c:pt>
                <c:pt idx="6">
                  <c:v>住宅與照明</c:v>
                </c:pt>
                <c:pt idx="7">
                  <c:v>合計</c:v>
                </c:pt>
              </c:strCache>
            </c:strRef>
          </c:cat>
          <c:val>
            <c:numRef>
              <c:f>'6-15_瀑布圖'!$D$23:$D$30</c:f>
              <c:numCache>
                <c:formatCode>[$¥-411]#,##0;\-[$¥-411]#,##0</c:formatCode>
                <c:ptCount val="8"/>
                <c:pt idx="0">
                  <c:v>24724</c:v>
                </c:pt>
                <c:pt idx="1">
                  <c:v>16975</c:v>
                </c:pt>
                <c:pt idx="2">
                  <c:v>7569</c:v>
                </c:pt>
                <c:pt idx="3">
                  <c:v>21911</c:v>
                </c:pt>
                <c:pt idx="4">
                  <c:v>18200</c:v>
                </c:pt>
                <c:pt idx="5">
                  <c:v>5885</c:v>
                </c:pt>
                <c:pt idx="6">
                  <c:v>8338</c:v>
                </c:pt>
                <c:pt idx="7">
                  <c:v>103602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39319840"/>
        <c:axId val="-1939331264"/>
      </c:barChart>
      <c:catAx>
        <c:axId val="-19393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39331264"/>
        <c:crosses val="autoZero"/>
        <c:auto val="1"/>
        <c:lblAlgn val="ctr"/>
        <c:lblOffset val="100"/>
        <c:noMultiLvlLbl val="0"/>
      </c:catAx>
      <c:valAx>
        <c:axId val="-1939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¥-411]#,##0;\-[$¥-411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393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'6-10_直條圖'!$A$6</c:f>
              <c:strCache>
                <c:ptCount val="1"/>
                <c:pt idx="0">
                  <c:v>銷售額（百萬日圓）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'6-10_直條圖'!$B$5:$F$5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'6-10_直條圖'!$B$6:$F$6</c:f>
              <c:numCache>
                <c:formatCode>General</c:formatCode>
                <c:ptCount val="5"/>
                <c:pt idx="0">
                  <c:v>146</c:v>
                </c:pt>
                <c:pt idx="1">
                  <c:v>202</c:v>
                </c:pt>
                <c:pt idx="2">
                  <c:v>181</c:v>
                </c:pt>
                <c:pt idx="3">
                  <c:v>142</c:v>
                </c:pt>
                <c:pt idx="4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D3-4162-A732-EA59CF9F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3555248"/>
        <c:axId val="-1613549264"/>
      </c:barChart>
      <c:catAx>
        <c:axId val="-1613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9264"/>
        <c:crosses val="autoZero"/>
        <c:auto val="1"/>
        <c:lblAlgn val="ctr"/>
        <c:lblOffset val="100"/>
        <c:noMultiLvlLbl val="0"/>
      </c:catAx>
      <c:valAx>
        <c:axId val="-16135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>
                <a:latin typeface="+mn-ea"/>
                <a:ea typeface="+mn-ea"/>
              </a:rPr>
              <a:t>自家公司和競爭公司的過去和未來的銷售額（單位：百萬日圓）</a:t>
            </a:r>
            <a:endParaRPr lang="ja-JP" altLang="en-US" sz="1200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145222222222222"/>
          <c:y val="3.24074074074073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914260717410295E-2"/>
          <c:y val="0.21388888888888899"/>
          <c:w val="0.87753018372703395"/>
          <c:h val="0.67928988043161298"/>
        </c:manualLayout>
      </c:layout>
      <c:lineChart>
        <c:grouping val="standard"/>
        <c:varyColors val="0"/>
        <c:ser>
          <c:idx val="2"/>
          <c:order val="0"/>
          <c:tx>
            <c:strRef>
              <c:f>'6-11_折線圖'!$A$6</c:f>
              <c:strCache>
                <c:ptCount val="1"/>
                <c:pt idx="0">
                  <c:v>自家公司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'6-11_折線圖'!$B$6:$F$6</c:f>
              <c:numCache>
                <c:formatCode>General</c:formatCode>
                <c:ptCount val="5"/>
                <c:pt idx="0">
                  <c:v>832</c:v>
                </c:pt>
                <c:pt idx="1">
                  <c:v>921</c:v>
                </c:pt>
                <c:pt idx="2">
                  <c:v>1052</c:v>
                </c:pt>
                <c:pt idx="3">
                  <c:v>1253</c:v>
                </c:pt>
                <c:pt idx="4">
                  <c:v>1500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0D-46C0-B329-069B9BDE5C99}"/>
            </c:ext>
          </c:extLst>
        </c:ser>
        <c:ser>
          <c:idx val="3"/>
          <c:order val="1"/>
          <c:tx>
            <c:strRef>
              <c:f>'6-11_折線圖'!$A$7</c:f>
              <c:strCache>
                <c:ptCount val="1"/>
                <c:pt idx="0">
                  <c:v>A公司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'6-11_折線圖'!$B$7:$F$7</c:f>
              <c:numCache>
                <c:formatCode>General</c:formatCode>
                <c:ptCount val="5"/>
                <c:pt idx="0">
                  <c:v>1015</c:v>
                </c:pt>
                <c:pt idx="1">
                  <c:v>1050</c:v>
                </c:pt>
                <c:pt idx="2">
                  <c:v>1162</c:v>
                </c:pt>
                <c:pt idx="3">
                  <c:v>1203</c:v>
                </c:pt>
                <c:pt idx="4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0D-46C0-B329-069B9BDE5C99}"/>
            </c:ext>
          </c:extLst>
        </c:ser>
        <c:ser>
          <c:idx val="4"/>
          <c:order val="2"/>
          <c:tx>
            <c:strRef>
              <c:f>'6-11_折線圖'!$A$8</c:f>
              <c:strCache>
                <c:ptCount val="1"/>
                <c:pt idx="0">
                  <c:v>B公司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'6-11_折線圖'!$B$8:$F$8</c:f>
              <c:numCache>
                <c:formatCode>General</c:formatCode>
                <c:ptCount val="5"/>
                <c:pt idx="0">
                  <c:v>850</c:v>
                </c:pt>
                <c:pt idx="1">
                  <c:v>980</c:v>
                </c:pt>
                <c:pt idx="2">
                  <c:v>1030</c:v>
                </c:pt>
                <c:pt idx="3">
                  <c:v>1100</c:v>
                </c:pt>
                <c:pt idx="4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0D-46C0-B329-069B9BDE5C99}"/>
            </c:ext>
          </c:extLst>
        </c:ser>
        <c:ser>
          <c:idx val="5"/>
          <c:order val="3"/>
          <c:tx>
            <c:strRef>
              <c:f>'6-11_折線圖'!$A$9</c:f>
              <c:strCache>
                <c:ptCount val="1"/>
                <c:pt idx="0">
                  <c:v>C公司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'6-11_折線圖'!$B$9:$F$9</c:f>
              <c:numCache>
                <c:formatCode>General</c:formatCode>
                <c:ptCount val="5"/>
                <c:pt idx="0">
                  <c:v>800</c:v>
                </c:pt>
                <c:pt idx="1">
                  <c:v>890</c:v>
                </c:pt>
                <c:pt idx="2">
                  <c:v>980</c:v>
                </c:pt>
                <c:pt idx="3">
                  <c:v>1060</c:v>
                </c:pt>
                <c:pt idx="4">
                  <c:v>1140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70D-46C0-B329-069B9BDE5C99}"/>
            </c:ext>
          </c:extLst>
        </c:ser>
        <c:ser>
          <c:idx val="6"/>
          <c:order val="4"/>
          <c:tx>
            <c:strRef>
              <c:f>'6-11_折線圖'!$A$10</c:f>
              <c:strCache>
                <c:ptCount val="1"/>
                <c:pt idx="0">
                  <c:v>D公司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'6-11_折線圖'!$B$10:$F$10</c:f>
              <c:numCache>
                <c:formatCode>General</c:formatCode>
                <c:ptCount val="5"/>
                <c:pt idx="0">
                  <c:v>640</c:v>
                </c:pt>
                <c:pt idx="1">
                  <c:v>700</c:v>
                </c:pt>
                <c:pt idx="2">
                  <c:v>760</c:v>
                </c:pt>
                <c:pt idx="3">
                  <c:v>820</c:v>
                </c:pt>
                <c:pt idx="4">
                  <c:v>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70D-46C0-B329-069B9BDE5C99}"/>
            </c:ext>
          </c:extLst>
        </c:ser>
        <c:ser>
          <c:idx val="0"/>
          <c:order val="5"/>
          <c:tx>
            <c:strRef>
              <c:f>'6-11_折線圖'!$A$11</c:f>
              <c:strCache>
                <c:ptCount val="1"/>
                <c:pt idx="0">
                  <c:v>E公司</c:v>
                </c:pt>
              </c:strCache>
            </c:strRef>
          </c:tx>
          <c:marker>
            <c:symbol val="none"/>
          </c:marker>
          <c:cat>
            <c:numRef>
              <c:f>'6-11_折線圖'!$B$5:$F$5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'6-11_折線圖'!$B$11:$F$11</c:f>
              <c:numCache>
                <c:formatCode>General</c:formatCode>
                <c:ptCount val="5"/>
                <c:pt idx="0">
                  <c:v>540</c:v>
                </c:pt>
                <c:pt idx="1">
                  <c:v>632</c:v>
                </c:pt>
                <c:pt idx="2">
                  <c:v>705</c:v>
                </c:pt>
                <c:pt idx="3">
                  <c:v>720</c:v>
                </c:pt>
                <c:pt idx="4">
                  <c:v>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7-4D2A-8C25-1B315E86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3545456"/>
        <c:axId val="-1613546544"/>
      </c:lineChart>
      <c:catAx>
        <c:axId val="-16135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6544"/>
        <c:crosses val="autoZero"/>
        <c:auto val="1"/>
        <c:lblAlgn val="ctr"/>
        <c:lblOffset val="100"/>
        <c:noMultiLvlLbl val="0"/>
      </c:catAx>
      <c:valAx>
        <c:axId val="-161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49693788276501"/>
          <c:y val="0.12557815689705401"/>
          <c:w val="0.54496131383977398"/>
          <c:h val="5.568493995765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自家公司和競爭公司的過去與未來的銷售額</a:t>
            </a:r>
            <a:r>
              <a:rPr lang="zh-TW" altLang="en-US" sz="1200"/>
              <a:t>（單位：百萬日圓）</a:t>
            </a:r>
            <a:endParaRPr lang="ja-JP" altLang="en-US" sz="1800"/>
          </a:p>
        </c:rich>
      </c:tx>
      <c:layout>
        <c:manualLayout>
          <c:xMode val="edge"/>
          <c:yMode val="edge"/>
          <c:x val="0.14522226795818499"/>
          <c:y val="2.9597439073336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914260717410295E-2"/>
          <c:y val="0.166119274787626"/>
          <c:w val="0.87753018372703395"/>
          <c:h val="0.72705943472163803"/>
        </c:manualLayout>
      </c:layout>
      <c:lineChart>
        <c:grouping val="standard"/>
        <c:varyColors val="0"/>
        <c:ser>
          <c:idx val="3"/>
          <c:order val="0"/>
          <c:tx>
            <c:strRef>
              <c:f>'6-11_折線圖'!$A$14</c:f>
              <c:strCache>
                <c:ptCount val="1"/>
                <c:pt idx="0">
                  <c:v>B公司</c:v>
                </c:pt>
              </c:strCache>
            </c:strRef>
          </c:tx>
          <c:spPr>
            <a:ln w="1016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17975562980516E-3"/>
                  <c:y val="-3.9827402047065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2.6551601364710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2.1241281091768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29493890745129E-3"/>
                  <c:y val="3.186192163765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'6-11_折線圖'!$B$13:$F$13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'6-11_折線圖'!$B$14:$F$14</c:f>
              <c:numCache>
                <c:formatCode>General</c:formatCode>
                <c:ptCount val="5"/>
                <c:pt idx="0">
                  <c:v>850</c:v>
                </c:pt>
                <c:pt idx="1">
                  <c:v>980</c:v>
                </c:pt>
                <c:pt idx="2">
                  <c:v>1030</c:v>
                </c:pt>
                <c:pt idx="3">
                  <c:v>1100</c:v>
                </c:pt>
                <c:pt idx="4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0D-46C0-B329-069B9BDE5C99}"/>
            </c:ext>
          </c:extLst>
        </c:ser>
        <c:ser>
          <c:idx val="4"/>
          <c:order val="1"/>
          <c:tx>
            <c:strRef>
              <c:f>'6-11_折線圖'!$A$15</c:f>
              <c:strCache>
                <c:ptCount val="1"/>
                <c:pt idx="0">
                  <c:v>A公司</c:v>
                </c:pt>
              </c:strCache>
            </c:strRef>
          </c:tx>
          <c:spPr>
            <a:ln w="1016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3.71722419105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58987781490258E-3"/>
                  <c:y val="-4.779288245647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294938907452485E-3"/>
                  <c:y val="-3.9827402047065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29493890745129E-3"/>
                  <c:y val="-3.186192163765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'6-11_折線圖'!$B$13:$F$13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'6-11_折線圖'!$B$15:$F$15</c:f>
              <c:numCache>
                <c:formatCode>General</c:formatCode>
                <c:ptCount val="5"/>
                <c:pt idx="0">
                  <c:v>1015</c:v>
                </c:pt>
                <c:pt idx="1">
                  <c:v>1050</c:v>
                </c:pt>
                <c:pt idx="2">
                  <c:v>1162</c:v>
                </c:pt>
                <c:pt idx="3">
                  <c:v>1203</c:v>
                </c:pt>
                <c:pt idx="4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0D-46C0-B329-069B9BDE5C99}"/>
            </c:ext>
          </c:extLst>
        </c:ser>
        <c:ser>
          <c:idx val="5"/>
          <c:order val="2"/>
          <c:tx>
            <c:strRef>
              <c:f>'6-11_折線圖'!$A$16</c:f>
              <c:strCache>
                <c:ptCount val="1"/>
                <c:pt idx="0">
                  <c:v>自家公司</c:v>
                </c:pt>
              </c:strCache>
            </c:strRef>
          </c:tx>
          <c:spPr>
            <a:ln w="1270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9206761501181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406457235215904E-2"/>
                  <c:y val="2.6551601364710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7255322831608805E-2"/>
                  <c:y val="-3.4517081774123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27480351518196E-2"/>
                  <c:y val="-6.9094981116561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6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'6-11_折線圖'!$B$13:$F$13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'6-11_折線圖'!$B$16:$F$16</c:f>
              <c:numCache>
                <c:formatCode>General</c:formatCode>
                <c:ptCount val="5"/>
                <c:pt idx="0">
                  <c:v>832</c:v>
                </c:pt>
                <c:pt idx="1">
                  <c:v>921</c:v>
                </c:pt>
                <c:pt idx="2">
                  <c:v>1052</c:v>
                </c:pt>
                <c:pt idx="3">
                  <c:v>1253</c:v>
                </c:pt>
                <c:pt idx="4">
                  <c:v>1500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70D-46C0-B329-069B9BDE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3554704"/>
        <c:axId val="-1613543824"/>
      </c:lineChart>
      <c:catAx>
        <c:axId val="-16135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3824"/>
        <c:crosses val="autoZero"/>
        <c:auto val="1"/>
        <c:lblAlgn val="ctr"/>
        <c:lblOffset val="100"/>
        <c:noMultiLvlLbl val="0"/>
      </c:catAx>
      <c:valAx>
        <c:axId val="-1613543824"/>
        <c:scaling>
          <c:orientation val="minMax"/>
          <c:max val="1600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47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汽車企業的銷售比例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'6-12_圓形圖'!$C$23</c:f>
              <c:strCache>
                <c:ptCount val="1"/>
                <c:pt idx="0">
                  <c:v>銷售比例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1C-4F80-AEE7-1FF658924EC2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1C-4F80-AEE7-1FF658924EC2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1C-4F80-AEE7-1FF658924EC2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31C-4F80-AEE7-1FF658924EC2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31C-4F80-AEE7-1FF658924EC2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31C-4F80-AEE7-1FF658924EC2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31C-4F80-AEE7-1FF658924EC2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31C-4F80-AEE7-1FF658924EC2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31C-4F80-AEE7-1FF658924EC2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31C-4F80-AEE7-1FF658924EC2}"/>
              </c:ext>
            </c:extLst>
          </c:dPt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'6-12_圓形圖'!$B$24:$B$33</c:f>
              <c:strCache>
                <c:ptCount val="10"/>
                <c:pt idx="0">
                  <c:v>T汽車</c:v>
                </c:pt>
                <c:pt idx="1">
                  <c:v>S公司</c:v>
                </c:pt>
                <c:pt idx="2">
                  <c:v>HN汽車</c:v>
                </c:pt>
                <c:pt idx="3">
                  <c:v>I汽車</c:v>
                </c:pt>
                <c:pt idx="4">
                  <c:v>D工業</c:v>
                </c:pt>
                <c:pt idx="5">
                  <c:v>M汽車工業</c:v>
                </c:pt>
                <c:pt idx="6">
                  <c:v>F重工</c:v>
                </c:pt>
                <c:pt idx="7">
                  <c:v>M公司</c:v>
                </c:pt>
                <c:pt idx="8">
                  <c:v>H汽車</c:v>
                </c:pt>
                <c:pt idx="9">
                  <c:v>N汽車</c:v>
                </c:pt>
              </c:strCache>
            </c:strRef>
          </c:cat>
          <c:val>
            <c:numRef>
              <c:f>'6-12_圓形圖'!$C$24:$C$33</c:f>
              <c:numCache>
                <c:formatCode>0.00%</c:formatCode>
                <c:ptCount val="10"/>
                <c:pt idx="0">
                  <c:v>0.42599999999999999</c:v>
                </c:pt>
                <c:pt idx="1">
                  <c:v>4.2999999999999997E-2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3.2000000000000001E-2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0.152</c:v>
                </c:pt>
                <c:pt idx="9">
                  <c:v>0.17399999999999999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31C-4F80-AEE7-1FF65892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'6-12_圓形圖'!$C$6</c:f>
              <c:strCache>
                <c:ptCount val="1"/>
                <c:pt idx="0">
                  <c:v>銷售比例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C42-4F17-B055-A323FD8244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C42-4F17-B055-A323FD8244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C42-4F17-B055-A323FD8244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C42-4F17-B055-A323FD8244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C42-4F17-B055-A323FD8244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C42-4F17-B055-A323FD8244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C42-4F17-B055-A323FD8244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C42-4F17-B055-A323FD8244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C42-4F17-B055-A323FD8244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C42-4F17-B055-A323FD8244CC}"/>
              </c:ext>
            </c:extLst>
          </c:dPt>
          <c:cat>
            <c:strRef>
              <c:f>'6-12_圓形圖'!$B$7:$B$16</c:f>
              <c:strCache>
                <c:ptCount val="10"/>
                <c:pt idx="0">
                  <c:v>T汽車</c:v>
                </c:pt>
                <c:pt idx="1">
                  <c:v>N汽車</c:v>
                </c:pt>
                <c:pt idx="2">
                  <c:v>H汽車</c:v>
                </c:pt>
                <c:pt idx="3">
                  <c:v>M公司</c:v>
                </c:pt>
                <c:pt idx="4">
                  <c:v>S公司</c:v>
                </c:pt>
                <c:pt idx="5">
                  <c:v>F重工</c:v>
                </c:pt>
                <c:pt idx="6">
                  <c:v>M汽車工業</c:v>
                </c:pt>
                <c:pt idx="7">
                  <c:v>D工業</c:v>
                </c:pt>
                <c:pt idx="8">
                  <c:v>I汽車</c:v>
                </c:pt>
                <c:pt idx="9">
                  <c:v>HN汽車</c:v>
                </c:pt>
              </c:strCache>
            </c:strRef>
          </c:cat>
          <c:val>
            <c:numRef>
              <c:f>'6-12_圓形圖'!$C$7:$C$16</c:f>
              <c:numCache>
                <c:formatCode>0.00%</c:formatCode>
                <c:ptCount val="10"/>
                <c:pt idx="0">
                  <c:v>0.42599999999999999</c:v>
                </c:pt>
                <c:pt idx="1">
                  <c:v>0.17399999999999999</c:v>
                </c:pt>
                <c:pt idx="2">
                  <c:v>0.152</c:v>
                </c:pt>
                <c:pt idx="3">
                  <c:v>4.4999999999999998E-2</c:v>
                </c:pt>
                <c:pt idx="4">
                  <c:v>4.2999999999999997E-2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3.2000000000000001E-2</c:v>
                </c:pt>
                <c:pt idx="8">
                  <c:v>2.9000000000000001E-2</c:v>
                </c:pt>
                <c:pt idx="9">
                  <c:v>2.8000000000000001E-2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F3-418F-8209-F1283D4A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1323882442657E-2"/>
          <c:y val="0.74002479578785496"/>
          <c:w val="0.93755949415601303"/>
          <c:h val="0.22675721837294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商品類別訪客和銷售數的散佈圖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'6-13_散佈圖'!$B$6:$B$53</c:f>
              <c:numCache>
                <c:formatCode>General</c:formatCode>
                <c:ptCount val="48"/>
                <c:pt idx="0">
                  <c:v>3434</c:v>
                </c:pt>
                <c:pt idx="1">
                  <c:v>2256</c:v>
                </c:pt>
                <c:pt idx="2">
                  <c:v>5194</c:v>
                </c:pt>
                <c:pt idx="3">
                  <c:v>997</c:v>
                </c:pt>
                <c:pt idx="4">
                  <c:v>4279</c:v>
                </c:pt>
                <c:pt idx="5">
                  <c:v>5048</c:v>
                </c:pt>
                <c:pt idx="6">
                  <c:v>3594</c:v>
                </c:pt>
                <c:pt idx="7">
                  <c:v>504</c:v>
                </c:pt>
                <c:pt idx="8">
                  <c:v>4968</c:v>
                </c:pt>
                <c:pt idx="9">
                  <c:v>1046</c:v>
                </c:pt>
                <c:pt idx="10">
                  <c:v>254</c:v>
                </c:pt>
                <c:pt idx="11">
                  <c:v>5390</c:v>
                </c:pt>
                <c:pt idx="12">
                  <c:v>779</c:v>
                </c:pt>
                <c:pt idx="13">
                  <c:v>2987</c:v>
                </c:pt>
                <c:pt idx="14">
                  <c:v>557</c:v>
                </c:pt>
                <c:pt idx="15">
                  <c:v>8336</c:v>
                </c:pt>
                <c:pt idx="16">
                  <c:v>4333</c:v>
                </c:pt>
                <c:pt idx="17">
                  <c:v>3964</c:v>
                </c:pt>
                <c:pt idx="18">
                  <c:v>3604</c:v>
                </c:pt>
                <c:pt idx="19">
                  <c:v>8299</c:v>
                </c:pt>
                <c:pt idx="20">
                  <c:v>4161</c:v>
                </c:pt>
                <c:pt idx="21">
                  <c:v>6948</c:v>
                </c:pt>
                <c:pt idx="22">
                  <c:v>7409</c:v>
                </c:pt>
                <c:pt idx="23">
                  <c:v>5754</c:v>
                </c:pt>
                <c:pt idx="24">
                  <c:v>5190</c:v>
                </c:pt>
                <c:pt idx="25">
                  <c:v>1536</c:v>
                </c:pt>
                <c:pt idx="26">
                  <c:v>1649</c:v>
                </c:pt>
                <c:pt idx="27">
                  <c:v>3925</c:v>
                </c:pt>
                <c:pt idx="28">
                  <c:v>1878</c:v>
                </c:pt>
                <c:pt idx="29">
                  <c:v>649</c:v>
                </c:pt>
                <c:pt idx="30">
                  <c:v>4117</c:v>
                </c:pt>
                <c:pt idx="31">
                  <c:v>322</c:v>
                </c:pt>
                <c:pt idx="32">
                  <c:v>1060</c:v>
                </c:pt>
                <c:pt idx="33">
                  <c:v>3142</c:v>
                </c:pt>
                <c:pt idx="34">
                  <c:v>3803</c:v>
                </c:pt>
                <c:pt idx="35">
                  <c:v>6240</c:v>
                </c:pt>
                <c:pt idx="36">
                  <c:v>6216</c:v>
                </c:pt>
                <c:pt idx="37">
                  <c:v>5560</c:v>
                </c:pt>
                <c:pt idx="38">
                  <c:v>5933</c:v>
                </c:pt>
                <c:pt idx="39">
                  <c:v>810</c:v>
                </c:pt>
                <c:pt idx="40">
                  <c:v>6169</c:v>
                </c:pt>
                <c:pt idx="41">
                  <c:v>1822</c:v>
                </c:pt>
                <c:pt idx="42">
                  <c:v>5803</c:v>
                </c:pt>
                <c:pt idx="43">
                  <c:v>538</c:v>
                </c:pt>
                <c:pt idx="44">
                  <c:v>5406</c:v>
                </c:pt>
                <c:pt idx="45">
                  <c:v>3886</c:v>
                </c:pt>
                <c:pt idx="46">
                  <c:v>1958</c:v>
                </c:pt>
                <c:pt idx="47">
                  <c:v>208</c:v>
                </c:pt>
              </c:numCache>
            </c:numRef>
          </c:xVal>
          <c:yVal>
            <c:numRef>
              <c:f>'6-13_散佈圖'!$C$6:$C$53</c:f>
              <c:numCache>
                <c:formatCode>0</c:formatCode>
                <c:ptCount val="48"/>
                <c:pt idx="0">
                  <c:v>96</c:v>
                </c:pt>
                <c:pt idx="1">
                  <c:v>72</c:v>
                </c:pt>
                <c:pt idx="2">
                  <c:v>177</c:v>
                </c:pt>
                <c:pt idx="3">
                  <c:v>32</c:v>
                </c:pt>
                <c:pt idx="4">
                  <c:v>135</c:v>
                </c:pt>
                <c:pt idx="5">
                  <c:v>160</c:v>
                </c:pt>
                <c:pt idx="6">
                  <c:v>114</c:v>
                </c:pt>
                <c:pt idx="7">
                  <c:v>19</c:v>
                </c:pt>
                <c:pt idx="8">
                  <c:v>186</c:v>
                </c:pt>
                <c:pt idx="9">
                  <c:v>32</c:v>
                </c:pt>
                <c:pt idx="10">
                  <c:v>9</c:v>
                </c:pt>
                <c:pt idx="11">
                  <c:v>170</c:v>
                </c:pt>
                <c:pt idx="12">
                  <c:v>25</c:v>
                </c:pt>
                <c:pt idx="13">
                  <c:v>102</c:v>
                </c:pt>
                <c:pt idx="14">
                  <c:v>16</c:v>
                </c:pt>
                <c:pt idx="15">
                  <c:v>200</c:v>
                </c:pt>
                <c:pt idx="16">
                  <c:v>119</c:v>
                </c:pt>
                <c:pt idx="17">
                  <c:v>99</c:v>
                </c:pt>
                <c:pt idx="18">
                  <c:v>100</c:v>
                </c:pt>
                <c:pt idx="19">
                  <c:v>196</c:v>
                </c:pt>
                <c:pt idx="20">
                  <c:v>121</c:v>
                </c:pt>
                <c:pt idx="21">
                  <c:v>208</c:v>
                </c:pt>
                <c:pt idx="22">
                  <c:v>222</c:v>
                </c:pt>
                <c:pt idx="23">
                  <c:v>150</c:v>
                </c:pt>
                <c:pt idx="24">
                  <c:v>143</c:v>
                </c:pt>
                <c:pt idx="25">
                  <c:v>50</c:v>
                </c:pt>
                <c:pt idx="26">
                  <c:v>52</c:v>
                </c:pt>
                <c:pt idx="27">
                  <c:v>123</c:v>
                </c:pt>
                <c:pt idx="28">
                  <c:v>64</c:v>
                </c:pt>
                <c:pt idx="29">
                  <c:v>23</c:v>
                </c:pt>
                <c:pt idx="30">
                  <c:v>150</c:v>
                </c:pt>
                <c:pt idx="31">
                  <c:v>12</c:v>
                </c:pt>
                <c:pt idx="32">
                  <c:v>41</c:v>
                </c:pt>
                <c:pt idx="33">
                  <c:v>121</c:v>
                </c:pt>
                <c:pt idx="34">
                  <c:v>144</c:v>
                </c:pt>
                <c:pt idx="35">
                  <c:v>249</c:v>
                </c:pt>
                <c:pt idx="36">
                  <c:v>240</c:v>
                </c:pt>
                <c:pt idx="37">
                  <c:v>224</c:v>
                </c:pt>
                <c:pt idx="38">
                  <c:v>218</c:v>
                </c:pt>
                <c:pt idx="39">
                  <c:v>34</c:v>
                </c:pt>
                <c:pt idx="40">
                  <c:v>238</c:v>
                </c:pt>
                <c:pt idx="41">
                  <c:v>70</c:v>
                </c:pt>
                <c:pt idx="42">
                  <c:v>237</c:v>
                </c:pt>
                <c:pt idx="43">
                  <c:v>20</c:v>
                </c:pt>
                <c:pt idx="44">
                  <c:v>213</c:v>
                </c:pt>
                <c:pt idx="45">
                  <c:v>171</c:v>
                </c:pt>
                <c:pt idx="46">
                  <c:v>78</c:v>
                </c:pt>
                <c:pt idx="4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DC-45DE-8BD3-B98FE653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3553616"/>
        <c:axId val="-1613551440"/>
      </c:scatterChart>
      <c:valAx>
        <c:axId val="-161355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訪客數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1440"/>
        <c:crosses val="autoZero"/>
        <c:crossBetween val="midCat"/>
      </c:valAx>
      <c:valAx>
        <c:axId val="-16135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銷售數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</a:rPr>
              <a:t>商品類別訪客和銷售數的散佈圖</a:t>
            </a:r>
            <a:endParaRPr lang="ja-JP" alt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'6-13_散佈圖'!$C$5</c:f>
              <c:strCache>
                <c:ptCount val="1"/>
                <c:pt idx="0">
                  <c:v>訂購數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'6-13_散佈圖'!$B$6:$B$53</c:f>
              <c:numCache>
                <c:formatCode>General</c:formatCode>
                <c:ptCount val="48"/>
                <c:pt idx="0">
                  <c:v>3434</c:v>
                </c:pt>
                <c:pt idx="1">
                  <c:v>2256</c:v>
                </c:pt>
                <c:pt idx="2">
                  <c:v>5194</c:v>
                </c:pt>
                <c:pt idx="3">
                  <c:v>997</c:v>
                </c:pt>
                <c:pt idx="4">
                  <c:v>4279</c:v>
                </c:pt>
                <c:pt idx="5">
                  <c:v>5048</c:v>
                </c:pt>
                <c:pt idx="6">
                  <c:v>3594</c:v>
                </c:pt>
                <c:pt idx="7">
                  <c:v>504</c:v>
                </c:pt>
                <c:pt idx="8">
                  <c:v>4968</c:v>
                </c:pt>
                <c:pt idx="9">
                  <c:v>1046</c:v>
                </c:pt>
                <c:pt idx="10">
                  <c:v>254</c:v>
                </c:pt>
                <c:pt idx="11">
                  <c:v>5390</c:v>
                </c:pt>
                <c:pt idx="12">
                  <c:v>779</c:v>
                </c:pt>
                <c:pt idx="13">
                  <c:v>2987</c:v>
                </c:pt>
                <c:pt idx="14">
                  <c:v>557</c:v>
                </c:pt>
                <c:pt idx="15">
                  <c:v>8336</c:v>
                </c:pt>
                <c:pt idx="16">
                  <c:v>4333</c:v>
                </c:pt>
                <c:pt idx="17">
                  <c:v>3964</c:v>
                </c:pt>
                <c:pt idx="18">
                  <c:v>3604</c:v>
                </c:pt>
                <c:pt idx="19">
                  <c:v>8299</c:v>
                </c:pt>
                <c:pt idx="20">
                  <c:v>4161</c:v>
                </c:pt>
                <c:pt idx="21">
                  <c:v>6948</c:v>
                </c:pt>
                <c:pt idx="22">
                  <c:v>7409</c:v>
                </c:pt>
                <c:pt idx="23">
                  <c:v>5754</c:v>
                </c:pt>
                <c:pt idx="24">
                  <c:v>5190</c:v>
                </c:pt>
                <c:pt idx="25">
                  <c:v>1536</c:v>
                </c:pt>
                <c:pt idx="26">
                  <c:v>1649</c:v>
                </c:pt>
                <c:pt idx="27">
                  <c:v>3925</c:v>
                </c:pt>
                <c:pt idx="28">
                  <c:v>1878</c:v>
                </c:pt>
                <c:pt idx="29">
                  <c:v>649</c:v>
                </c:pt>
                <c:pt idx="30">
                  <c:v>4117</c:v>
                </c:pt>
                <c:pt idx="31">
                  <c:v>322</c:v>
                </c:pt>
                <c:pt idx="32">
                  <c:v>1060</c:v>
                </c:pt>
                <c:pt idx="33">
                  <c:v>3142</c:v>
                </c:pt>
                <c:pt idx="34">
                  <c:v>3803</c:v>
                </c:pt>
                <c:pt idx="35">
                  <c:v>6240</c:v>
                </c:pt>
                <c:pt idx="36">
                  <c:v>6216</c:v>
                </c:pt>
                <c:pt idx="37">
                  <c:v>5560</c:v>
                </c:pt>
                <c:pt idx="38">
                  <c:v>5933</c:v>
                </c:pt>
                <c:pt idx="39">
                  <c:v>810</c:v>
                </c:pt>
                <c:pt idx="40">
                  <c:v>6169</c:v>
                </c:pt>
                <c:pt idx="41">
                  <c:v>1822</c:v>
                </c:pt>
                <c:pt idx="42">
                  <c:v>5803</c:v>
                </c:pt>
                <c:pt idx="43">
                  <c:v>538</c:v>
                </c:pt>
                <c:pt idx="44">
                  <c:v>5406</c:v>
                </c:pt>
                <c:pt idx="45">
                  <c:v>3886</c:v>
                </c:pt>
                <c:pt idx="46">
                  <c:v>1958</c:v>
                </c:pt>
                <c:pt idx="47">
                  <c:v>208</c:v>
                </c:pt>
              </c:numCache>
            </c:numRef>
          </c:xVal>
          <c:yVal>
            <c:numRef>
              <c:f>'6-13_散佈圖'!$C$6:$C$53</c:f>
              <c:numCache>
                <c:formatCode>0</c:formatCode>
                <c:ptCount val="48"/>
                <c:pt idx="0">
                  <c:v>96</c:v>
                </c:pt>
                <c:pt idx="1">
                  <c:v>72</c:v>
                </c:pt>
                <c:pt idx="2">
                  <c:v>177</c:v>
                </c:pt>
                <c:pt idx="3">
                  <c:v>32</c:v>
                </c:pt>
                <c:pt idx="4">
                  <c:v>135</c:v>
                </c:pt>
                <c:pt idx="5">
                  <c:v>160</c:v>
                </c:pt>
                <c:pt idx="6">
                  <c:v>114</c:v>
                </c:pt>
                <c:pt idx="7">
                  <c:v>19</c:v>
                </c:pt>
                <c:pt idx="8">
                  <c:v>186</c:v>
                </c:pt>
                <c:pt idx="9">
                  <c:v>32</c:v>
                </c:pt>
                <c:pt idx="10">
                  <c:v>9</c:v>
                </c:pt>
                <c:pt idx="11">
                  <c:v>170</c:v>
                </c:pt>
                <c:pt idx="12">
                  <c:v>25</c:v>
                </c:pt>
                <c:pt idx="13">
                  <c:v>102</c:v>
                </c:pt>
                <c:pt idx="14">
                  <c:v>16</c:v>
                </c:pt>
                <c:pt idx="15">
                  <c:v>200</c:v>
                </c:pt>
                <c:pt idx="16">
                  <c:v>119</c:v>
                </c:pt>
                <c:pt idx="17">
                  <c:v>99</c:v>
                </c:pt>
                <c:pt idx="18">
                  <c:v>100</c:v>
                </c:pt>
                <c:pt idx="19">
                  <c:v>196</c:v>
                </c:pt>
                <c:pt idx="20">
                  <c:v>121</c:v>
                </c:pt>
                <c:pt idx="21">
                  <c:v>208</c:v>
                </c:pt>
                <c:pt idx="22">
                  <c:v>222</c:v>
                </c:pt>
                <c:pt idx="23">
                  <c:v>150</c:v>
                </c:pt>
                <c:pt idx="24">
                  <c:v>143</c:v>
                </c:pt>
                <c:pt idx="25">
                  <c:v>50</c:v>
                </c:pt>
                <c:pt idx="26">
                  <c:v>52</c:v>
                </c:pt>
                <c:pt idx="27">
                  <c:v>123</c:v>
                </c:pt>
                <c:pt idx="28">
                  <c:v>64</c:v>
                </c:pt>
                <c:pt idx="29">
                  <c:v>23</c:v>
                </c:pt>
                <c:pt idx="30">
                  <c:v>150</c:v>
                </c:pt>
                <c:pt idx="31">
                  <c:v>12</c:v>
                </c:pt>
                <c:pt idx="32">
                  <c:v>41</c:v>
                </c:pt>
                <c:pt idx="33">
                  <c:v>121</c:v>
                </c:pt>
                <c:pt idx="34">
                  <c:v>144</c:v>
                </c:pt>
                <c:pt idx="35">
                  <c:v>249</c:v>
                </c:pt>
                <c:pt idx="36">
                  <c:v>240</c:v>
                </c:pt>
                <c:pt idx="37">
                  <c:v>224</c:v>
                </c:pt>
                <c:pt idx="38">
                  <c:v>218</c:v>
                </c:pt>
                <c:pt idx="39">
                  <c:v>34</c:v>
                </c:pt>
                <c:pt idx="40">
                  <c:v>238</c:v>
                </c:pt>
                <c:pt idx="41">
                  <c:v>70</c:v>
                </c:pt>
                <c:pt idx="42">
                  <c:v>237</c:v>
                </c:pt>
                <c:pt idx="43">
                  <c:v>20</c:v>
                </c:pt>
                <c:pt idx="44">
                  <c:v>213</c:v>
                </c:pt>
                <c:pt idx="45">
                  <c:v>171</c:v>
                </c:pt>
                <c:pt idx="46">
                  <c:v>78</c:v>
                </c:pt>
                <c:pt idx="4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03-4589-8B22-C97560B5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3549808"/>
        <c:axId val="-1613548720"/>
      </c:scatterChart>
      <c:valAx>
        <c:axId val="-16135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8720"/>
        <c:crosses val="autoZero"/>
        <c:crossBetween val="midCat"/>
      </c:valAx>
      <c:valAx>
        <c:axId val="-1613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135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>
                <a:latin typeface="+mn-ea"/>
                <a:ea typeface="+mn-ea"/>
              </a:rPr>
              <a:t>社內廣告的評估矩陣</a:t>
            </a:r>
            <a:r>
              <a:rPr lang="en-US" altLang="ja-JP" sz="1200">
                <a:latin typeface="+mn-ea"/>
                <a:ea typeface="+mn-ea"/>
              </a:rPr>
              <a:t> </a:t>
            </a:r>
            <a:r>
              <a:rPr lang="zh-TW" altLang="en-US" sz="1200">
                <a:latin typeface="+mn-ea"/>
                <a:ea typeface="+mn-ea"/>
              </a:rPr>
              <a:t>（點擊率的成長率：泡泡的大小）</a:t>
            </a:r>
            <a:endParaRPr lang="en-US" altLang="ja-JP" sz="1200">
              <a:latin typeface="+mn-ea"/>
              <a:ea typeface="+mn-ea"/>
            </a:endParaRP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'6-14_泡泡圖'!$E$3</c:f>
              <c:strCache>
                <c:ptCount val="1"/>
                <c:pt idx="0">
                  <c:v>購買數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1"/>
              </a:solidFill>
            </a:ln>
          </c:spPr>
          <c:invertIfNegative val="0"/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4D-4C20-A08E-7F52E0F442A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4D-4C20-A08E-7F52E0F442A9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4D-4C20-A08E-7F52E0F442A9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4D-4C20-A08E-7F52E0F442A9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4D-4C20-A08E-7F52E0F442A9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4D-4C20-A08E-7F52E0F442A9}"/>
              </c:ext>
            </c:extLst>
          </c:dPt>
          <c:xVal>
            <c:numRef>
              <c:f>'6-14_泡泡圖'!$H$4:$H$37</c:f>
              <c:numCache>
                <c:formatCode>0.00%</c:formatCode>
                <c:ptCount val="34"/>
                <c:pt idx="0">
                  <c:v>3.3009934996008966E-3</c:v>
                </c:pt>
                <c:pt idx="1">
                  <c:v>3.085385106817167E-3</c:v>
                </c:pt>
                <c:pt idx="2">
                  <c:v>2.2061573549909566E-3</c:v>
                </c:pt>
                <c:pt idx="3">
                  <c:v>2.0221583652789443E-3</c:v>
                </c:pt>
                <c:pt idx="4">
                  <c:v>2.8881579236729408E-3</c:v>
                </c:pt>
                <c:pt idx="5">
                  <c:v>2.9477530996860784E-3</c:v>
                </c:pt>
                <c:pt idx="6">
                  <c:v>4.5678074244864343E-2</c:v>
                </c:pt>
                <c:pt idx="7">
                  <c:v>3.0547627043762078E-2</c:v>
                </c:pt>
                <c:pt idx="8">
                  <c:v>3.6009300486618885E-2</c:v>
                </c:pt>
                <c:pt idx="9">
                  <c:v>4.8352821710747181E-2</c:v>
                </c:pt>
                <c:pt idx="10">
                  <c:v>5.1597792542023867E-2</c:v>
                </c:pt>
                <c:pt idx="11">
                  <c:v>4.843751889431519E-2</c:v>
                </c:pt>
                <c:pt idx="12">
                  <c:v>5.9453092288495983E-2</c:v>
                </c:pt>
                <c:pt idx="13">
                  <c:v>3.8933404020275071E-2</c:v>
                </c:pt>
                <c:pt idx="14">
                  <c:v>4.110471375254466E-2</c:v>
                </c:pt>
                <c:pt idx="15">
                  <c:v>3.3477078660786017E-2</c:v>
                </c:pt>
                <c:pt idx="16">
                  <c:v>3.3952270268687482E-2</c:v>
                </c:pt>
                <c:pt idx="17">
                  <c:v>2.0991418074783951E-2</c:v>
                </c:pt>
                <c:pt idx="18">
                  <c:v>2.6886035287891165E-2</c:v>
                </c:pt>
                <c:pt idx="19">
                  <c:v>2.0154167636075495E-3</c:v>
                </c:pt>
                <c:pt idx="20">
                  <c:v>3.0826122368481012E-3</c:v>
                </c:pt>
                <c:pt idx="21">
                  <c:v>1.7479867704976275E-3</c:v>
                </c:pt>
                <c:pt idx="22">
                  <c:v>1.6874228097532712E-3</c:v>
                </c:pt>
                <c:pt idx="23">
                  <c:v>5.3283040286287182E-3</c:v>
                </c:pt>
                <c:pt idx="24">
                  <c:v>3.3798007366179828E-3</c:v>
                </c:pt>
                <c:pt idx="25">
                  <c:v>3.5927497654839598E-3</c:v>
                </c:pt>
                <c:pt idx="26">
                  <c:v>3.8544201174923751E-3</c:v>
                </c:pt>
                <c:pt idx="27">
                  <c:v>2.0249144813881486E-3</c:v>
                </c:pt>
                <c:pt idx="28">
                  <c:v>2.3517559019277426E-3</c:v>
                </c:pt>
                <c:pt idx="29">
                  <c:v>2.9347962339529693E-3</c:v>
                </c:pt>
                <c:pt idx="30">
                  <c:v>1.9393328202705461E-3</c:v>
                </c:pt>
                <c:pt idx="31">
                  <c:v>2.7844378957725367E-3</c:v>
                </c:pt>
                <c:pt idx="32">
                  <c:v>2.9530245998534068E-3</c:v>
                </c:pt>
                <c:pt idx="33">
                  <c:v>2.841533312302527E-3</c:v>
                </c:pt>
              </c:numCache>
            </c:numRef>
          </c:xVal>
          <c:yVal>
            <c:numRef>
              <c:f>'6-14_泡泡圖'!$I$4:$I$37</c:f>
              <c:numCache>
                <c:formatCode>0.00%</c:formatCode>
                <c:ptCount val="34"/>
                <c:pt idx="0">
                  <c:v>2.5863893948449179E-2</c:v>
                </c:pt>
                <c:pt idx="1">
                  <c:v>1.6447480744671571E-2</c:v>
                </c:pt>
                <c:pt idx="2">
                  <c:v>2.3457614143322508E-2</c:v>
                </c:pt>
                <c:pt idx="3">
                  <c:v>1.5055441683150213E-2</c:v>
                </c:pt>
                <c:pt idx="4">
                  <c:v>6.5877240189429025E-3</c:v>
                </c:pt>
                <c:pt idx="5">
                  <c:v>4.6752040139340964E-2</c:v>
                </c:pt>
                <c:pt idx="6">
                  <c:v>8.8223135087950441E-4</c:v>
                </c:pt>
                <c:pt idx="7">
                  <c:v>4.1464120019001641E-2</c:v>
                </c:pt>
                <c:pt idx="8">
                  <c:v>2.5063213839435747E-2</c:v>
                </c:pt>
                <c:pt idx="9">
                  <c:v>2.0987070019764534E-2</c:v>
                </c:pt>
                <c:pt idx="10">
                  <c:v>1.4440267927964602E-2</c:v>
                </c:pt>
                <c:pt idx="11">
                  <c:v>3.6069373952702488E-2</c:v>
                </c:pt>
                <c:pt idx="12">
                  <c:v>2.1335337672168424E-2</c:v>
                </c:pt>
                <c:pt idx="13">
                  <c:v>2.4660484275154888E-2</c:v>
                </c:pt>
                <c:pt idx="14">
                  <c:v>1.3314535819918535E-2</c:v>
                </c:pt>
                <c:pt idx="15">
                  <c:v>1.4828645299323531E-2</c:v>
                </c:pt>
                <c:pt idx="16">
                  <c:v>3.2792074041112238E-3</c:v>
                </c:pt>
                <c:pt idx="17">
                  <c:v>1.1697666038383523E-2</c:v>
                </c:pt>
                <c:pt idx="18">
                  <c:v>6.8729939063133308E-3</c:v>
                </c:pt>
                <c:pt idx="19">
                  <c:v>8.7942383102162219E-3</c:v>
                </c:pt>
                <c:pt idx="20">
                  <c:v>7.2198171370188649E-3</c:v>
                </c:pt>
                <c:pt idx="21">
                  <c:v>1.1030917934638647E-2</c:v>
                </c:pt>
                <c:pt idx="22">
                  <c:v>6.6988135010294502E-3</c:v>
                </c:pt>
                <c:pt idx="23">
                  <c:v>6.299491350549192E-3</c:v>
                </c:pt>
                <c:pt idx="24">
                  <c:v>1.0898100660866198E-2</c:v>
                </c:pt>
                <c:pt idx="25">
                  <c:v>9.9710896725511769E-3</c:v>
                </c:pt>
                <c:pt idx="26">
                  <c:v>5.353971823533572E-3</c:v>
                </c:pt>
                <c:pt idx="27">
                  <c:v>5.5806032882019952E-3</c:v>
                </c:pt>
                <c:pt idx="28">
                  <c:v>4.6526375848841613E-3</c:v>
                </c:pt>
                <c:pt idx="29">
                  <c:v>1.5386450877389891E-2</c:v>
                </c:pt>
                <c:pt idx="30">
                  <c:v>7.2092242981931119E-3</c:v>
                </c:pt>
                <c:pt idx="31">
                  <c:v>7.1572908577946298E-3</c:v>
                </c:pt>
                <c:pt idx="32">
                  <c:v>1.4258461541324898E-2</c:v>
                </c:pt>
                <c:pt idx="33">
                  <c:v>1.1987271041719889E-2</c:v>
                </c:pt>
              </c:numCache>
            </c:numRef>
          </c:yVal>
          <c:bubbleSize>
            <c:numRef>
              <c:f>'6-14_泡泡圖'!$K$4:$K$37</c:f>
              <c:numCache>
                <c:formatCode>0%</c:formatCode>
                <c:ptCount val="34"/>
                <c:pt idx="0">
                  <c:v>0.22222222222222232</c:v>
                </c:pt>
                <c:pt idx="1">
                  <c:v>0.5565610859728507</c:v>
                </c:pt>
                <c:pt idx="2">
                  <c:v>0.93918918918918926</c:v>
                </c:pt>
                <c:pt idx="3">
                  <c:v>0.28658536585365857</c:v>
                </c:pt>
                <c:pt idx="4">
                  <c:v>0.1407942238267148</c:v>
                </c:pt>
                <c:pt idx="5">
                  <c:v>0.70588235294117641</c:v>
                </c:pt>
                <c:pt idx="6">
                  <c:v>4.3643530902435224E-3</c:v>
                </c:pt>
                <c:pt idx="7">
                  <c:v>4.8780487804878092E-2</c:v>
                </c:pt>
                <c:pt idx="8">
                  <c:v>0.14150943396226423</c:v>
                </c:pt>
                <c:pt idx="9">
                  <c:v>0.12177121771217703</c:v>
                </c:pt>
                <c:pt idx="10">
                  <c:v>0.41694915254237297</c:v>
                </c:pt>
                <c:pt idx="11">
                  <c:v>0.45679012345679015</c:v>
                </c:pt>
                <c:pt idx="12">
                  <c:v>0.79323308270676685</c:v>
                </c:pt>
                <c:pt idx="13">
                  <c:v>2.7777777777777679E-2</c:v>
                </c:pt>
                <c:pt idx="14">
                  <c:v>0.30155210643015518</c:v>
                </c:pt>
                <c:pt idx="15">
                  <c:v>0.37234042553191493</c:v>
                </c:pt>
                <c:pt idx="16">
                  <c:v>0.30582524271844669</c:v>
                </c:pt>
                <c:pt idx="17">
                  <c:v>0.67680608365019013</c:v>
                </c:pt>
                <c:pt idx="18">
                  <c:v>0.11774744027303763</c:v>
                </c:pt>
                <c:pt idx="19">
                  <c:v>0.28220858895705514</c:v>
                </c:pt>
                <c:pt idx="20">
                  <c:v>4.6721311475409921E-2</c:v>
                </c:pt>
                <c:pt idx="21">
                  <c:v>0.53521126760563376</c:v>
                </c:pt>
                <c:pt idx="22">
                  <c:v>0.15436241610738266</c:v>
                </c:pt>
                <c:pt idx="23">
                  <c:v>0.41091186570011451</c:v>
                </c:pt>
                <c:pt idx="24">
                  <c:v>0.61944444444444446</c:v>
                </c:pt>
                <c:pt idx="25">
                  <c:v>0.11756817165847111</c:v>
                </c:pt>
                <c:pt idx="26">
                  <c:v>0.38095238095238093</c:v>
                </c:pt>
                <c:pt idx="27">
                  <c:v>2.7027027027026973E-2</c:v>
                </c:pt>
                <c:pt idx="28">
                  <c:v>0.40948275862068972</c:v>
                </c:pt>
                <c:pt idx="29">
                  <c:v>0.29323308270676685</c:v>
                </c:pt>
                <c:pt idx="30">
                  <c:v>0.24574961360123648</c:v>
                </c:pt>
                <c:pt idx="31">
                  <c:v>0.77846153846153854</c:v>
                </c:pt>
                <c:pt idx="32">
                  <c:v>0.24155578300921188</c:v>
                </c:pt>
                <c:pt idx="33">
                  <c:v>0.12969283276450505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4-4514-81FA-F14A5F47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1"/>
        <c:axId val="-1613554160"/>
        <c:axId val="-1613542192"/>
      </c:bubbleChart>
      <c:valAx>
        <c:axId val="-16135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zh-TW" altLang="en-US" sz="1200"/>
                  <a:t>點擊率</a:t>
                </a:r>
                <a:endParaRPr lang="ja-JP" altLang="en-US" sz="1200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613542192"/>
        <c:crosses val="autoZero"/>
        <c:crossBetween val="midCat"/>
      </c:valAx>
      <c:valAx>
        <c:axId val="-1613542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zh-TW" altLang="en-US" sz="1200"/>
                  <a:t>購買率</a:t>
                </a:r>
                <a:endParaRPr lang="ja-JP" altLang="en-US" sz="1200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613554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9</xdr:col>
      <xdr:colOff>1130300</xdr:colOff>
      <xdr:row>1</xdr:row>
      <xdr:rowOff>228600</xdr:rowOff>
    </xdr:to>
    <xdr:sp macro="" textlink="">
      <xdr:nvSpPr>
        <xdr:cNvPr id="2" name="四角形吹き出し 1"/>
        <xdr:cNvSpPr/>
      </xdr:nvSpPr>
      <xdr:spPr>
        <a:xfrm>
          <a:off x="3873500" y="0"/>
          <a:ext cx="9588500" cy="609600"/>
        </a:xfrm>
        <a:prstGeom prst="wedgeRectCallout">
          <a:avLst>
            <a:gd name="adj1" fmla="val -57725"/>
            <a:gd name="adj2" fmla="val 53717"/>
          </a:avLst>
        </a:prstGeom>
        <a:solidFill>
          <a:schemeClr val="bg1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TW" altLang="en-US" sz="1600">
              <a:solidFill>
                <a:sysClr val="windowText" lastClr="000000"/>
              </a:solidFill>
            </a:rPr>
            <a:t>請修正計算式，使下表的錯誤顯示消失。</a:t>
          </a:r>
          <a:endParaRPr kumimoji="1" lang="en-US" altLang="zh-TW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1020234</xdr:colOff>
      <xdr:row>21</xdr:row>
      <xdr:rowOff>8467</xdr:rowOff>
    </xdr:from>
    <xdr:to>
      <xdr:col>5</xdr:col>
      <xdr:colOff>766234</xdr:colOff>
      <xdr:row>29</xdr:row>
      <xdr:rowOff>177801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1058862</xdr:colOff>
      <xdr:row>9</xdr:row>
      <xdr:rowOff>187325</xdr:rowOff>
    </xdr:from>
    <xdr:to>
      <xdr:col>5</xdr:col>
      <xdr:colOff>792162</xdr:colOff>
      <xdr:row>18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607219</xdr:colOff>
      <xdr:row>5</xdr:row>
      <xdr:rowOff>52386</xdr:rowOff>
    </xdr:from>
    <xdr:to>
      <xdr:col>15</xdr:col>
      <xdr:colOff>127000</xdr:colOff>
      <xdr:row>19</xdr:row>
      <xdr:rowOff>266699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759619</xdr:colOff>
      <xdr:row>24</xdr:row>
      <xdr:rowOff>65085</xdr:rowOff>
    </xdr:from>
    <xdr:to>
      <xdr:col>17</xdr:col>
      <xdr:colOff>171450</xdr:colOff>
      <xdr:row>40</xdr:row>
      <xdr:rowOff>276224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27</xdr:row>
      <xdr:rowOff>149224</xdr:rowOff>
    </xdr:from>
    <xdr:to>
      <xdr:col>18</xdr:col>
      <xdr:colOff>6351</xdr:colOff>
      <xdr:row>28</xdr:row>
      <xdr:rowOff>185737</xdr:rowOff>
    </xdr:to>
    <xdr:sp macro="" textlink="">
      <xdr:nvSpPr>
        <xdr:cNvPr id="5" name="テキスト ボックス 4"/>
        <xdr:cNvSpPr txBox="1"/>
      </xdr:nvSpPr>
      <xdr:spPr>
        <a:xfrm>
          <a:off x="14020800" y="7864474"/>
          <a:ext cx="1073151" cy="322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TW" altLang="en-US" sz="1600">
              <a:solidFill>
                <a:schemeClr val="tx2">
                  <a:lumMod val="75000"/>
                </a:schemeClr>
              </a:solidFill>
            </a:rPr>
            <a:t>自家公司</a:t>
          </a:r>
          <a:endParaRPr kumimoji="1" lang="ja-JP" altLang="en-US" sz="16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609600</xdr:colOff>
      <xdr:row>30</xdr:row>
      <xdr:rowOff>123824</xdr:rowOff>
    </xdr:from>
    <xdr:to>
      <xdr:col>17</xdr:col>
      <xdr:colOff>517525</xdr:colOff>
      <xdr:row>31</xdr:row>
      <xdr:rowOff>161925</xdr:rowOff>
    </xdr:to>
    <xdr:sp macro="" textlink="">
      <xdr:nvSpPr>
        <xdr:cNvPr id="6" name="テキスト ボックス 5"/>
        <xdr:cNvSpPr txBox="1"/>
      </xdr:nvSpPr>
      <xdr:spPr>
        <a:xfrm>
          <a:off x="14020800" y="8696324"/>
          <a:ext cx="746125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en-US" sz="16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kumimoji="1" lang="zh-TW" altLang="en-US" sz="16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公司</a:t>
          </a:r>
          <a:endParaRPr kumimoji="1" lang="ja-JP" altLang="en-US" sz="16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609600</xdr:colOff>
      <xdr:row>31</xdr:row>
      <xdr:rowOff>188912</xdr:rowOff>
    </xdr:from>
    <xdr:to>
      <xdr:col>17</xdr:col>
      <xdr:colOff>517525</xdr:colOff>
      <xdr:row>32</xdr:row>
      <xdr:rowOff>227012</xdr:rowOff>
    </xdr:to>
    <xdr:sp macro="" textlink="">
      <xdr:nvSpPr>
        <xdr:cNvPr id="7" name="テキスト ボックス 6"/>
        <xdr:cNvSpPr txBox="1"/>
      </xdr:nvSpPr>
      <xdr:spPr>
        <a:xfrm>
          <a:off x="14020800" y="9047162"/>
          <a:ext cx="746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en-US" sz="1600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</a:t>
          </a:r>
          <a:r>
            <a:rPr kumimoji="1" lang="zh-TW" altLang="en-US" sz="1600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公司</a:t>
          </a:r>
          <a:endParaRPr kumimoji="1" lang="ja-JP" altLang="en-US" sz="1600">
            <a:solidFill>
              <a:schemeClr val="tx2">
                <a:lumMod val="60000"/>
                <a:lumOff val="40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111125</xdr:colOff>
      <xdr:row>25</xdr:row>
      <xdr:rowOff>276225</xdr:rowOff>
    </xdr:from>
    <xdr:to>
      <xdr:col>14</xdr:col>
      <xdr:colOff>339725</xdr:colOff>
      <xdr:row>27</xdr:row>
      <xdr:rowOff>22225</xdr:rowOff>
    </xdr:to>
    <xdr:sp macro="" textlink="">
      <xdr:nvSpPr>
        <xdr:cNvPr id="8" name="テキスト ボックス 7"/>
        <xdr:cNvSpPr txBox="1"/>
      </xdr:nvSpPr>
      <xdr:spPr>
        <a:xfrm>
          <a:off x="8493125" y="7419975"/>
          <a:ext cx="35814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Project X</a:t>
          </a:r>
          <a:r>
            <a:rPr kumimoji="1" lang="zh-TW" altLang="en-US" sz="180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提高成長率</a:t>
          </a:r>
          <a:endParaRPr kumimoji="1" lang="ja-JP" altLang="en-US" sz="1800">
            <a:solidFill>
              <a:schemeClr val="tx2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190500</xdr:colOff>
      <xdr:row>27</xdr:row>
      <xdr:rowOff>76200</xdr:rowOff>
    </xdr:from>
    <xdr:to>
      <xdr:col>12</xdr:col>
      <xdr:colOff>215900</xdr:colOff>
      <xdr:row>30</xdr:row>
      <xdr:rowOff>241300</xdr:rowOff>
    </xdr:to>
    <xdr:cxnSp macro="">
      <xdr:nvCxnSpPr>
        <xdr:cNvPr id="9" name="直線矢印コネクタ 8"/>
        <xdr:cNvCxnSpPr/>
      </xdr:nvCxnSpPr>
      <xdr:spPr>
        <a:xfrm flipH="1">
          <a:off x="11925300" y="7962900"/>
          <a:ext cx="25400" cy="1041400"/>
        </a:xfrm>
        <a:prstGeom prst="straightConnector1">
          <a:avLst/>
        </a:prstGeom>
        <a:ln w="57150" cmpd="sng">
          <a:solidFill>
            <a:schemeClr val="tx2">
              <a:lumMod val="75000"/>
            </a:schemeClr>
          </a:solidFill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23</xdr:row>
      <xdr:rowOff>244474</xdr:rowOff>
    </xdr:from>
    <xdr:to>
      <xdr:col>7</xdr:col>
      <xdr:colOff>381000</xdr:colOff>
      <xdr:row>37</xdr:row>
      <xdr:rowOff>228599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382586</xdr:colOff>
      <xdr:row>6</xdr:row>
      <xdr:rowOff>146050</xdr:rowOff>
    </xdr:from>
    <xdr:to>
      <xdr:col>6</xdr:col>
      <xdr:colOff>1142999</xdr:colOff>
      <xdr:row>18</xdr:row>
      <xdr:rowOff>190500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80433</xdr:colOff>
      <xdr:row>16</xdr:row>
      <xdr:rowOff>287866</xdr:rowOff>
    </xdr:from>
    <xdr:to>
      <xdr:col>9</xdr:col>
      <xdr:colOff>372533</xdr:colOff>
      <xdr:row>29</xdr:row>
      <xdr:rowOff>304800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517912</xdr:colOff>
      <xdr:row>4</xdr:row>
      <xdr:rowOff>235269</xdr:rowOff>
    </xdr:from>
    <xdr:to>
      <xdr:col>10</xdr:col>
      <xdr:colOff>208541</xdr:colOff>
      <xdr:row>13</xdr:row>
      <xdr:rowOff>158568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5</xdr:row>
      <xdr:rowOff>927100</xdr:rowOff>
    </xdr:from>
    <xdr:to>
      <xdr:col>13</xdr:col>
      <xdr:colOff>876300</xdr:colOff>
      <xdr:row>5</xdr:row>
      <xdr:rowOff>1295400</xdr:rowOff>
    </xdr:to>
    <xdr:sp macro="" textlink="">
      <xdr:nvSpPr>
        <xdr:cNvPr id="2" name="正方形/長方形 1"/>
        <xdr:cNvSpPr/>
      </xdr:nvSpPr>
      <xdr:spPr>
        <a:xfrm>
          <a:off x="19177000" y="32004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2">
                  <a:lumMod val="50000"/>
                </a:schemeClr>
              </a:solidFill>
            </a:rPr>
            <a:t>Over Quota</a:t>
          </a:r>
          <a:endParaRPr kumimoji="1" lang="ja-JP" altLang="en-US" sz="12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342900</xdr:colOff>
      <xdr:row>5</xdr:row>
      <xdr:rowOff>1930400</xdr:rowOff>
    </xdr:from>
    <xdr:to>
      <xdr:col>13</xdr:col>
      <xdr:colOff>546100</xdr:colOff>
      <xdr:row>5</xdr:row>
      <xdr:rowOff>2298700</xdr:rowOff>
    </xdr:to>
    <xdr:sp macro="" textlink="">
      <xdr:nvSpPr>
        <xdr:cNvPr id="3" name="正方形/長方形 2"/>
        <xdr:cNvSpPr/>
      </xdr:nvSpPr>
      <xdr:spPr>
        <a:xfrm>
          <a:off x="18846800" y="32004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rgbClr val="00B050"/>
              </a:solidFill>
            </a:rPr>
            <a:t>Pro non-DfB</a:t>
          </a:r>
          <a:endParaRPr kumimoji="1" lang="ja-JP" altLang="en-US" sz="1200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317500</xdr:colOff>
      <xdr:row>6</xdr:row>
      <xdr:rowOff>774700</xdr:rowOff>
    </xdr:from>
    <xdr:to>
      <xdr:col>13</xdr:col>
      <xdr:colOff>520700</xdr:colOff>
      <xdr:row>6</xdr:row>
      <xdr:rowOff>1143000</xdr:rowOff>
    </xdr:to>
    <xdr:sp macro="" textlink="">
      <xdr:nvSpPr>
        <xdr:cNvPr id="4" name="正方形/長方形 3"/>
        <xdr:cNvSpPr/>
      </xdr:nvSpPr>
      <xdr:spPr>
        <a:xfrm>
          <a:off x="188214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Biz abandoners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355600</xdr:colOff>
      <xdr:row>6</xdr:row>
      <xdr:rowOff>1346200</xdr:rowOff>
    </xdr:from>
    <xdr:to>
      <xdr:col>13</xdr:col>
      <xdr:colOff>558800</xdr:colOff>
      <xdr:row>6</xdr:row>
      <xdr:rowOff>1714500</xdr:rowOff>
    </xdr:to>
    <xdr:sp macro="" textlink="">
      <xdr:nvSpPr>
        <xdr:cNvPr id="5" name="正方形/長方形 4"/>
        <xdr:cNvSpPr/>
      </xdr:nvSpPr>
      <xdr:spPr>
        <a:xfrm>
          <a:off x="188595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1">
                  <a:lumMod val="75000"/>
                </a:schemeClr>
              </a:solidFill>
            </a:rPr>
            <a:t>biz domain</a:t>
          </a:r>
          <a:endParaRPr kumimoji="1" lang="ja-JP" altLang="en-US" sz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508000</xdr:colOff>
      <xdr:row>6</xdr:row>
      <xdr:rowOff>1892300</xdr:rowOff>
    </xdr:from>
    <xdr:to>
      <xdr:col>13</xdr:col>
      <xdr:colOff>711200</xdr:colOff>
      <xdr:row>6</xdr:row>
      <xdr:rowOff>2260600</xdr:rowOff>
    </xdr:to>
    <xdr:sp macro="" textlink="">
      <xdr:nvSpPr>
        <xdr:cNvPr id="6" name="正方形/長方形 5"/>
        <xdr:cNvSpPr/>
      </xdr:nvSpPr>
      <xdr:spPr>
        <a:xfrm>
          <a:off x="190119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non</a:t>
          </a:r>
          <a:r>
            <a:rPr kumimoji="1" lang="en-US" altLang="ja-JP" sz="1200" baseline="0">
              <a:solidFill>
                <a:schemeClr val="accent5">
                  <a:lumMod val="50000"/>
                </a:schemeClr>
              </a:solidFill>
            </a:rPr>
            <a:t>-dfb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901700</xdr:colOff>
      <xdr:row>5</xdr:row>
      <xdr:rowOff>1193800</xdr:rowOff>
    </xdr:from>
    <xdr:to>
      <xdr:col>31</xdr:col>
      <xdr:colOff>127000</xdr:colOff>
      <xdr:row>5</xdr:row>
      <xdr:rowOff>1562100</xdr:rowOff>
    </xdr:to>
    <xdr:sp macro="" textlink="">
      <xdr:nvSpPr>
        <xdr:cNvPr id="7" name="正方形/長方形 6"/>
        <xdr:cNvSpPr/>
      </xdr:nvSpPr>
      <xdr:spPr>
        <a:xfrm>
          <a:off x="36029900" y="32004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2">
                  <a:lumMod val="50000"/>
                </a:schemeClr>
              </a:solidFill>
            </a:rPr>
            <a:t>Over Quota</a:t>
          </a:r>
          <a:endParaRPr kumimoji="1" lang="ja-JP" altLang="en-US" sz="12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27</xdr:col>
      <xdr:colOff>660400</xdr:colOff>
      <xdr:row>5</xdr:row>
      <xdr:rowOff>2044700</xdr:rowOff>
    </xdr:from>
    <xdr:to>
      <xdr:col>28</xdr:col>
      <xdr:colOff>863600</xdr:colOff>
      <xdr:row>5</xdr:row>
      <xdr:rowOff>2413000</xdr:rowOff>
    </xdr:to>
    <xdr:sp macro="" textlink="">
      <xdr:nvSpPr>
        <xdr:cNvPr id="8" name="正方形/長方形 7"/>
        <xdr:cNvSpPr/>
      </xdr:nvSpPr>
      <xdr:spPr>
        <a:xfrm>
          <a:off x="33832800" y="32004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rgbClr val="00B050"/>
              </a:solidFill>
            </a:rPr>
            <a:t>Pro non-DfB</a:t>
          </a:r>
          <a:endParaRPr kumimoji="1" lang="ja-JP" altLang="en-US" sz="1200">
            <a:solidFill>
              <a:srgbClr val="00B050"/>
            </a:solidFill>
          </a:endParaRPr>
        </a:p>
      </xdr:txBody>
    </xdr:sp>
    <xdr:clientData/>
  </xdr:twoCellAnchor>
  <xdr:twoCellAnchor>
    <xdr:from>
      <xdr:col>28</xdr:col>
      <xdr:colOff>863600</xdr:colOff>
      <xdr:row>6</xdr:row>
      <xdr:rowOff>914400</xdr:rowOff>
    </xdr:from>
    <xdr:to>
      <xdr:col>30</xdr:col>
      <xdr:colOff>88900</xdr:colOff>
      <xdr:row>6</xdr:row>
      <xdr:rowOff>1282700</xdr:rowOff>
    </xdr:to>
    <xdr:sp macro="" textlink="">
      <xdr:nvSpPr>
        <xdr:cNvPr id="9" name="正方形/長方形 8"/>
        <xdr:cNvSpPr/>
      </xdr:nvSpPr>
      <xdr:spPr>
        <a:xfrm>
          <a:off x="350139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Biz abandoners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28</xdr:col>
      <xdr:colOff>279400</xdr:colOff>
      <xdr:row>6</xdr:row>
      <xdr:rowOff>1498600</xdr:rowOff>
    </xdr:from>
    <xdr:to>
      <xdr:col>29</xdr:col>
      <xdr:colOff>482600</xdr:colOff>
      <xdr:row>6</xdr:row>
      <xdr:rowOff>1866900</xdr:rowOff>
    </xdr:to>
    <xdr:sp macro="" textlink="">
      <xdr:nvSpPr>
        <xdr:cNvPr id="10" name="正方形/長方形 9"/>
        <xdr:cNvSpPr/>
      </xdr:nvSpPr>
      <xdr:spPr>
        <a:xfrm>
          <a:off x="344297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1">
                  <a:lumMod val="75000"/>
                </a:schemeClr>
              </a:solidFill>
            </a:rPr>
            <a:t>biz domain</a:t>
          </a:r>
          <a:endParaRPr kumimoji="1" lang="ja-JP" altLang="en-US" sz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27</xdr:col>
      <xdr:colOff>647700</xdr:colOff>
      <xdr:row>6</xdr:row>
      <xdr:rowOff>2171700</xdr:rowOff>
    </xdr:from>
    <xdr:to>
      <xdr:col>28</xdr:col>
      <xdr:colOff>850900</xdr:colOff>
      <xdr:row>6</xdr:row>
      <xdr:rowOff>2540000</xdr:rowOff>
    </xdr:to>
    <xdr:sp macro="" textlink="">
      <xdr:nvSpPr>
        <xdr:cNvPr id="11" name="正方形/長方形 10"/>
        <xdr:cNvSpPr/>
      </xdr:nvSpPr>
      <xdr:spPr>
        <a:xfrm>
          <a:off x="33820100" y="37211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non</a:t>
          </a:r>
          <a:r>
            <a:rPr kumimoji="1" lang="en-US" altLang="ja-JP" sz="1200" baseline="0">
              <a:solidFill>
                <a:schemeClr val="accent5">
                  <a:lumMod val="50000"/>
                </a:schemeClr>
              </a:solidFill>
            </a:rPr>
            <a:t>-dfb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451554</xdr:colOff>
      <xdr:row>2</xdr:row>
      <xdr:rowOff>110067</xdr:rowOff>
    </xdr:from>
    <xdr:to>
      <xdr:col>22</xdr:col>
      <xdr:colOff>832556</xdr:colOff>
      <xdr:row>15</xdr:row>
      <xdr:rowOff>70555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691445</xdr:colOff>
      <xdr:row>10</xdr:row>
      <xdr:rowOff>254000</xdr:rowOff>
    </xdr:from>
    <xdr:to>
      <xdr:col>22</xdr:col>
      <xdr:colOff>564445</xdr:colOff>
      <xdr:row>10</xdr:row>
      <xdr:rowOff>282223</xdr:rowOff>
    </xdr:to>
    <xdr:cxnSp macro="">
      <xdr:nvCxnSpPr>
        <xdr:cNvPr id="26" name="直線コネクタ 25"/>
        <xdr:cNvCxnSpPr/>
      </xdr:nvCxnSpPr>
      <xdr:spPr>
        <a:xfrm flipV="1">
          <a:off x="23099889" y="5545667"/>
          <a:ext cx="5715000" cy="28223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3144</xdr:colOff>
      <xdr:row>3</xdr:row>
      <xdr:rowOff>141112</xdr:rowOff>
    </xdr:from>
    <xdr:to>
      <xdr:col>18</xdr:col>
      <xdr:colOff>19754</xdr:colOff>
      <xdr:row>12</xdr:row>
      <xdr:rowOff>388055</xdr:rowOff>
    </xdr:to>
    <xdr:cxnSp macro="">
      <xdr:nvCxnSpPr>
        <xdr:cNvPr id="27" name="直線コネクタ 26"/>
        <xdr:cNvCxnSpPr/>
      </xdr:nvCxnSpPr>
      <xdr:spPr>
        <a:xfrm>
          <a:off x="24358922" y="1778001"/>
          <a:ext cx="16610" cy="4945943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120120</xdr:rowOff>
    </xdr:from>
    <xdr:to>
      <xdr:col>9</xdr:col>
      <xdr:colOff>161925</xdr:colOff>
      <xdr:row>14</xdr:row>
      <xdr:rowOff>34395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19</xdr:row>
      <xdr:rowOff>316970</xdr:rowOff>
    </xdr:from>
    <xdr:to>
      <xdr:col>11</xdr:col>
      <xdr:colOff>321732</xdr:colOff>
      <xdr:row>30</xdr:row>
      <xdr:rowOff>240933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12</xdr:row>
      <xdr:rowOff>66675</xdr:rowOff>
    </xdr:from>
    <xdr:to>
      <xdr:col>19</xdr:col>
      <xdr:colOff>342900</xdr:colOff>
      <xdr:row>20</xdr:row>
      <xdr:rowOff>295275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workbookViewId="0">
      <selection activeCell="G20" sqref="G20"/>
    </sheetView>
  </sheetViews>
  <sheetFormatPr defaultColWidth="16" defaultRowHeight="20.100000000000001" customHeight="1"/>
  <cols>
    <col min="1" max="2" width="13.375" style="32" customWidth="1"/>
    <col min="3" max="3" width="15.875" style="32" customWidth="1"/>
    <col min="4" max="16384" width="16" style="32"/>
  </cols>
  <sheetData>
    <row r="1" spans="1:12" ht="30" customHeight="1">
      <c r="A1" s="31" t="s">
        <v>93</v>
      </c>
    </row>
    <row r="2" spans="1:12" ht="19.5" customHeight="1" thickBot="1"/>
    <row r="3" spans="1:12" s="35" customFormat="1" ht="39.950000000000003" customHeight="1">
      <c r="A3" s="33" t="s">
        <v>100</v>
      </c>
      <c r="B3" s="33" t="s">
        <v>94</v>
      </c>
      <c r="C3" s="34" t="s">
        <v>95</v>
      </c>
      <c r="D3" s="34" t="s">
        <v>101</v>
      </c>
      <c r="E3" s="34" t="s">
        <v>102</v>
      </c>
      <c r="F3" s="34" t="s">
        <v>103</v>
      </c>
      <c r="G3" s="34" t="s">
        <v>96</v>
      </c>
      <c r="H3" s="34" t="s">
        <v>98</v>
      </c>
      <c r="I3" s="34" t="s">
        <v>104</v>
      </c>
      <c r="J3" s="34" t="s">
        <v>105</v>
      </c>
      <c r="K3" s="34" t="s">
        <v>97</v>
      </c>
      <c r="L3" s="34" t="s">
        <v>99</v>
      </c>
    </row>
    <row r="4" spans="1:12" ht="20.100000000000001" customHeight="1">
      <c r="A4" s="115" t="s">
        <v>0</v>
      </c>
      <c r="B4" s="36">
        <v>42372</v>
      </c>
      <c r="C4" s="37">
        <v>1534</v>
      </c>
      <c r="D4" s="37"/>
      <c r="E4" s="37">
        <v>772</v>
      </c>
      <c r="F4" s="37"/>
      <c r="G4" s="38">
        <f>E4/C4</f>
        <v>0.50325945241199477</v>
      </c>
      <c r="H4" s="38"/>
      <c r="I4" s="39">
        <f>K4/E4</f>
        <v>4235</v>
      </c>
      <c r="J4" s="39"/>
      <c r="K4" s="39">
        <v>3269420</v>
      </c>
      <c r="L4" s="39"/>
    </row>
    <row r="5" spans="1:12" ht="20.100000000000001" customHeight="1">
      <c r="A5" s="116"/>
      <c r="B5" s="36">
        <v>42379</v>
      </c>
      <c r="C5" s="37">
        <v>1842</v>
      </c>
      <c r="D5" s="37"/>
      <c r="E5" s="37">
        <v>789</v>
      </c>
      <c r="F5" s="37"/>
      <c r="G5" s="38">
        <f t="shared" ref="G5:H55" si="0">E5/C5</f>
        <v>0.42833876221498374</v>
      </c>
      <c r="H5" s="38"/>
      <c r="I5" s="39">
        <f t="shared" ref="I5:I55" si="1">K5/E5</f>
        <v>4051</v>
      </c>
      <c r="J5" s="39"/>
      <c r="K5" s="39">
        <v>3196239</v>
      </c>
      <c r="L5" s="39"/>
    </row>
    <row r="6" spans="1:12" ht="20.100000000000001" customHeight="1">
      <c r="A6" s="116"/>
      <c r="B6" s="36">
        <v>42386</v>
      </c>
      <c r="C6" s="37">
        <v>1718</v>
      </c>
      <c r="D6" s="37"/>
      <c r="E6" s="37">
        <v>738</v>
      </c>
      <c r="F6" s="37"/>
      <c r="G6" s="38">
        <f t="shared" si="0"/>
        <v>0.42956926658905703</v>
      </c>
      <c r="H6" s="38"/>
      <c r="I6" s="39">
        <f t="shared" si="1"/>
        <v>4304</v>
      </c>
      <c r="J6" s="39"/>
      <c r="K6" s="39">
        <v>3176352</v>
      </c>
      <c r="L6" s="39"/>
    </row>
    <row r="7" spans="1:12" ht="20.100000000000001" customHeight="1">
      <c r="A7" s="116"/>
      <c r="B7" s="36">
        <v>42393</v>
      </c>
      <c r="C7" s="37">
        <v>1941</v>
      </c>
      <c r="D7" s="37"/>
      <c r="E7" s="37">
        <v>783</v>
      </c>
      <c r="F7" s="37"/>
      <c r="G7" s="38">
        <f t="shared" si="0"/>
        <v>0.40340030911901081</v>
      </c>
      <c r="H7" s="38"/>
      <c r="I7" s="39">
        <f t="shared" si="1"/>
        <v>4105</v>
      </c>
      <c r="J7" s="39"/>
      <c r="K7" s="39">
        <v>3214215</v>
      </c>
      <c r="L7" s="39"/>
    </row>
    <row r="8" spans="1:12" ht="20.100000000000001" customHeight="1">
      <c r="A8" s="116"/>
      <c r="B8" s="36">
        <v>42400</v>
      </c>
      <c r="C8" s="37">
        <v>4090</v>
      </c>
      <c r="D8" s="37"/>
      <c r="E8" s="37">
        <v>988</v>
      </c>
      <c r="F8" s="37"/>
      <c r="G8" s="38">
        <f t="shared" si="0"/>
        <v>0.24156479217603913</v>
      </c>
      <c r="H8" s="38"/>
      <c r="I8" s="39">
        <f t="shared" si="1"/>
        <v>4164</v>
      </c>
      <c r="J8" s="39"/>
      <c r="K8" s="39">
        <v>4114032</v>
      </c>
      <c r="L8" s="39"/>
    </row>
    <row r="9" spans="1:12" ht="20.100000000000001" customHeight="1">
      <c r="A9" s="116"/>
      <c r="B9" s="36">
        <f>B8+7</f>
        <v>42407</v>
      </c>
      <c r="C9" s="37">
        <v>2668</v>
      </c>
      <c r="D9" s="37"/>
      <c r="E9" s="37">
        <v>1043</v>
      </c>
      <c r="F9" s="37"/>
      <c r="G9" s="38">
        <f t="shared" si="0"/>
        <v>0.39092953523238383</v>
      </c>
      <c r="H9" s="38"/>
      <c r="I9" s="39">
        <f t="shared" si="1"/>
        <v>4075</v>
      </c>
      <c r="J9" s="39"/>
      <c r="K9" s="39">
        <v>4250225</v>
      </c>
      <c r="L9" s="39"/>
    </row>
    <row r="10" spans="1:12" ht="20.100000000000001" customHeight="1">
      <c r="A10" s="116"/>
      <c r="B10" s="36">
        <f t="shared" ref="B10:B55" si="2">B9+7</f>
        <v>42414</v>
      </c>
      <c r="C10" s="37">
        <v>2660</v>
      </c>
      <c r="D10" s="37"/>
      <c r="E10" s="37">
        <v>935</v>
      </c>
      <c r="F10" s="37"/>
      <c r="G10" s="38">
        <f t="shared" si="0"/>
        <v>0.35150375939849626</v>
      </c>
      <c r="H10" s="38"/>
      <c r="I10" s="39">
        <f t="shared" si="1"/>
        <v>4383</v>
      </c>
      <c r="J10" s="39"/>
      <c r="K10" s="39">
        <v>4098105</v>
      </c>
      <c r="L10" s="39"/>
    </row>
    <row r="11" spans="1:12" ht="20.100000000000001" customHeight="1">
      <c r="A11" s="116"/>
      <c r="B11" s="36">
        <f t="shared" si="2"/>
        <v>42421</v>
      </c>
      <c r="C11" s="37">
        <v>3158</v>
      </c>
      <c r="D11" s="37"/>
      <c r="E11" s="37">
        <v>1008</v>
      </c>
      <c r="F11" s="37"/>
      <c r="G11" s="38">
        <f t="shared" si="0"/>
        <v>0.31918936035465484</v>
      </c>
      <c r="H11" s="38"/>
      <c r="I11" s="39">
        <f t="shared" si="1"/>
        <v>4211</v>
      </c>
      <c r="J11" s="39"/>
      <c r="K11" s="39">
        <v>4244688</v>
      </c>
      <c r="L11" s="39"/>
    </row>
    <row r="12" spans="1:12" ht="20.100000000000001" customHeight="1">
      <c r="A12" s="116"/>
      <c r="B12" s="36">
        <f t="shared" si="2"/>
        <v>42428</v>
      </c>
      <c r="C12" s="37">
        <v>2925</v>
      </c>
      <c r="D12" s="37"/>
      <c r="E12" s="37">
        <v>836</v>
      </c>
      <c r="F12" s="37"/>
      <c r="G12" s="38">
        <f t="shared" si="0"/>
        <v>0.28581196581196583</v>
      </c>
      <c r="H12" s="38"/>
      <c r="I12" s="39">
        <f t="shared" si="1"/>
        <v>4389</v>
      </c>
      <c r="J12" s="39"/>
      <c r="K12" s="39">
        <v>3669204</v>
      </c>
      <c r="L12" s="39"/>
    </row>
    <row r="13" spans="1:12" ht="20.100000000000001" customHeight="1">
      <c r="A13" s="116"/>
      <c r="B13" s="36">
        <f t="shared" si="2"/>
        <v>42435</v>
      </c>
      <c r="C13" s="37">
        <v>2721</v>
      </c>
      <c r="D13" s="37">
        <f>AVERAGE(C4:C13)</f>
        <v>2525.6999999999998</v>
      </c>
      <c r="E13" s="37">
        <v>896</v>
      </c>
      <c r="F13" s="37">
        <f>AVERAGE(E4:E13)</f>
        <v>878.8</v>
      </c>
      <c r="G13" s="38">
        <f t="shared" si="0"/>
        <v>0.32929070194781329</v>
      </c>
      <c r="H13" s="38">
        <f>F13/D13</f>
        <v>0.34794314447479907</v>
      </c>
      <c r="I13" s="39">
        <f t="shared" si="1"/>
        <v>4374</v>
      </c>
      <c r="J13" s="39">
        <f>AVERAGE(I4:I13)</f>
        <v>4229.1000000000004</v>
      </c>
      <c r="K13" s="39">
        <v>3919104</v>
      </c>
      <c r="L13" s="39">
        <f>AVERAGE(K4:K13)</f>
        <v>3715158.4</v>
      </c>
    </row>
    <row r="14" spans="1:12" ht="20.100000000000001" customHeight="1">
      <c r="A14" s="116"/>
      <c r="B14" s="36">
        <f t="shared" si="2"/>
        <v>42442</v>
      </c>
      <c r="C14" s="37">
        <v>2600</v>
      </c>
      <c r="D14" s="37">
        <f>AVERAGE(C5:C14)</f>
        <v>2632.3</v>
      </c>
      <c r="E14" s="37">
        <v>820</v>
      </c>
      <c r="F14" s="37">
        <f>AVERAGE(E5:E14)</f>
        <v>883.6</v>
      </c>
      <c r="G14" s="38">
        <f t="shared" si="0"/>
        <v>0.31538461538461537</v>
      </c>
      <c r="H14" s="38">
        <f t="shared" si="0"/>
        <v>0.33567602476921321</v>
      </c>
      <c r="I14" s="39">
        <f t="shared" si="1"/>
        <v>4115</v>
      </c>
      <c r="J14" s="39">
        <f>AVERAGE(I5:I14)</f>
        <v>4217.1000000000004</v>
      </c>
      <c r="K14" s="39">
        <v>3374300</v>
      </c>
      <c r="L14" s="39">
        <f>AVERAGE(K5:K14)</f>
        <v>3725646.4</v>
      </c>
    </row>
    <row r="15" spans="1:12" ht="20.100000000000001" customHeight="1">
      <c r="A15" s="116"/>
      <c r="B15" s="36">
        <f t="shared" si="2"/>
        <v>42449</v>
      </c>
      <c r="C15" s="37">
        <v>2930</v>
      </c>
      <c r="D15" s="37">
        <f t="shared" ref="D15:F55" si="3">AVERAGE(C6:C15)</f>
        <v>2741.1</v>
      </c>
      <c r="E15" s="37">
        <v>827</v>
      </c>
      <c r="F15" s="37">
        <f t="shared" si="3"/>
        <v>887.4</v>
      </c>
      <c r="G15" s="38">
        <f t="shared" si="0"/>
        <v>0.28225255972696245</v>
      </c>
      <c r="H15" s="38">
        <f t="shared" si="0"/>
        <v>0.32373864506949768</v>
      </c>
      <c r="I15" s="39">
        <f t="shared" si="1"/>
        <v>4285</v>
      </c>
      <c r="J15" s="39">
        <f t="shared" ref="J15:J55" si="4">AVERAGE(I6:I15)</f>
        <v>4240.5</v>
      </c>
      <c r="K15" s="39">
        <v>3543695</v>
      </c>
      <c r="L15" s="39">
        <f t="shared" ref="L15:L55" si="5">AVERAGE(K6:K15)</f>
        <v>3760392</v>
      </c>
    </row>
    <row r="16" spans="1:12" ht="20.100000000000001" customHeight="1">
      <c r="A16" s="117"/>
      <c r="B16" s="36">
        <f t="shared" si="2"/>
        <v>42456</v>
      </c>
      <c r="C16" s="37">
        <v>4180</v>
      </c>
      <c r="D16" s="37">
        <f t="shared" si="3"/>
        <v>2987.3</v>
      </c>
      <c r="E16" s="37">
        <v>780</v>
      </c>
      <c r="F16" s="37">
        <f t="shared" si="3"/>
        <v>891.6</v>
      </c>
      <c r="G16" s="38">
        <f t="shared" si="0"/>
        <v>0.18660287081339713</v>
      </c>
      <c r="H16" s="38">
        <f t="shared" si="0"/>
        <v>0.29846349546413148</v>
      </c>
      <c r="I16" s="39">
        <f t="shared" si="1"/>
        <v>4354</v>
      </c>
      <c r="J16" s="39">
        <f t="shared" si="4"/>
        <v>4245.5</v>
      </c>
      <c r="K16" s="39">
        <v>3396120</v>
      </c>
      <c r="L16" s="39">
        <f t="shared" si="5"/>
        <v>3782368.8</v>
      </c>
    </row>
    <row r="17" spans="1:12" ht="20.100000000000001" customHeight="1">
      <c r="A17" s="115" t="s">
        <v>1</v>
      </c>
      <c r="B17" s="36">
        <f t="shared" si="2"/>
        <v>42463</v>
      </c>
      <c r="C17" s="37">
        <v>5202</v>
      </c>
      <c r="D17" s="37">
        <f t="shared" si="3"/>
        <v>3313.4</v>
      </c>
      <c r="E17" s="37">
        <v>1017</v>
      </c>
      <c r="F17" s="37">
        <f t="shared" si="3"/>
        <v>915</v>
      </c>
      <c r="G17" s="38">
        <f t="shared" si="0"/>
        <v>0.19550173010380623</v>
      </c>
      <c r="H17" s="38">
        <f t="shared" si="0"/>
        <v>0.2761513852839983</v>
      </c>
      <c r="I17" s="39">
        <f t="shared" si="1"/>
        <v>4022</v>
      </c>
      <c r="J17" s="39">
        <f t="shared" si="4"/>
        <v>4237.2</v>
      </c>
      <c r="K17" s="39">
        <v>4090374</v>
      </c>
      <c r="L17" s="39">
        <f t="shared" si="5"/>
        <v>3869984.7</v>
      </c>
    </row>
    <row r="18" spans="1:12" ht="20.100000000000001" customHeight="1">
      <c r="A18" s="116"/>
      <c r="B18" s="36">
        <f t="shared" si="2"/>
        <v>42470</v>
      </c>
      <c r="C18" s="37">
        <v>5270</v>
      </c>
      <c r="D18" s="37">
        <f t="shared" si="3"/>
        <v>3431.4</v>
      </c>
      <c r="E18" s="37">
        <v>1083</v>
      </c>
      <c r="F18" s="37">
        <f t="shared" si="3"/>
        <v>924.5</v>
      </c>
      <c r="G18" s="38">
        <f t="shared" si="0"/>
        <v>0.20550284629981025</v>
      </c>
      <c r="H18" s="38">
        <f t="shared" si="0"/>
        <v>0.26942355889724312</v>
      </c>
      <c r="I18" s="39">
        <f t="shared" si="1"/>
        <v>4032</v>
      </c>
      <c r="J18" s="39">
        <f t="shared" si="4"/>
        <v>4224</v>
      </c>
      <c r="K18" s="39">
        <v>4366656</v>
      </c>
      <c r="L18" s="39">
        <f t="shared" si="5"/>
        <v>3895247.1</v>
      </c>
    </row>
    <row r="19" spans="1:12" ht="20.100000000000001" customHeight="1">
      <c r="A19" s="116"/>
      <c r="B19" s="36">
        <f t="shared" si="2"/>
        <v>42477</v>
      </c>
      <c r="C19" s="37">
        <v>6262</v>
      </c>
      <c r="D19" s="37">
        <f t="shared" si="3"/>
        <v>3790.8</v>
      </c>
      <c r="E19" s="37">
        <v>1077</v>
      </c>
      <c r="F19" s="37">
        <f t="shared" si="3"/>
        <v>927.9</v>
      </c>
      <c r="G19" s="38">
        <f t="shared" si="0"/>
        <v>0.17198977962312359</v>
      </c>
      <c r="H19" s="38">
        <f t="shared" si="0"/>
        <v>0.24477682811016144</v>
      </c>
      <c r="I19" s="39">
        <f t="shared" si="1"/>
        <v>4080</v>
      </c>
      <c r="J19" s="39">
        <f t="shared" si="4"/>
        <v>4224.5</v>
      </c>
      <c r="K19" s="39">
        <v>4394160</v>
      </c>
      <c r="L19" s="39">
        <f t="shared" si="5"/>
        <v>3909640.6</v>
      </c>
    </row>
    <row r="20" spans="1:12" ht="20.100000000000001" customHeight="1">
      <c r="A20" s="116"/>
      <c r="B20" s="36">
        <f t="shared" si="2"/>
        <v>42484</v>
      </c>
      <c r="C20" s="37">
        <v>5421</v>
      </c>
      <c r="D20" s="37">
        <f t="shared" si="3"/>
        <v>4066.9</v>
      </c>
      <c r="E20" s="37">
        <v>1092</v>
      </c>
      <c r="F20" s="37">
        <f t="shared" si="3"/>
        <v>943.6</v>
      </c>
      <c r="G20" s="38">
        <f t="shared" si="0"/>
        <v>0.20143884892086331</v>
      </c>
      <c r="H20" s="38">
        <f t="shared" si="0"/>
        <v>0.23201947429245862</v>
      </c>
      <c r="I20" s="39">
        <f t="shared" si="1"/>
        <v>4187</v>
      </c>
      <c r="J20" s="39">
        <f t="shared" si="4"/>
        <v>4204.8999999999996</v>
      </c>
      <c r="K20" s="39">
        <v>4572204</v>
      </c>
      <c r="L20" s="39">
        <f t="shared" si="5"/>
        <v>3957050.5</v>
      </c>
    </row>
    <row r="21" spans="1:12" ht="20.100000000000001" customHeight="1">
      <c r="A21" s="116"/>
      <c r="B21" s="36">
        <f t="shared" si="2"/>
        <v>42491</v>
      </c>
      <c r="C21" s="37">
        <v>2730</v>
      </c>
      <c r="D21" s="37">
        <f t="shared" si="3"/>
        <v>4024.1</v>
      </c>
      <c r="E21" s="37">
        <v>990</v>
      </c>
      <c r="F21" s="37">
        <f t="shared" si="3"/>
        <v>941.8</v>
      </c>
      <c r="G21" s="38">
        <f t="shared" si="0"/>
        <v>0.36263736263736263</v>
      </c>
      <c r="H21" s="38">
        <f t="shared" si="0"/>
        <v>0.23403990954499143</v>
      </c>
      <c r="I21" s="39">
        <f t="shared" si="1"/>
        <v>4183</v>
      </c>
      <c r="J21" s="39">
        <f t="shared" si="4"/>
        <v>4202.1000000000004</v>
      </c>
      <c r="K21" s="39">
        <v>4141170</v>
      </c>
      <c r="L21" s="39">
        <f t="shared" si="5"/>
        <v>3946698.7</v>
      </c>
    </row>
    <row r="22" spans="1:12" ht="20.100000000000001" customHeight="1">
      <c r="A22" s="116"/>
      <c r="B22" s="36">
        <f t="shared" si="2"/>
        <v>42498</v>
      </c>
      <c r="C22" s="37"/>
      <c r="D22" s="37">
        <f t="shared" si="3"/>
        <v>4146.2222222222226</v>
      </c>
      <c r="E22" s="37"/>
      <c r="F22" s="37">
        <f t="shared" si="3"/>
        <v>953.55555555555554</v>
      </c>
      <c r="G22" s="38" t="e">
        <f t="shared" si="0"/>
        <v>#DIV/0!</v>
      </c>
      <c r="H22" s="38">
        <f t="shared" si="0"/>
        <v>0.22998177725372493</v>
      </c>
      <c r="I22" s="39" t="e">
        <f t="shared" si="1"/>
        <v>#DIV/0!</v>
      </c>
      <c r="J22" s="39" t="e">
        <f t="shared" si="4"/>
        <v>#DIV/0!</v>
      </c>
      <c r="K22" s="39"/>
      <c r="L22" s="39">
        <f t="shared" si="5"/>
        <v>3977531.4444444445</v>
      </c>
    </row>
    <row r="23" spans="1:12" ht="20.100000000000001" customHeight="1">
      <c r="A23" s="116"/>
      <c r="B23" s="36">
        <f t="shared" si="2"/>
        <v>42505</v>
      </c>
      <c r="C23" s="37"/>
      <c r="D23" s="37">
        <f t="shared" si="3"/>
        <v>4324.375</v>
      </c>
      <c r="E23" s="37"/>
      <c r="F23" s="37">
        <f t="shared" si="3"/>
        <v>960.75</v>
      </c>
      <c r="G23" s="38" t="e">
        <f t="shared" si="0"/>
        <v>#DIV/0!</v>
      </c>
      <c r="H23" s="38">
        <f t="shared" si="0"/>
        <v>0.22217083393553982</v>
      </c>
      <c r="I23" s="39" t="e">
        <f t="shared" si="1"/>
        <v>#DIV/0!</v>
      </c>
      <c r="J23" s="39" t="e">
        <f t="shared" si="4"/>
        <v>#DIV/0!</v>
      </c>
      <c r="K23" s="39"/>
      <c r="L23" s="39">
        <f t="shared" si="5"/>
        <v>3984834.875</v>
      </c>
    </row>
    <row r="24" spans="1:12" ht="20.100000000000001" customHeight="1">
      <c r="A24" s="116"/>
      <c r="B24" s="36">
        <f t="shared" si="2"/>
        <v>42512</v>
      </c>
      <c r="C24" s="37"/>
      <c r="D24" s="37">
        <f t="shared" si="3"/>
        <v>4570.7142857142853</v>
      </c>
      <c r="E24" s="37"/>
      <c r="F24" s="37">
        <f t="shared" si="3"/>
        <v>980.85714285714289</v>
      </c>
      <c r="G24" s="38" t="e">
        <f t="shared" si="0"/>
        <v>#DIV/0!</v>
      </c>
      <c r="H24" s="38">
        <f t="shared" si="0"/>
        <v>0.21459603062978594</v>
      </c>
      <c r="I24" s="39" t="e">
        <f t="shared" si="1"/>
        <v>#DIV/0!</v>
      </c>
      <c r="J24" s="39" t="e">
        <f t="shared" si="4"/>
        <v>#DIV/0!</v>
      </c>
      <c r="K24" s="39"/>
      <c r="L24" s="39">
        <f t="shared" si="5"/>
        <v>4072054.1428571427</v>
      </c>
    </row>
    <row r="25" spans="1:12" ht="20.100000000000001" customHeight="1">
      <c r="A25" s="116"/>
      <c r="B25" s="36">
        <f t="shared" si="2"/>
        <v>42519</v>
      </c>
      <c r="C25" s="37"/>
      <c r="D25" s="37">
        <f t="shared" si="3"/>
        <v>4844.166666666667</v>
      </c>
      <c r="E25" s="37"/>
      <c r="F25" s="37">
        <f t="shared" si="3"/>
        <v>1006.5</v>
      </c>
      <c r="G25" s="38" t="e">
        <f t="shared" si="0"/>
        <v>#DIV/0!</v>
      </c>
      <c r="H25" s="38">
        <f t="shared" si="0"/>
        <v>0.20777567521073453</v>
      </c>
      <c r="I25" s="39" t="e">
        <f t="shared" si="1"/>
        <v>#DIV/0!</v>
      </c>
      <c r="J25" s="39" t="e">
        <f t="shared" si="4"/>
        <v>#DIV/0!</v>
      </c>
      <c r="K25" s="39"/>
      <c r="L25" s="39">
        <f t="shared" si="5"/>
        <v>4160114</v>
      </c>
    </row>
    <row r="26" spans="1:12" ht="20.100000000000001" customHeight="1">
      <c r="A26" s="116"/>
      <c r="B26" s="36">
        <f t="shared" si="2"/>
        <v>42526</v>
      </c>
      <c r="C26" s="37"/>
      <c r="D26" s="37">
        <f t="shared" si="3"/>
        <v>4977</v>
      </c>
      <c r="E26" s="37"/>
      <c r="F26" s="37">
        <f t="shared" si="3"/>
        <v>1051.8</v>
      </c>
      <c r="G26" s="38" t="e">
        <f t="shared" si="0"/>
        <v>#DIV/0!</v>
      </c>
      <c r="H26" s="38">
        <f t="shared" si="0"/>
        <v>0.21133212778782398</v>
      </c>
      <c r="I26" s="39" t="e">
        <f t="shared" si="1"/>
        <v>#DIV/0!</v>
      </c>
      <c r="J26" s="39" t="e">
        <f t="shared" si="4"/>
        <v>#DIV/0!</v>
      </c>
      <c r="K26" s="39"/>
      <c r="L26" s="39">
        <f t="shared" si="5"/>
        <v>4312912.8</v>
      </c>
    </row>
    <row r="27" spans="1:12" ht="20.100000000000001" customHeight="1">
      <c r="A27" s="116"/>
      <c r="B27" s="36">
        <f t="shared" si="2"/>
        <v>42533</v>
      </c>
      <c r="C27" s="37"/>
      <c r="D27" s="37">
        <f t="shared" si="3"/>
        <v>4920.75</v>
      </c>
      <c r="E27" s="37"/>
      <c r="F27" s="37">
        <f t="shared" si="3"/>
        <v>1060.5</v>
      </c>
      <c r="G27" s="38" t="e">
        <f t="shared" si="0"/>
        <v>#DIV/0!</v>
      </c>
      <c r="H27" s="38">
        <f t="shared" si="0"/>
        <v>0.21551592745008383</v>
      </c>
      <c r="I27" s="39" t="e">
        <f t="shared" si="1"/>
        <v>#DIV/0!</v>
      </c>
      <c r="J27" s="39" t="e">
        <f t="shared" si="4"/>
        <v>#DIV/0!</v>
      </c>
      <c r="K27" s="39"/>
      <c r="L27" s="39">
        <f t="shared" si="5"/>
        <v>4368547.5</v>
      </c>
    </row>
    <row r="28" spans="1:12" ht="20.100000000000001" customHeight="1">
      <c r="A28" s="116"/>
      <c r="B28" s="36">
        <f t="shared" si="2"/>
        <v>42540</v>
      </c>
      <c r="C28" s="37"/>
      <c r="D28" s="37">
        <f t="shared" si="3"/>
        <v>4804.333333333333</v>
      </c>
      <c r="E28" s="37"/>
      <c r="F28" s="37">
        <f t="shared" si="3"/>
        <v>1053</v>
      </c>
      <c r="G28" s="38" t="e">
        <f t="shared" si="0"/>
        <v>#DIV/0!</v>
      </c>
      <c r="H28" s="38">
        <f t="shared" si="0"/>
        <v>0.21917713175605358</v>
      </c>
      <c r="I28" s="39" t="e">
        <f t="shared" si="1"/>
        <v>#DIV/0!</v>
      </c>
      <c r="J28" s="39" t="e">
        <f t="shared" si="4"/>
        <v>#DIV/0!</v>
      </c>
      <c r="K28" s="39"/>
      <c r="L28" s="39">
        <f t="shared" si="5"/>
        <v>4369178</v>
      </c>
    </row>
    <row r="29" spans="1:12" ht="20.100000000000001" customHeight="1">
      <c r="A29" s="117"/>
      <c r="B29" s="36">
        <f t="shared" si="2"/>
        <v>42547</v>
      </c>
      <c r="C29" s="37"/>
      <c r="D29" s="37">
        <f t="shared" si="3"/>
        <v>4075.5</v>
      </c>
      <c r="E29" s="37"/>
      <c r="F29" s="37">
        <f t="shared" si="3"/>
        <v>1041</v>
      </c>
      <c r="G29" s="38" t="e">
        <f t="shared" si="0"/>
        <v>#DIV/0!</v>
      </c>
      <c r="H29" s="38">
        <f t="shared" si="0"/>
        <v>0.25542878174457123</v>
      </c>
      <c r="I29" s="39" t="e">
        <f t="shared" si="1"/>
        <v>#DIV/0!</v>
      </c>
      <c r="J29" s="39" t="e">
        <f t="shared" si="4"/>
        <v>#DIV/0!</v>
      </c>
      <c r="K29" s="39"/>
      <c r="L29" s="39">
        <f t="shared" si="5"/>
        <v>4356687</v>
      </c>
    </row>
    <row r="30" spans="1:12" ht="20.100000000000001" customHeight="1">
      <c r="A30" s="115" t="s">
        <v>2</v>
      </c>
      <c r="B30" s="36">
        <f t="shared" si="2"/>
        <v>42554</v>
      </c>
      <c r="C30" s="37"/>
      <c r="D30" s="37">
        <f t="shared" si="3"/>
        <v>2730</v>
      </c>
      <c r="E30" s="37"/>
      <c r="F30" s="37">
        <f t="shared" si="3"/>
        <v>990</v>
      </c>
      <c r="G30" s="38" t="e">
        <f t="shared" si="0"/>
        <v>#DIV/0!</v>
      </c>
      <c r="H30" s="38">
        <f t="shared" si="0"/>
        <v>0.36263736263736263</v>
      </c>
      <c r="I30" s="39" t="e">
        <f t="shared" si="1"/>
        <v>#DIV/0!</v>
      </c>
      <c r="J30" s="39" t="e">
        <f t="shared" si="4"/>
        <v>#DIV/0!</v>
      </c>
      <c r="K30" s="39"/>
      <c r="L30" s="39">
        <f t="shared" si="5"/>
        <v>4141170</v>
      </c>
    </row>
    <row r="31" spans="1:12" ht="20.100000000000001" customHeight="1">
      <c r="A31" s="116"/>
      <c r="B31" s="36">
        <f t="shared" si="2"/>
        <v>42561</v>
      </c>
      <c r="C31" s="37"/>
      <c r="D31" s="37" t="e">
        <f t="shared" si="3"/>
        <v>#DIV/0!</v>
      </c>
      <c r="E31" s="37"/>
      <c r="F31" s="37" t="e">
        <f t="shared" si="3"/>
        <v>#DIV/0!</v>
      </c>
      <c r="G31" s="38" t="e">
        <f t="shared" si="0"/>
        <v>#DIV/0!</v>
      </c>
      <c r="H31" s="38" t="e">
        <f t="shared" si="0"/>
        <v>#DIV/0!</v>
      </c>
      <c r="I31" s="39" t="e">
        <f t="shared" si="1"/>
        <v>#DIV/0!</v>
      </c>
      <c r="J31" s="39" t="e">
        <f t="shared" si="4"/>
        <v>#DIV/0!</v>
      </c>
      <c r="K31" s="39"/>
      <c r="L31" s="39" t="e">
        <f t="shared" si="5"/>
        <v>#DIV/0!</v>
      </c>
    </row>
    <row r="32" spans="1:12" ht="20.100000000000001" customHeight="1">
      <c r="A32" s="116"/>
      <c r="B32" s="36">
        <f t="shared" si="2"/>
        <v>42568</v>
      </c>
      <c r="C32" s="37"/>
      <c r="D32" s="37" t="e">
        <f t="shared" si="3"/>
        <v>#DIV/0!</v>
      </c>
      <c r="E32" s="37"/>
      <c r="F32" s="37" t="e">
        <f t="shared" si="3"/>
        <v>#DIV/0!</v>
      </c>
      <c r="G32" s="38" t="e">
        <f t="shared" si="0"/>
        <v>#DIV/0!</v>
      </c>
      <c r="H32" s="38" t="e">
        <f t="shared" si="0"/>
        <v>#DIV/0!</v>
      </c>
      <c r="I32" s="39" t="e">
        <f t="shared" si="1"/>
        <v>#DIV/0!</v>
      </c>
      <c r="J32" s="39" t="e">
        <f t="shared" si="4"/>
        <v>#DIV/0!</v>
      </c>
      <c r="K32" s="39"/>
      <c r="L32" s="39" t="e">
        <f t="shared" si="5"/>
        <v>#DIV/0!</v>
      </c>
    </row>
    <row r="33" spans="1:12" ht="20.100000000000001" customHeight="1">
      <c r="A33" s="116"/>
      <c r="B33" s="36">
        <f t="shared" si="2"/>
        <v>42575</v>
      </c>
      <c r="C33" s="37"/>
      <c r="D33" s="37" t="e">
        <f t="shared" si="3"/>
        <v>#DIV/0!</v>
      </c>
      <c r="E33" s="37"/>
      <c r="F33" s="37" t="e">
        <f t="shared" si="3"/>
        <v>#DIV/0!</v>
      </c>
      <c r="G33" s="38" t="e">
        <f t="shared" si="0"/>
        <v>#DIV/0!</v>
      </c>
      <c r="H33" s="38" t="e">
        <f t="shared" si="0"/>
        <v>#DIV/0!</v>
      </c>
      <c r="I33" s="39" t="e">
        <f t="shared" si="1"/>
        <v>#DIV/0!</v>
      </c>
      <c r="J33" s="39" t="e">
        <f t="shared" si="4"/>
        <v>#DIV/0!</v>
      </c>
      <c r="K33" s="39"/>
      <c r="L33" s="39" t="e">
        <f t="shared" si="5"/>
        <v>#DIV/0!</v>
      </c>
    </row>
    <row r="34" spans="1:12" ht="20.100000000000001" customHeight="1">
      <c r="A34" s="116"/>
      <c r="B34" s="36">
        <f t="shared" si="2"/>
        <v>42582</v>
      </c>
      <c r="C34" s="37"/>
      <c r="D34" s="37" t="e">
        <f t="shared" si="3"/>
        <v>#DIV/0!</v>
      </c>
      <c r="E34" s="37"/>
      <c r="F34" s="37" t="e">
        <f t="shared" si="3"/>
        <v>#DIV/0!</v>
      </c>
      <c r="G34" s="38" t="e">
        <f t="shared" si="0"/>
        <v>#DIV/0!</v>
      </c>
      <c r="H34" s="38" t="e">
        <f t="shared" si="0"/>
        <v>#DIV/0!</v>
      </c>
      <c r="I34" s="39" t="e">
        <f t="shared" si="1"/>
        <v>#DIV/0!</v>
      </c>
      <c r="J34" s="39" t="e">
        <f t="shared" si="4"/>
        <v>#DIV/0!</v>
      </c>
      <c r="K34" s="39"/>
      <c r="L34" s="39" t="e">
        <f t="shared" si="5"/>
        <v>#DIV/0!</v>
      </c>
    </row>
    <row r="35" spans="1:12" ht="20.100000000000001" customHeight="1">
      <c r="A35" s="116"/>
      <c r="B35" s="36">
        <f t="shared" si="2"/>
        <v>42589</v>
      </c>
      <c r="C35" s="37"/>
      <c r="D35" s="37" t="e">
        <f t="shared" si="3"/>
        <v>#DIV/0!</v>
      </c>
      <c r="E35" s="37"/>
      <c r="F35" s="37" t="e">
        <f t="shared" si="3"/>
        <v>#DIV/0!</v>
      </c>
      <c r="G35" s="38" t="e">
        <f t="shared" si="0"/>
        <v>#DIV/0!</v>
      </c>
      <c r="H35" s="38" t="e">
        <f t="shared" si="0"/>
        <v>#DIV/0!</v>
      </c>
      <c r="I35" s="39" t="e">
        <f t="shared" si="1"/>
        <v>#DIV/0!</v>
      </c>
      <c r="J35" s="39" t="e">
        <f t="shared" si="4"/>
        <v>#DIV/0!</v>
      </c>
      <c r="K35" s="39"/>
      <c r="L35" s="39" t="e">
        <f t="shared" si="5"/>
        <v>#DIV/0!</v>
      </c>
    </row>
    <row r="36" spans="1:12" ht="20.100000000000001" customHeight="1">
      <c r="A36" s="116"/>
      <c r="B36" s="36">
        <f t="shared" si="2"/>
        <v>42596</v>
      </c>
      <c r="C36" s="37"/>
      <c r="D36" s="37" t="e">
        <f t="shared" si="3"/>
        <v>#DIV/0!</v>
      </c>
      <c r="E36" s="37"/>
      <c r="F36" s="37" t="e">
        <f t="shared" si="3"/>
        <v>#DIV/0!</v>
      </c>
      <c r="G36" s="38" t="e">
        <f t="shared" si="0"/>
        <v>#DIV/0!</v>
      </c>
      <c r="H36" s="38" t="e">
        <f t="shared" si="0"/>
        <v>#DIV/0!</v>
      </c>
      <c r="I36" s="39" t="e">
        <f t="shared" si="1"/>
        <v>#DIV/0!</v>
      </c>
      <c r="J36" s="39" t="e">
        <f t="shared" si="4"/>
        <v>#DIV/0!</v>
      </c>
      <c r="K36" s="39"/>
      <c r="L36" s="39" t="e">
        <f t="shared" si="5"/>
        <v>#DIV/0!</v>
      </c>
    </row>
    <row r="37" spans="1:12" ht="20.100000000000001" customHeight="1">
      <c r="A37" s="116"/>
      <c r="B37" s="36">
        <f t="shared" si="2"/>
        <v>42603</v>
      </c>
      <c r="C37" s="37"/>
      <c r="D37" s="37" t="e">
        <f t="shared" si="3"/>
        <v>#DIV/0!</v>
      </c>
      <c r="E37" s="37"/>
      <c r="F37" s="37" t="e">
        <f t="shared" si="3"/>
        <v>#DIV/0!</v>
      </c>
      <c r="G37" s="38" t="e">
        <f t="shared" si="0"/>
        <v>#DIV/0!</v>
      </c>
      <c r="H37" s="38" t="e">
        <f t="shared" si="0"/>
        <v>#DIV/0!</v>
      </c>
      <c r="I37" s="39" t="e">
        <f t="shared" si="1"/>
        <v>#DIV/0!</v>
      </c>
      <c r="J37" s="39" t="e">
        <f t="shared" si="4"/>
        <v>#DIV/0!</v>
      </c>
      <c r="K37" s="39"/>
      <c r="L37" s="39" t="e">
        <f t="shared" si="5"/>
        <v>#DIV/0!</v>
      </c>
    </row>
    <row r="38" spans="1:12" ht="20.100000000000001" customHeight="1">
      <c r="A38" s="116"/>
      <c r="B38" s="36">
        <f t="shared" si="2"/>
        <v>42610</v>
      </c>
      <c r="C38" s="37"/>
      <c r="D38" s="37" t="e">
        <f t="shared" si="3"/>
        <v>#DIV/0!</v>
      </c>
      <c r="E38" s="37"/>
      <c r="F38" s="37" t="e">
        <f t="shared" si="3"/>
        <v>#DIV/0!</v>
      </c>
      <c r="G38" s="38" t="e">
        <f t="shared" si="0"/>
        <v>#DIV/0!</v>
      </c>
      <c r="H38" s="38" t="e">
        <f t="shared" si="0"/>
        <v>#DIV/0!</v>
      </c>
      <c r="I38" s="39" t="e">
        <f t="shared" si="1"/>
        <v>#DIV/0!</v>
      </c>
      <c r="J38" s="39" t="e">
        <f t="shared" si="4"/>
        <v>#DIV/0!</v>
      </c>
      <c r="K38" s="39"/>
      <c r="L38" s="39" t="e">
        <f t="shared" si="5"/>
        <v>#DIV/0!</v>
      </c>
    </row>
    <row r="39" spans="1:12" ht="20.100000000000001" customHeight="1">
      <c r="A39" s="116"/>
      <c r="B39" s="36">
        <f t="shared" si="2"/>
        <v>42617</v>
      </c>
      <c r="C39" s="37"/>
      <c r="D39" s="37" t="e">
        <f t="shared" si="3"/>
        <v>#DIV/0!</v>
      </c>
      <c r="E39" s="37"/>
      <c r="F39" s="37" t="e">
        <f t="shared" si="3"/>
        <v>#DIV/0!</v>
      </c>
      <c r="G39" s="38" t="e">
        <f t="shared" si="0"/>
        <v>#DIV/0!</v>
      </c>
      <c r="H39" s="38" t="e">
        <f t="shared" si="0"/>
        <v>#DIV/0!</v>
      </c>
      <c r="I39" s="39" t="e">
        <f t="shared" si="1"/>
        <v>#DIV/0!</v>
      </c>
      <c r="J39" s="39" t="e">
        <f t="shared" si="4"/>
        <v>#DIV/0!</v>
      </c>
      <c r="K39" s="39"/>
      <c r="L39" s="39" t="e">
        <f t="shared" si="5"/>
        <v>#DIV/0!</v>
      </c>
    </row>
    <row r="40" spans="1:12" ht="20.100000000000001" customHeight="1">
      <c r="A40" s="116"/>
      <c r="B40" s="36">
        <f t="shared" si="2"/>
        <v>42624</v>
      </c>
      <c r="C40" s="37"/>
      <c r="D40" s="37" t="e">
        <f t="shared" si="3"/>
        <v>#DIV/0!</v>
      </c>
      <c r="E40" s="37"/>
      <c r="F40" s="37" t="e">
        <f t="shared" si="3"/>
        <v>#DIV/0!</v>
      </c>
      <c r="G40" s="38" t="e">
        <f t="shared" si="0"/>
        <v>#DIV/0!</v>
      </c>
      <c r="H40" s="38" t="e">
        <f t="shared" si="0"/>
        <v>#DIV/0!</v>
      </c>
      <c r="I40" s="39" t="e">
        <f t="shared" si="1"/>
        <v>#DIV/0!</v>
      </c>
      <c r="J40" s="39" t="e">
        <f t="shared" si="4"/>
        <v>#DIV/0!</v>
      </c>
      <c r="K40" s="39"/>
      <c r="L40" s="39" t="e">
        <f t="shared" si="5"/>
        <v>#DIV/0!</v>
      </c>
    </row>
    <row r="41" spans="1:12" ht="20.100000000000001" customHeight="1">
      <c r="A41" s="116"/>
      <c r="B41" s="36">
        <f t="shared" si="2"/>
        <v>42631</v>
      </c>
      <c r="C41" s="37"/>
      <c r="D41" s="37" t="e">
        <f t="shared" si="3"/>
        <v>#DIV/0!</v>
      </c>
      <c r="E41" s="37"/>
      <c r="F41" s="37" t="e">
        <f t="shared" si="3"/>
        <v>#DIV/0!</v>
      </c>
      <c r="G41" s="38" t="e">
        <f t="shared" si="0"/>
        <v>#DIV/0!</v>
      </c>
      <c r="H41" s="38" t="e">
        <f t="shared" si="0"/>
        <v>#DIV/0!</v>
      </c>
      <c r="I41" s="39" t="e">
        <f t="shared" si="1"/>
        <v>#DIV/0!</v>
      </c>
      <c r="J41" s="39" t="e">
        <f t="shared" si="4"/>
        <v>#DIV/0!</v>
      </c>
      <c r="K41" s="39"/>
      <c r="L41" s="39" t="e">
        <f t="shared" si="5"/>
        <v>#DIV/0!</v>
      </c>
    </row>
    <row r="42" spans="1:12" ht="20.100000000000001" customHeight="1">
      <c r="A42" s="117"/>
      <c r="B42" s="36">
        <f t="shared" si="2"/>
        <v>42638</v>
      </c>
      <c r="C42" s="37"/>
      <c r="D42" s="37" t="e">
        <f t="shared" si="3"/>
        <v>#DIV/0!</v>
      </c>
      <c r="E42" s="37"/>
      <c r="F42" s="37" t="e">
        <f t="shared" si="3"/>
        <v>#DIV/0!</v>
      </c>
      <c r="G42" s="38" t="e">
        <f t="shared" si="0"/>
        <v>#DIV/0!</v>
      </c>
      <c r="H42" s="38" t="e">
        <f t="shared" si="0"/>
        <v>#DIV/0!</v>
      </c>
      <c r="I42" s="39" t="e">
        <f t="shared" si="1"/>
        <v>#DIV/0!</v>
      </c>
      <c r="J42" s="39" t="e">
        <f t="shared" si="4"/>
        <v>#DIV/0!</v>
      </c>
      <c r="K42" s="39"/>
      <c r="L42" s="39" t="e">
        <f t="shared" si="5"/>
        <v>#DIV/0!</v>
      </c>
    </row>
    <row r="43" spans="1:12" ht="20.100000000000001" customHeight="1">
      <c r="A43" s="115" t="s">
        <v>3</v>
      </c>
      <c r="B43" s="36">
        <f t="shared" si="2"/>
        <v>42645</v>
      </c>
      <c r="C43" s="37"/>
      <c r="D43" s="37" t="e">
        <f t="shared" si="3"/>
        <v>#DIV/0!</v>
      </c>
      <c r="E43" s="37"/>
      <c r="F43" s="37" t="e">
        <f t="shared" si="3"/>
        <v>#DIV/0!</v>
      </c>
      <c r="G43" s="38" t="e">
        <f t="shared" si="0"/>
        <v>#DIV/0!</v>
      </c>
      <c r="H43" s="38" t="e">
        <f t="shared" si="0"/>
        <v>#DIV/0!</v>
      </c>
      <c r="I43" s="39" t="e">
        <f t="shared" si="1"/>
        <v>#DIV/0!</v>
      </c>
      <c r="J43" s="39" t="e">
        <f t="shared" si="4"/>
        <v>#DIV/0!</v>
      </c>
      <c r="K43" s="39"/>
      <c r="L43" s="39" t="e">
        <f t="shared" si="5"/>
        <v>#DIV/0!</v>
      </c>
    </row>
    <row r="44" spans="1:12" ht="20.100000000000001" customHeight="1">
      <c r="A44" s="118"/>
      <c r="B44" s="36">
        <f t="shared" si="2"/>
        <v>42652</v>
      </c>
      <c r="C44" s="37"/>
      <c r="D44" s="37" t="e">
        <f t="shared" si="3"/>
        <v>#DIV/0!</v>
      </c>
      <c r="E44" s="37"/>
      <c r="F44" s="37" t="e">
        <f t="shared" si="3"/>
        <v>#DIV/0!</v>
      </c>
      <c r="G44" s="38" t="e">
        <f t="shared" si="0"/>
        <v>#DIV/0!</v>
      </c>
      <c r="H44" s="38" t="e">
        <f t="shared" si="0"/>
        <v>#DIV/0!</v>
      </c>
      <c r="I44" s="39" t="e">
        <f t="shared" si="1"/>
        <v>#DIV/0!</v>
      </c>
      <c r="J44" s="39" t="e">
        <f t="shared" si="4"/>
        <v>#DIV/0!</v>
      </c>
      <c r="K44" s="39"/>
      <c r="L44" s="39" t="e">
        <f t="shared" si="5"/>
        <v>#DIV/0!</v>
      </c>
    </row>
    <row r="45" spans="1:12" ht="20.100000000000001" customHeight="1">
      <c r="A45" s="118"/>
      <c r="B45" s="36">
        <f t="shared" si="2"/>
        <v>42659</v>
      </c>
      <c r="C45" s="37"/>
      <c r="D45" s="37" t="e">
        <f t="shared" si="3"/>
        <v>#DIV/0!</v>
      </c>
      <c r="E45" s="37"/>
      <c r="F45" s="37" t="e">
        <f t="shared" si="3"/>
        <v>#DIV/0!</v>
      </c>
      <c r="G45" s="38" t="e">
        <f t="shared" si="0"/>
        <v>#DIV/0!</v>
      </c>
      <c r="H45" s="38" t="e">
        <f t="shared" si="0"/>
        <v>#DIV/0!</v>
      </c>
      <c r="I45" s="39" t="e">
        <f t="shared" si="1"/>
        <v>#DIV/0!</v>
      </c>
      <c r="J45" s="39" t="e">
        <f t="shared" si="4"/>
        <v>#DIV/0!</v>
      </c>
      <c r="K45" s="39"/>
      <c r="L45" s="39" t="e">
        <f t="shared" si="5"/>
        <v>#DIV/0!</v>
      </c>
    </row>
    <row r="46" spans="1:12" ht="20.100000000000001" customHeight="1">
      <c r="A46" s="118"/>
      <c r="B46" s="36">
        <f t="shared" si="2"/>
        <v>42666</v>
      </c>
      <c r="C46" s="37"/>
      <c r="D46" s="37" t="e">
        <f t="shared" si="3"/>
        <v>#DIV/0!</v>
      </c>
      <c r="E46" s="37"/>
      <c r="F46" s="37" t="e">
        <f t="shared" si="3"/>
        <v>#DIV/0!</v>
      </c>
      <c r="G46" s="38" t="e">
        <f t="shared" si="0"/>
        <v>#DIV/0!</v>
      </c>
      <c r="H46" s="38" t="e">
        <f t="shared" si="0"/>
        <v>#DIV/0!</v>
      </c>
      <c r="I46" s="39" t="e">
        <f t="shared" si="1"/>
        <v>#DIV/0!</v>
      </c>
      <c r="J46" s="39" t="e">
        <f t="shared" si="4"/>
        <v>#DIV/0!</v>
      </c>
      <c r="K46" s="39"/>
      <c r="L46" s="39" t="e">
        <f t="shared" si="5"/>
        <v>#DIV/0!</v>
      </c>
    </row>
    <row r="47" spans="1:12" ht="20.100000000000001" customHeight="1">
      <c r="A47" s="118"/>
      <c r="B47" s="36">
        <f t="shared" si="2"/>
        <v>42673</v>
      </c>
      <c r="C47" s="37"/>
      <c r="D47" s="37" t="e">
        <f t="shared" si="3"/>
        <v>#DIV/0!</v>
      </c>
      <c r="E47" s="37"/>
      <c r="F47" s="37" t="e">
        <f t="shared" si="3"/>
        <v>#DIV/0!</v>
      </c>
      <c r="G47" s="38" t="e">
        <f t="shared" si="0"/>
        <v>#DIV/0!</v>
      </c>
      <c r="H47" s="38" t="e">
        <f t="shared" si="0"/>
        <v>#DIV/0!</v>
      </c>
      <c r="I47" s="39" t="e">
        <f t="shared" si="1"/>
        <v>#DIV/0!</v>
      </c>
      <c r="J47" s="39" t="e">
        <f t="shared" si="4"/>
        <v>#DIV/0!</v>
      </c>
      <c r="K47" s="39"/>
      <c r="L47" s="39" t="e">
        <f t="shared" si="5"/>
        <v>#DIV/0!</v>
      </c>
    </row>
    <row r="48" spans="1:12" ht="20.100000000000001" customHeight="1">
      <c r="A48" s="118"/>
      <c r="B48" s="36">
        <f t="shared" si="2"/>
        <v>42680</v>
      </c>
      <c r="C48" s="37"/>
      <c r="D48" s="37" t="e">
        <f t="shared" si="3"/>
        <v>#DIV/0!</v>
      </c>
      <c r="E48" s="37"/>
      <c r="F48" s="37" t="e">
        <f t="shared" si="3"/>
        <v>#DIV/0!</v>
      </c>
      <c r="G48" s="38" t="e">
        <f t="shared" si="0"/>
        <v>#DIV/0!</v>
      </c>
      <c r="H48" s="38" t="e">
        <f t="shared" si="0"/>
        <v>#DIV/0!</v>
      </c>
      <c r="I48" s="39" t="e">
        <f t="shared" si="1"/>
        <v>#DIV/0!</v>
      </c>
      <c r="J48" s="39" t="e">
        <f t="shared" si="4"/>
        <v>#DIV/0!</v>
      </c>
      <c r="K48" s="39"/>
      <c r="L48" s="39" t="e">
        <f t="shared" si="5"/>
        <v>#DIV/0!</v>
      </c>
    </row>
    <row r="49" spans="1:12" ht="20.100000000000001" customHeight="1">
      <c r="A49" s="118"/>
      <c r="B49" s="36">
        <f t="shared" si="2"/>
        <v>42687</v>
      </c>
      <c r="C49" s="37"/>
      <c r="D49" s="37" t="e">
        <f t="shared" si="3"/>
        <v>#DIV/0!</v>
      </c>
      <c r="E49" s="37"/>
      <c r="F49" s="37" t="e">
        <f t="shared" si="3"/>
        <v>#DIV/0!</v>
      </c>
      <c r="G49" s="38" t="e">
        <f t="shared" si="0"/>
        <v>#DIV/0!</v>
      </c>
      <c r="H49" s="38" t="e">
        <f t="shared" si="0"/>
        <v>#DIV/0!</v>
      </c>
      <c r="I49" s="39" t="e">
        <f t="shared" si="1"/>
        <v>#DIV/0!</v>
      </c>
      <c r="J49" s="39" t="e">
        <f t="shared" si="4"/>
        <v>#DIV/0!</v>
      </c>
      <c r="K49" s="39"/>
      <c r="L49" s="39" t="e">
        <f t="shared" si="5"/>
        <v>#DIV/0!</v>
      </c>
    </row>
    <row r="50" spans="1:12" ht="20.100000000000001" customHeight="1">
      <c r="A50" s="118"/>
      <c r="B50" s="36">
        <f t="shared" si="2"/>
        <v>42694</v>
      </c>
      <c r="C50" s="37"/>
      <c r="D50" s="37" t="e">
        <f t="shared" si="3"/>
        <v>#DIV/0!</v>
      </c>
      <c r="E50" s="37"/>
      <c r="F50" s="37" t="e">
        <f t="shared" si="3"/>
        <v>#DIV/0!</v>
      </c>
      <c r="G50" s="38" t="e">
        <f t="shared" si="0"/>
        <v>#DIV/0!</v>
      </c>
      <c r="H50" s="38" t="e">
        <f t="shared" si="0"/>
        <v>#DIV/0!</v>
      </c>
      <c r="I50" s="39" t="e">
        <f t="shared" si="1"/>
        <v>#DIV/0!</v>
      </c>
      <c r="J50" s="39" t="e">
        <f t="shared" si="4"/>
        <v>#DIV/0!</v>
      </c>
      <c r="K50" s="39"/>
      <c r="L50" s="39" t="e">
        <f t="shared" si="5"/>
        <v>#DIV/0!</v>
      </c>
    </row>
    <row r="51" spans="1:12" ht="20.100000000000001" customHeight="1">
      <c r="A51" s="118"/>
      <c r="B51" s="36">
        <f t="shared" si="2"/>
        <v>42701</v>
      </c>
      <c r="C51" s="37"/>
      <c r="D51" s="37" t="e">
        <f t="shared" si="3"/>
        <v>#DIV/0!</v>
      </c>
      <c r="E51" s="37"/>
      <c r="F51" s="37" t="e">
        <f t="shared" si="3"/>
        <v>#DIV/0!</v>
      </c>
      <c r="G51" s="38" t="e">
        <f t="shared" si="0"/>
        <v>#DIV/0!</v>
      </c>
      <c r="H51" s="38" t="e">
        <f t="shared" si="0"/>
        <v>#DIV/0!</v>
      </c>
      <c r="I51" s="39" t="e">
        <f t="shared" si="1"/>
        <v>#DIV/0!</v>
      </c>
      <c r="J51" s="39" t="e">
        <f t="shared" si="4"/>
        <v>#DIV/0!</v>
      </c>
      <c r="K51" s="39"/>
      <c r="L51" s="39" t="e">
        <f t="shared" si="5"/>
        <v>#DIV/0!</v>
      </c>
    </row>
    <row r="52" spans="1:12" ht="20.100000000000001" customHeight="1">
      <c r="A52" s="118"/>
      <c r="B52" s="36">
        <f t="shared" si="2"/>
        <v>42708</v>
      </c>
      <c r="C52" s="37"/>
      <c r="D52" s="37" t="e">
        <f t="shared" si="3"/>
        <v>#DIV/0!</v>
      </c>
      <c r="E52" s="37"/>
      <c r="F52" s="37" t="e">
        <f t="shared" si="3"/>
        <v>#DIV/0!</v>
      </c>
      <c r="G52" s="38" t="e">
        <f t="shared" si="0"/>
        <v>#DIV/0!</v>
      </c>
      <c r="H52" s="38" t="e">
        <f t="shared" si="0"/>
        <v>#DIV/0!</v>
      </c>
      <c r="I52" s="39" t="e">
        <f t="shared" si="1"/>
        <v>#DIV/0!</v>
      </c>
      <c r="J52" s="39" t="e">
        <f t="shared" si="4"/>
        <v>#DIV/0!</v>
      </c>
      <c r="K52" s="39"/>
      <c r="L52" s="39" t="e">
        <f t="shared" si="5"/>
        <v>#DIV/0!</v>
      </c>
    </row>
    <row r="53" spans="1:12" ht="20.100000000000001" customHeight="1">
      <c r="A53" s="118"/>
      <c r="B53" s="36">
        <f t="shared" si="2"/>
        <v>42715</v>
      </c>
      <c r="C53" s="37"/>
      <c r="D53" s="37" t="e">
        <f t="shared" si="3"/>
        <v>#DIV/0!</v>
      </c>
      <c r="E53" s="37"/>
      <c r="F53" s="37" t="e">
        <f t="shared" si="3"/>
        <v>#DIV/0!</v>
      </c>
      <c r="G53" s="38" t="e">
        <f t="shared" si="0"/>
        <v>#DIV/0!</v>
      </c>
      <c r="H53" s="38" t="e">
        <f t="shared" si="0"/>
        <v>#DIV/0!</v>
      </c>
      <c r="I53" s="39" t="e">
        <f t="shared" si="1"/>
        <v>#DIV/0!</v>
      </c>
      <c r="J53" s="39" t="e">
        <f t="shared" si="4"/>
        <v>#DIV/0!</v>
      </c>
      <c r="K53" s="39"/>
      <c r="L53" s="39" t="e">
        <f t="shared" si="5"/>
        <v>#DIV/0!</v>
      </c>
    </row>
    <row r="54" spans="1:12" ht="20.100000000000001" customHeight="1">
      <c r="A54" s="118"/>
      <c r="B54" s="36">
        <f t="shared" si="2"/>
        <v>42722</v>
      </c>
      <c r="C54" s="37"/>
      <c r="D54" s="37" t="e">
        <f t="shared" si="3"/>
        <v>#DIV/0!</v>
      </c>
      <c r="E54" s="37"/>
      <c r="F54" s="37" t="e">
        <f t="shared" si="3"/>
        <v>#DIV/0!</v>
      </c>
      <c r="G54" s="38" t="e">
        <f t="shared" si="0"/>
        <v>#DIV/0!</v>
      </c>
      <c r="H54" s="38" t="e">
        <f t="shared" si="0"/>
        <v>#DIV/0!</v>
      </c>
      <c r="I54" s="39" t="e">
        <f t="shared" si="1"/>
        <v>#DIV/0!</v>
      </c>
      <c r="J54" s="39" t="e">
        <f t="shared" si="4"/>
        <v>#DIV/0!</v>
      </c>
      <c r="K54" s="39"/>
      <c r="L54" s="39" t="e">
        <f t="shared" si="5"/>
        <v>#DIV/0!</v>
      </c>
    </row>
    <row r="55" spans="1:12" ht="20.100000000000001" customHeight="1" thickBot="1">
      <c r="A55" s="119"/>
      <c r="B55" s="40">
        <f t="shared" si="2"/>
        <v>42729</v>
      </c>
      <c r="C55" s="41"/>
      <c r="D55" s="41" t="e">
        <f t="shared" si="3"/>
        <v>#DIV/0!</v>
      </c>
      <c r="E55" s="41"/>
      <c r="F55" s="41" t="e">
        <f t="shared" si="3"/>
        <v>#DIV/0!</v>
      </c>
      <c r="G55" s="42" t="e">
        <f t="shared" si="0"/>
        <v>#DIV/0!</v>
      </c>
      <c r="H55" s="42" t="e">
        <f t="shared" si="0"/>
        <v>#DIV/0!</v>
      </c>
      <c r="I55" s="43" t="e">
        <f t="shared" si="1"/>
        <v>#DIV/0!</v>
      </c>
      <c r="J55" s="43" t="e">
        <f t="shared" si="4"/>
        <v>#DIV/0!</v>
      </c>
      <c r="K55" s="43"/>
      <c r="L55" s="43" t="e">
        <f t="shared" si="5"/>
        <v>#DIV/0!</v>
      </c>
    </row>
  </sheetData>
  <mergeCells count="4">
    <mergeCell ref="A4:A16"/>
    <mergeCell ref="A17:A29"/>
    <mergeCell ref="A30:A42"/>
    <mergeCell ref="A43:A55"/>
  </mergeCells>
  <phoneticPr fontId="2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workbookViewId="0">
      <selection activeCell="D13" sqref="D13"/>
    </sheetView>
  </sheetViews>
  <sheetFormatPr defaultColWidth="16" defaultRowHeight="20.100000000000001" customHeight="1"/>
  <cols>
    <col min="1" max="2" width="13.375" style="32" customWidth="1"/>
    <col min="3" max="3" width="16" style="47"/>
    <col min="4" max="4" width="19.875" style="47" customWidth="1"/>
    <col min="5" max="6" width="16" style="47"/>
    <col min="7" max="7" width="35.375" style="47" customWidth="1"/>
    <col min="8" max="8" width="31" style="47" customWidth="1"/>
    <col min="9" max="12" width="16" style="47"/>
    <col min="13" max="16384" width="16" style="32"/>
  </cols>
  <sheetData>
    <row r="1" spans="1:12" s="45" customFormat="1" ht="30" customHeight="1">
      <c r="A1" s="44" t="s">
        <v>106</v>
      </c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20.100000000000001" customHeight="1" thickBot="1"/>
    <row r="3" spans="1:12" s="48" customFormat="1" ht="39.950000000000003" customHeight="1">
      <c r="A3" s="33" t="s">
        <v>100</v>
      </c>
      <c r="B3" s="33" t="s">
        <v>107</v>
      </c>
      <c r="C3" s="34" t="s">
        <v>108</v>
      </c>
      <c r="D3" s="34" t="s">
        <v>101</v>
      </c>
      <c r="E3" s="34" t="s">
        <v>109</v>
      </c>
      <c r="F3" s="34" t="s">
        <v>103</v>
      </c>
      <c r="G3" s="34" t="s">
        <v>96</v>
      </c>
      <c r="H3" s="34" t="s">
        <v>98</v>
      </c>
      <c r="I3" s="34" t="s">
        <v>110</v>
      </c>
      <c r="J3" s="34" t="s">
        <v>105</v>
      </c>
      <c r="K3" s="34" t="s">
        <v>111</v>
      </c>
      <c r="L3" s="34" t="s">
        <v>112</v>
      </c>
    </row>
    <row r="4" spans="1:12" ht="20.100000000000001" customHeight="1">
      <c r="A4" s="120" t="s">
        <v>0</v>
      </c>
      <c r="B4" s="49">
        <v>42372</v>
      </c>
      <c r="C4" s="50">
        <v>1534</v>
      </c>
      <c r="D4" s="51"/>
      <c r="E4" s="52">
        <v>772</v>
      </c>
      <c r="F4" s="53"/>
      <c r="G4" s="54">
        <f t="shared" ref="G4:G21" si="0">IFERROR(E4/C4,"")</f>
        <v>0.50325945241199477</v>
      </c>
      <c r="H4" s="55"/>
      <c r="I4" s="56">
        <f t="shared" ref="I4:I21" si="1">IF(ISNUMBER(K4),K4/E4,"")</f>
        <v>4235</v>
      </c>
      <c r="J4" s="55"/>
      <c r="K4" s="57">
        <v>3269420</v>
      </c>
      <c r="L4" s="53"/>
    </row>
    <row r="5" spans="1:12" ht="20.100000000000001" customHeight="1">
      <c r="A5" s="120"/>
      <c r="B5" s="49">
        <v>42379</v>
      </c>
      <c r="C5" s="50">
        <v>1814</v>
      </c>
      <c r="D5" s="53"/>
      <c r="E5" s="52">
        <v>789</v>
      </c>
      <c r="F5" s="53"/>
      <c r="G5" s="54">
        <f t="shared" si="0"/>
        <v>0.43495038588754137</v>
      </c>
      <c r="H5" s="55"/>
      <c r="I5" s="56">
        <f t="shared" si="1"/>
        <v>4051</v>
      </c>
      <c r="J5" s="55"/>
      <c r="K5" s="57">
        <v>3196239</v>
      </c>
      <c r="L5" s="53"/>
    </row>
    <row r="6" spans="1:12" ht="20.100000000000001" customHeight="1">
      <c r="A6" s="120"/>
      <c r="B6" s="49">
        <v>42386</v>
      </c>
      <c r="C6" s="50">
        <v>1718</v>
      </c>
      <c r="D6" s="53"/>
      <c r="E6" s="52">
        <v>738</v>
      </c>
      <c r="F6" s="53"/>
      <c r="G6" s="54">
        <f t="shared" si="0"/>
        <v>0.42956926658905703</v>
      </c>
      <c r="H6" s="55"/>
      <c r="I6" s="56">
        <f t="shared" si="1"/>
        <v>4304</v>
      </c>
      <c r="J6" s="55"/>
      <c r="K6" s="57">
        <v>3176352</v>
      </c>
      <c r="L6" s="53"/>
    </row>
    <row r="7" spans="1:12" ht="20.100000000000001" customHeight="1">
      <c r="A7" s="120"/>
      <c r="B7" s="49">
        <v>42393</v>
      </c>
      <c r="C7" s="50">
        <v>1941</v>
      </c>
      <c r="D7" s="53"/>
      <c r="E7" s="52">
        <v>783</v>
      </c>
      <c r="F7" s="53"/>
      <c r="G7" s="54">
        <f t="shared" si="0"/>
        <v>0.40340030911901081</v>
      </c>
      <c r="H7" s="55"/>
      <c r="I7" s="56">
        <f t="shared" si="1"/>
        <v>4105</v>
      </c>
      <c r="J7" s="55"/>
      <c r="K7" s="57">
        <v>3214215</v>
      </c>
      <c r="L7" s="53"/>
    </row>
    <row r="8" spans="1:12" ht="20.100000000000001" customHeight="1">
      <c r="A8" s="120"/>
      <c r="B8" s="49">
        <v>42400</v>
      </c>
      <c r="C8" s="58">
        <v>4090</v>
      </c>
      <c r="D8" s="53"/>
      <c r="E8" s="52">
        <v>988</v>
      </c>
      <c r="F8" s="53"/>
      <c r="G8" s="54">
        <f t="shared" si="0"/>
        <v>0.24156479217603913</v>
      </c>
      <c r="H8" s="55"/>
      <c r="I8" s="56">
        <f t="shared" si="1"/>
        <v>4164</v>
      </c>
      <c r="J8" s="55"/>
      <c r="K8" s="57">
        <v>4114032</v>
      </c>
      <c r="L8" s="53"/>
    </row>
    <row r="9" spans="1:12" ht="20.100000000000001" customHeight="1">
      <c r="A9" s="120"/>
      <c r="B9" s="49">
        <f>B8+7</f>
        <v>42407</v>
      </c>
      <c r="C9" s="58">
        <v>2668</v>
      </c>
      <c r="D9" s="53"/>
      <c r="E9" s="52">
        <v>1043</v>
      </c>
      <c r="F9" s="53"/>
      <c r="G9" s="54">
        <f t="shared" si="0"/>
        <v>0.39092953523238383</v>
      </c>
      <c r="H9" s="55"/>
      <c r="I9" s="56">
        <f t="shared" si="1"/>
        <v>4075</v>
      </c>
      <c r="J9" s="55"/>
      <c r="K9" s="57">
        <v>4250225</v>
      </c>
      <c r="L9" s="53"/>
    </row>
    <row r="10" spans="1:12" ht="20.100000000000001" customHeight="1">
      <c r="A10" s="120"/>
      <c r="B10" s="49">
        <f t="shared" ref="B10:B55" si="2">B9+7</f>
        <v>42414</v>
      </c>
      <c r="C10" s="58">
        <v>2660</v>
      </c>
      <c r="D10" s="53"/>
      <c r="E10" s="52">
        <v>935</v>
      </c>
      <c r="F10" s="53"/>
      <c r="G10" s="54">
        <f t="shared" si="0"/>
        <v>0.35150375939849626</v>
      </c>
      <c r="H10" s="55"/>
      <c r="I10" s="56">
        <f t="shared" si="1"/>
        <v>4383</v>
      </c>
      <c r="J10" s="55"/>
      <c r="K10" s="57">
        <v>4098105</v>
      </c>
      <c r="L10" s="53"/>
    </row>
    <row r="11" spans="1:12" ht="20.100000000000001" customHeight="1">
      <c r="A11" s="120"/>
      <c r="B11" s="49">
        <f t="shared" si="2"/>
        <v>42421</v>
      </c>
      <c r="C11" s="58">
        <v>3158</v>
      </c>
      <c r="D11" s="53"/>
      <c r="E11" s="52">
        <v>1008</v>
      </c>
      <c r="F11" s="53"/>
      <c r="G11" s="54">
        <f t="shared" si="0"/>
        <v>0.31918936035465484</v>
      </c>
      <c r="H11" s="55"/>
      <c r="I11" s="56">
        <f t="shared" si="1"/>
        <v>4211</v>
      </c>
      <c r="J11" s="55"/>
      <c r="K11" s="57">
        <v>4244688</v>
      </c>
      <c r="L11" s="53"/>
    </row>
    <row r="12" spans="1:12" ht="20.100000000000001" customHeight="1">
      <c r="A12" s="120"/>
      <c r="B12" s="49">
        <f t="shared" si="2"/>
        <v>42428</v>
      </c>
      <c r="C12" s="58">
        <v>2925</v>
      </c>
      <c r="D12" s="53"/>
      <c r="E12" s="52">
        <v>836</v>
      </c>
      <c r="F12" s="53"/>
      <c r="G12" s="54">
        <f t="shared" si="0"/>
        <v>0.28581196581196583</v>
      </c>
      <c r="H12" s="55"/>
      <c r="I12" s="56">
        <f t="shared" si="1"/>
        <v>4389</v>
      </c>
      <c r="J12" s="55"/>
      <c r="K12" s="57">
        <v>3669204</v>
      </c>
      <c r="L12" s="53"/>
    </row>
    <row r="13" spans="1:12" ht="20.100000000000001" customHeight="1">
      <c r="A13" s="120"/>
      <c r="B13" s="49">
        <f t="shared" si="2"/>
        <v>42435</v>
      </c>
      <c r="C13" s="58">
        <v>2721</v>
      </c>
      <c r="D13" s="59">
        <f>IF(ISBLANK(C13),"",AVERAGE(C4:C13))</f>
        <v>2522.9</v>
      </c>
      <c r="E13" s="52">
        <v>896</v>
      </c>
      <c r="F13" s="59">
        <f>IF(ISBLANK(E13),"",AVERAGE(E4:E13))</f>
        <v>878.8</v>
      </c>
      <c r="G13" s="54">
        <f t="shared" si="0"/>
        <v>0.32929070194781329</v>
      </c>
      <c r="H13" s="54">
        <f>IF(ISNUMBER(G13),F13/D13,"")</f>
        <v>0.34832930357921438</v>
      </c>
      <c r="I13" s="56">
        <f t="shared" si="1"/>
        <v>4374</v>
      </c>
      <c r="J13" s="59">
        <f t="shared" ref="J13:J55" si="3">IF(ISNUMBER(I13),AVERAGE(I4:I13),"")</f>
        <v>4229.1000000000004</v>
      </c>
      <c r="K13" s="57">
        <v>3919104</v>
      </c>
      <c r="L13" s="59">
        <f>IF(ISNUMBER(K13),AVERAGE(K4:K13),"")</f>
        <v>3715158.4</v>
      </c>
    </row>
    <row r="14" spans="1:12" ht="20.100000000000001" customHeight="1">
      <c r="A14" s="120"/>
      <c r="B14" s="49">
        <f t="shared" si="2"/>
        <v>42442</v>
      </c>
      <c r="C14" s="58">
        <v>2600</v>
      </c>
      <c r="D14" s="59">
        <f t="shared" ref="D14:F55" si="4">IF(ISBLANK(C14),"",AVERAGE(C5:C14))</f>
        <v>2629.5</v>
      </c>
      <c r="E14" s="52">
        <v>820</v>
      </c>
      <c r="F14" s="59">
        <f t="shared" si="4"/>
        <v>883.6</v>
      </c>
      <c r="G14" s="54">
        <f t="shared" si="0"/>
        <v>0.31538461538461537</v>
      </c>
      <c r="H14" s="54">
        <f t="shared" ref="H14:H55" si="5">IF(ISNUMBER(G14),F14/D14,"")</f>
        <v>0.33603346643848642</v>
      </c>
      <c r="I14" s="56">
        <f t="shared" si="1"/>
        <v>4115</v>
      </c>
      <c r="J14" s="59">
        <f t="shared" si="3"/>
        <v>4217.1000000000004</v>
      </c>
      <c r="K14" s="57">
        <v>3374300</v>
      </c>
      <c r="L14" s="59">
        <f t="shared" ref="L14:L55" si="6">IF(ISNUMBER(K14),AVERAGE(K5:K14),"")</f>
        <v>3725646.4</v>
      </c>
    </row>
    <row r="15" spans="1:12" ht="20.100000000000001" customHeight="1">
      <c r="A15" s="120"/>
      <c r="B15" s="49">
        <f t="shared" si="2"/>
        <v>42449</v>
      </c>
      <c r="C15" s="58">
        <v>2930</v>
      </c>
      <c r="D15" s="59">
        <f t="shared" si="4"/>
        <v>2741.1</v>
      </c>
      <c r="E15" s="52">
        <v>827</v>
      </c>
      <c r="F15" s="59">
        <f t="shared" si="4"/>
        <v>887.4</v>
      </c>
      <c r="G15" s="54">
        <f t="shared" si="0"/>
        <v>0.28225255972696245</v>
      </c>
      <c r="H15" s="54">
        <f t="shared" si="5"/>
        <v>0.32373864506949768</v>
      </c>
      <c r="I15" s="56">
        <f t="shared" si="1"/>
        <v>4285</v>
      </c>
      <c r="J15" s="59">
        <f t="shared" si="3"/>
        <v>4240.5</v>
      </c>
      <c r="K15" s="57">
        <v>3543695</v>
      </c>
      <c r="L15" s="59">
        <f t="shared" si="6"/>
        <v>3760392</v>
      </c>
    </row>
    <row r="16" spans="1:12" ht="20.100000000000001" customHeight="1">
      <c r="A16" s="120"/>
      <c r="B16" s="49">
        <f t="shared" si="2"/>
        <v>42456</v>
      </c>
      <c r="C16" s="58">
        <v>4180</v>
      </c>
      <c r="D16" s="59">
        <f t="shared" si="4"/>
        <v>2987.3</v>
      </c>
      <c r="E16" s="52">
        <v>780</v>
      </c>
      <c r="F16" s="59">
        <f t="shared" si="4"/>
        <v>891.6</v>
      </c>
      <c r="G16" s="54">
        <f t="shared" si="0"/>
        <v>0.18660287081339713</v>
      </c>
      <c r="H16" s="54">
        <f t="shared" si="5"/>
        <v>0.29846349546413148</v>
      </c>
      <c r="I16" s="56">
        <f t="shared" si="1"/>
        <v>4354</v>
      </c>
      <c r="J16" s="59">
        <f t="shared" si="3"/>
        <v>4245.5</v>
      </c>
      <c r="K16" s="57">
        <v>3396120</v>
      </c>
      <c r="L16" s="59">
        <f t="shared" si="6"/>
        <v>3782368.8</v>
      </c>
    </row>
    <row r="17" spans="1:12" ht="20.100000000000001" customHeight="1">
      <c r="A17" s="120" t="s">
        <v>1</v>
      </c>
      <c r="B17" s="49">
        <f t="shared" si="2"/>
        <v>42463</v>
      </c>
      <c r="C17" s="58">
        <v>5202</v>
      </c>
      <c r="D17" s="59">
        <f t="shared" si="4"/>
        <v>3313.4</v>
      </c>
      <c r="E17" s="52">
        <v>1017</v>
      </c>
      <c r="F17" s="59">
        <f t="shared" si="4"/>
        <v>915</v>
      </c>
      <c r="G17" s="54">
        <f t="shared" si="0"/>
        <v>0.19550173010380623</v>
      </c>
      <c r="H17" s="54">
        <f t="shared" si="5"/>
        <v>0.2761513852839983</v>
      </c>
      <c r="I17" s="56">
        <f t="shared" si="1"/>
        <v>4022</v>
      </c>
      <c r="J17" s="59">
        <f t="shared" si="3"/>
        <v>4237.2</v>
      </c>
      <c r="K17" s="57">
        <v>4090374</v>
      </c>
      <c r="L17" s="59">
        <f t="shared" si="6"/>
        <v>3869984.7</v>
      </c>
    </row>
    <row r="18" spans="1:12" ht="20.100000000000001" customHeight="1">
      <c r="A18" s="120"/>
      <c r="B18" s="49">
        <f t="shared" si="2"/>
        <v>42470</v>
      </c>
      <c r="C18" s="58">
        <v>5270</v>
      </c>
      <c r="D18" s="59">
        <f t="shared" si="4"/>
        <v>3431.4</v>
      </c>
      <c r="E18" s="52">
        <v>1083</v>
      </c>
      <c r="F18" s="59">
        <f t="shared" si="4"/>
        <v>924.5</v>
      </c>
      <c r="G18" s="54">
        <f t="shared" si="0"/>
        <v>0.20550284629981025</v>
      </c>
      <c r="H18" s="54">
        <f t="shared" si="5"/>
        <v>0.26942355889724312</v>
      </c>
      <c r="I18" s="56">
        <f t="shared" si="1"/>
        <v>4032</v>
      </c>
      <c r="J18" s="59">
        <f t="shared" si="3"/>
        <v>4224</v>
      </c>
      <c r="K18" s="57">
        <v>4366656</v>
      </c>
      <c r="L18" s="59">
        <f t="shared" si="6"/>
        <v>3895247.1</v>
      </c>
    </row>
    <row r="19" spans="1:12" ht="20.100000000000001" customHeight="1">
      <c r="A19" s="120"/>
      <c r="B19" s="49">
        <f t="shared" si="2"/>
        <v>42477</v>
      </c>
      <c r="C19" s="58">
        <v>6262</v>
      </c>
      <c r="D19" s="59">
        <f t="shared" si="4"/>
        <v>3790.8</v>
      </c>
      <c r="E19" s="52">
        <v>1077</v>
      </c>
      <c r="F19" s="59">
        <f t="shared" si="4"/>
        <v>927.9</v>
      </c>
      <c r="G19" s="54">
        <f t="shared" si="0"/>
        <v>0.17198977962312359</v>
      </c>
      <c r="H19" s="54">
        <f t="shared" si="5"/>
        <v>0.24477682811016144</v>
      </c>
      <c r="I19" s="56">
        <f t="shared" si="1"/>
        <v>4080</v>
      </c>
      <c r="J19" s="59">
        <f t="shared" si="3"/>
        <v>4224.5</v>
      </c>
      <c r="K19" s="57">
        <v>4394160</v>
      </c>
      <c r="L19" s="59">
        <f t="shared" si="6"/>
        <v>3909640.6</v>
      </c>
    </row>
    <row r="20" spans="1:12" ht="20.100000000000001" customHeight="1">
      <c r="A20" s="120"/>
      <c r="B20" s="49">
        <f t="shared" si="2"/>
        <v>42484</v>
      </c>
      <c r="C20" s="58">
        <v>5421</v>
      </c>
      <c r="D20" s="59">
        <f t="shared" si="4"/>
        <v>4066.9</v>
      </c>
      <c r="E20" s="52">
        <v>1092</v>
      </c>
      <c r="F20" s="59">
        <f t="shared" si="4"/>
        <v>943.6</v>
      </c>
      <c r="G20" s="54">
        <f t="shared" si="0"/>
        <v>0.20143884892086331</v>
      </c>
      <c r="H20" s="54">
        <f>IF(ISNUMBER(G20),F20/D20,"")</f>
        <v>0.23201947429245862</v>
      </c>
      <c r="I20" s="56">
        <f t="shared" si="1"/>
        <v>4187</v>
      </c>
      <c r="J20" s="59">
        <f t="shared" si="3"/>
        <v>4204.8999999999996</v>
      </c>
      <c r="K20" s="57">
        <v>4572204</v>
      </c>
      <c r="L20" s="59">
        <f t="shared" si="6"/>
        <v>3957050.5</v>
      </c>
    </row>
    <row r="21" spans="1:12" ht="20.100000000000001" customHeight="1">
      <c r="A21" s="120"/>
      <c r="B21" s="49">
        <f t="shared" si="2"/>
        <v>42491</v>
      </c>
      <c r="C21" s="58">
        <v>2730</v>
      </c>
      <c r="D21" s="59">
        <f t="shared" si="4"/>
        <v>4024.1</v>
      </c>
      <c r="E21" s="52">
        <v>990</v>
      </c>
      <c r="F21" s="59">
        <f t="shared" si="4"/>
        <v>941.8</v>
      </c>
      <c r="G21" s="54">
        <f t="shared" si="0"/>
        <v>0.36263736263736263</v>
      </c>
      <c r="H21" s="54">
        <f t="shared" ref="H21:H25" si="7">IF(ISNUMBER(G21),F21/D21,"")</f>
        <v>0.23403990954499143</v>
      </c>
      <c r="I21" s="56">
        <f t="shared" si="1"/>
        <v>4183</v>
      </c>
      <c r="J21" s="59">
        <f t="shared" si="3"/>
        <v>4202.1000000000004</v>
      </c>
      <c r="K21" s="57">
        <v>4141170</v>
      </c>
      <c r="L21" s="59">
        <f t="shared" si="6"/>
        <v>3946698.7</v>
      </c>
    </row>
    <row r="22" spans="1:12" ht="20.100000000000001" customHeight="1">
      <c r="A22" s="120"/>
      <c r="B22" s="49">
        <f t="shared" si="2"/>
        <v>42498</v>
      </c>
      <c r="C22" s="53"/>
      <c r="D22" s="59" t="str">
        <f t="shared" si="4"/>
        <v/>
      </c>
      <c r="E22" s="53"/>
      <c r="F22" s="59" t="str">
        <f t="shared" si="4"/>
        <v/>
      </c>
      <c r="G22" s="54" t="str">
        <f>IF(ISERROR(E22/C22),"",E22/C22)</f>
        <v/>
      </c>
      <c r="H22" s="54" t="str">
        <f>IF(ISNUMBER(G22),F22/D22,"")</f>
        <v/>
      </c>
      <c r="I22" s="56" t="str">
        <f>IF(ISNUMBER(K22),K22/E22,"")</f>
        <v/>
      </c>
      <c r="J22" s="59" t="str">
        <f>IF(ISNUMBER(I22),AVERAGE(I13:I22),"")</f>
        <v/>
      </c>
      <c r="K22" s="59" t="str">
        <f t="shared" ref="K22:K55" si="8">IF(ISBLANK(E22),"",E22*I22)</f>
        <v/>
      </c>
      <c r="L22" s="59" t="str">
        <f t="shared" si="6"/>
        <v/>
      </c>
    </row>
    <row r="23" spans="1:12" ht="20.100000000000001" customHeight="1">
      <c r="A23" s="120"/>
      <c r="B23" s="49">
        <f t="shared" si="2"/>
        <v>42505</v>
      </c>
      <c r="C23" s="53"/>
      <c r="D23" s="59" t="str">
        <f t="shared" si="4"/>
        <v/>
      </c>
      <c r="E23" s="53"/>
      <c r="F23" s="59" t="str">
        <f t="shared" si="4"/>
        <v/>
      </c>
      <c r="G23" s="54" t="str">
        <f t="shared" ref="G23:G55" si="9">IFERROR(E23/C23,"")</f>
        <v/>
      </c>
      <c r="H23" s="54" t="str">
        <f t="shared" si="7"/>
        <v/>
      </c>
      <c r="I23" s="56" t="str">
        <f t="shared" ref="I23:I55" si="10">IF(ISNUMBER(K23),K23/E23,"")</f>
        <v/>
      </c>
      <c r="J23" s="59" t="str">
        <f t="shared" si="3"/>
        <v/>
      </c>
      <c r="K23" s="59" t="str">
        <f t="shared" si="8"/>
        <v/>
      </c>
      <c r="L23" s="59" t="str">
        <f t="shared" si="6"/>
        <v/>
      </c>
    </row>
    <row r="24" spans="1:12" ht="20.100000000000001" customHeight="1">
      <c r="A24" s="120"/>
      <c r="B24" s="49">
        <f t="shared" si="2"/>
        <v>42512</v>
      </c>
      <c r="C24" s="53"/>
      <c r="D24" s="59" t="str">
        <f t="shared" si="4"/>
        <v/>
      </c>
      <c r="E24" s="53"/>
      <c r="F24" s="59" t="str">
        <f t="shared" si="4"/>
        <v/>
      </c>
      <c r="G24" s="54" t="str">
        <f t="shared" si="9"/>
        <v/>
      </c>
      <c r="H24" s="54" t="str">
        <f t="shared" si="7"/>
        <v/>
      </c>
      <c r="I24" s="56" t="str">
        <f t="shared" si="10"/>
        <v/>
      </c>
      <c r="J24" s="59" t="str">
        <f t="shared" si="3"/>
        <v/>
      </c>
      <c r="K24" s="59" t="str">
        <f t="shared" si="8"/>
        <v/>
      </c>
      <c r="L24" s="59" t="str">
        <f t="shared" si="6"/>
        <v/>
      </c>
    </row>
    <row r="25" spans="1:12" ht="20.100000000000001" customHeight="1">
      <c r="A25" s="120"/>
      <c r="B25" s="49">
        <f t="shared" si="2"/>
        <v>42519</v>
      </c>
      <c r="C25" s="53"/>
      <c r="D25" s="59" t="str">
        <f t="shared" si="4"/>
        <v/>
      </c>
      <c r="E25" s="53"/>
      <c r="F25" s="59" t="str">
        <f t="shared" si="4"/>
        <v/>
      </c>
      <c r="G25" s="54" t="str">
        <f t="shared" si="9"/>
        <v/>
      </c>
      <c r="H25" s="54" t="str">
        <f t="shared" si="7"/>
        <v/>
      </c>
      <c r="I25" s="56" t="str">
        <f t="shared" si="10"/>
        <v/>
      </c>
      <c r="J25" s="59" t="str">
        <f t="shared" si="3"/>
        <v/>
      </c>
      <c r="K25" s="59" t="str">
        <f t="shared" si="8"/>
        <v/>
      </c>
      <c r="L25" s="59" t="str">
        <f t="shared" si="6"/>
        <v/>
      </c>
    </row>
    <row r="26" spans="1:12" ht="20.100000000000001" customHeight="1">
      <c r="A26" s="120"/>
      <c r="B26" s="49">
        <f t="shared" si="2"/>
        <v>42526</v>
      </c>
      <c r="C26" s="53"/>
      <c r="D26" s="59" t="str">
        <f t="shared" si="4"/>
        <v/>
      </c>
      <c r="E26" s="53"/>
      <c r="F26" s="59" t="str">
        <f t="shared" si="4"/>
        <v/>
      </c>
      <c r="G26" s="54" t="str">
        <f t="shared" si="9"/>
        <v/>
      </c>
      <c r="H26" s="54" t="str">
        <f t="shared" si="5"/>
        <v/>
      </c>
      <c r="I26" s="56" t="str">
        <f t="shared" si="10"/>
        <v/>
      </c>
      <c r="J26" s="59" t="str">
        <f t="shared" si="3"/>
        <v/>
      </c>
      <c r="K26" s="59" t="str">
        <f t="shared" si="8"/>
        <v/>
      </c>
      <c r="L26" s="59" t="str">
        <f t="shared" si="6"/>
        <v/>
      </c>
    </row>
    <row r="27" spans="1:12" ht="20.100000000000001" customHeight="1">
      <c r="A27" s="120"/>
      <c r="B27" s="49">
        <f t="shared" si="2"/>
        <v>42533</v>
      </c>
      <c r="C27" s="53"/>
      <c r="D27" s="59" t="str">
        <f t="shared" si="4"/>
        <v/>
      </c>
      <c r="E27" s="53"/>
      <c r="F27" s="59" t="str">
        <f t="shared" si="4"/>
        <v/>
      </c>
      <c r="G27" s="54" t="str">
        <f t="shared" si="9"/>
        <v/>
      </c>
      <c r="H27" s="54" t="str">
        <f t="shared" si="5"/>
        <v/>
      </c>
      <c r="I27" s="56" t="str">
        <f t="shared" si="10"/>
        <v/>
      </c>
      <c r="J27" s="59" t="str">
        <f t="shared" si="3"/>
        <v/>
      </c>
      <c r="K27" s="59" t="str">
        <f t="shared" si="8"/>
        <v/>
      </c>
      <c r="L27" s="59" t="str">
        <f t="shared" si="6"/>
        <v/>
      </c>
    </row>
    <row r="28" spans="1:12" ht="20.100000000000001" customHeight="1">
      <c r="A28" s="120"/>
      <c r="B28" s="49">
        <f t="shared" si="2"/>
        <v>42540</v>
      </c>
      <c r="C28" s="53"/>
      <c r="D28" s="59" t="str">
        <f t="shared" si="4"/>
        <v/>
      </c>
      <c r="E28" s="53"/>
      <c r="F28" s="59" t="str">
        <f t="shared" si="4"/>
        <v/>
      </c>
      <c r="G28" s="54" t="str">
        <f t="shared" si="9"/>
        <v/>
      </c>
      <c r="H28" s="54" t="str">
        <f t="shared" si="5"/>
        <v/>
      </c>
      <c r="I28" s="56" t="str">
        <f t="shared" si="10"/>
        <v/>
      </c>
      <c r="J28" s="59" t="str">
        <f t="shared" si="3"/>
        <v/>
      </c>
      <c r="K28" s="59" t="str">
        <f t="shared" si="8"/>
        <v/>
      </c>
      <c r="L28" s="59" t="str">
        <f t="shared" si="6"/>
        <v/>
      </c>
    </row>
    <row r="29" spans="1:12" ht="20.100000000000001" customHeight="1">
      <c r="A29" s="120"/>
      <c r="B29" s="49">
        <f t="shared" si="2"/>
        <v>42547</v>
      </c>
      <c r="C29" s="53"/>
      <c r="D29" s="59" t="str">
        <f t="shared" si="4"/>
        <v/>
      </c>
      <c r="E29" s="53"/>
      <c r="F29" s="59" t="str">
        <f t="shared" si="4"/>
        <v/>
      </c>
      <c r="G29" s="54" t="str">
        <f t="shared" si="9"/>
        <v/>
      </c>
      <c r="H29" s="54" t="str">
        <f t="shared" si="5"/>
        <v/>
      </c>
      <c r="I29" s="56" t="str">
        <f t="shared" si="10"/>
        <v/>
      </c>
      <c r="J29" s="59" t="str">
        <f t="shared" si="3"/>
        <v/>
      </c>
      <c r="K29" s="59" t="str">
        <f t="shared" si="8"/>
        <v/>
      </c>
      <c r="L29" s="59" t="str">
        <f t="shared" si="6"/>
        <v/>
      </c>
    </row>
    <row r="30" spans="1:12" ht="20.100000000000001" customHeight="1">
      <c r="A30" s="120" t="s">
        <v>2</v>
      </c>
      <c r="B30" s="49">
        <f t="shared" si="2"/>
        <v>42554</v>
      </c>
      <c r="C30" s="53"/>
      <c r="D30" s="59" t="str">
        <f t="shared" si="4"/>
        <v/>
      </c>
      <c r="E30" s="53"/>
      <c r="F30" s="59" t="str">
        <f t="shared" si="4"/>
        <v/>
      </c>
      <c r="G30" s="54" t="str">
        <f t="shared" si="9"/>
        <v/>
      </c>
      <c r="H30" s="54" t="str">
        <f t="shared" si="5"/>
        <v/>
      </c>
      <c r="I30" s="56" t="str">
        <f t="shared" si="10"/>
        <v/>
      </c>
      <c r="J30" s="59" t="str">
        <f t="shared" si="3"/>
        <v/>
      </c>
      <c r="K30" s="59" t="str">
        <f t="shared" si="8"/>
        <v/>
      </c>
      <c r="L30" s="59" t="str">
        <f t="shared" si="6"/>
        <v/>
      </c>
    </row>
    <row r="31" spans="1:12" ht="20.100000000000001" customHeight="1">
      <c r="A31" s="120"/>
      <c r="B31" s="49">
        <f t="shared" si="2"/>
        <v>42561</v>
      </c>
      <c r="C31" s="53"/>
      <c r="D31" s="59" t="str">
        <f t="shared" si="4"/>
        <v/>
      </c>
      <c r="E31" s="53"/>
      <c r="F31" s="59" t="str">
        <f t="shared" si="4"/>
        <v/>
      </c>
      <c r="G31" s="54" t="str">
        <f t="shared" si="9"/>
        <v/>
      </c>
      <c r="H31" s="54" t="str">
        <f t="shared" si="5"/>
        <v/>
      </c>
      <c r="I31" s="56" t="str">
        <f t="shared" si="10"/>
        <v/>
      </c>
      <c r="J31" s="59" t="str">
        <f t="shared" si="3"/>
        <v/>
      </c>
      <c r="K31" s="59" t="str">
        <f t="shared" si="8"/>
        <v/>
      </c>
      <c r="L31" s="59" t="str">
        <f t="shared" si="6"/>
        <v/>
      </c>
    </row>
    <row r="32" spans="1:12" ht="20.100000000000001" customHeight="1">
      <c r="A32" s="120"/>
      <c r="B32" s="49">
        <f t="shared" si="2"/>
        <v>42568</v>
      </c>
      <c r="C32" s="53"/>
      <c r="D32" s="59" t="str">
        <f t="shared" si="4"/>
        <v/>
      </c>
      <c r="E32" s="53"/>
      <c r="F32" s="59" t="str">
        <f t="shared" si="4"/>
        <v/>
      </c>
      <c r="G32" s="54" t="str">
        <f t="shared" si="9"/>
        <v/>
      </c>
      <c r="H32" s="54" t="str">
        <f t="shared" si="5"/>
        <v/>
      </c>
      <c r="I32" s="56" t="str">
        <f t="shared" si="10"/>
        <v/>
      </c>
      <c r="J32" s="59" t="str">
        <f t="shared" si="3"/>
        <v/>
      </c>
      <c r="K32" s="59" t="str">
        <f t="shared" si="8"/>
        <v/>
      </c>
      <c r="L32" s="59" t="str">
        <f t="shared" si="6"/>
        <v/>
      </c>
    </row>
    <row r="33" spans="1:12" ht="20.100000000000001" customHeight="1">
      <c r="A33" s="120"/>
      <c r="B33" s="49">
        <f t="shared" si="2"/>
        <v>42575</v>
      </c>
      <c r="C33" s="53"/>
      <c r="D33" s="59" t="str">
        <f t="shared" si="4"/>
        <v/>
      </c>
      <c r="E33" s="53"/>
      <c r="F33" s="59" t="str">
        <f t="shared" si="4"/>
        <v/>
      </c>
      <c r="G33" s="54" t="str">
        <f t="shared" si="9"/>
        <v/>
      </c>
      <c r="H33" s="54" t="str">
        <f t="shared" si="5"/>
        <v/>
      </c>
      <c r="I33" s="56" t="str">
        <f t="shared" si="10"/>
        <v/>
      </c>
      <c r="J33" s="59" t="str">
        <f t="shared" si="3"/>
        <v/>
      </c>
      <c r="K33" s="59" t="str">
        <f t="shared" si="8"/>
        <v/>
      </c>
      <c r="L33" s="59" t="str">
        <f t="shared" si="6"/>
        <v/>
      </c>
    </row>
    <row r="34" spans="1:12" ht="20.100000000000001" customHeight="1">
      <c r="A34" s="120"/>
      <c r="B34" s="49">
        <f t="shared" si="2"/>
        <v>42582</v>
      </c>
      <c r="C34" s="53"/>
      <c r="D34" s="59" t="str">
        <f t="shared" si="4"/>
        <v/>
      </c>
      <c r="E34" s="53"/>
      <c r="F34" s="59" t="str">
        <f t="shared" si="4"/>
        <v/>
      </c>
      <c r="G34" s="54" t="str">
        <f t="shared" si="9"/>
        <v/>
      </c>
      <c r="H34" s="54" t="str">
        <f t="shared" si="5"/>
        <v/>
      </c>
      <c r="I34" s="56" t="str">
        <f t="shared" si="10"/>
        <v/>
      </c>
      <c r="J34" s="59" t="str">
        <f t="shared" si="3"/>
        <v/>
      </c>
      <c r="K34" s="59" t="str">
        <f t="shared" si="8"/>
        <v/>
      </c>
      <c r="L34" s="59" t="str">
        <f t="shared" si="6"/>
        <v/>
      </c>
    </row>
    <row r="35" spans="1:12" ht="20.100000000000001" customHeight="1">
      <c r="A35" s="120"/>
      <c r="B35" s="49">
        <f t="shared" si="2"/>
        <v>42589</v>
      </c>
      <c r="C35" s="53"/>
      <c r="D35" s="59" t="str">
        <f t="shared" si="4"/>
        <v/>
      </c>
      <c r="E35" s="53"/>
      <c r="F35" s="59" t="str">
        <f t="shared" si="4"/>
        <v/>
      </c>
      <c r="G35" s="54" t="str">
        <f t="shared" si="9"/>
        <v/>
      </c>
      <c r="H35" s="54" t="str">
        <f t="shared" si="5"/>
        <v/>
      </c>
      <c r="I35" s="56" t="str">
        <f t="shared" si="10"/>
        <v/>
      </c>
      <c r="J35" s="59" t="str">
        <f t="shared" si="3"/>
        <v/>
      </c>
      <c r="K35" s="59" t="str">
        <f t="shared" si="8"/>
        <v/>
      </c>
      <c r="L35" s="59" t="str">
        <f t="shared" si="6"/>
        <v/>
      </c>
    </row>
    <row r="36" spans="1:12" ht="20.100000000000001" customHeight="1">
      <c r="A36" s="120"/>
      <c r="B36" s="49">
        <f t="shared" si="2"/>
        <v>42596</v>
      </c>
      <c r="C36" s="53"/>
      <c r="D36" s="59" t="str">
        <f t="shared" si="4"/>
        <v/>
      </c>
      <c r="E36" s="53"/>
      <c r="F36" s="59" t="str">
        <f t="shared" si="4"/>
        <v/>
      </c>
      <c r="G36" s="54" t="str">
        <f t="shared" si="9"/>
        <v/>
      </c>
      <c r="H36" s="54" t="str">
        <f t="shared" si="5"/>
        <v/>
      </c>
      <c r="I36" s="56" t="str">
        <f t="shared" si="10"/>
        <v/>
      </c>
      <c r="J36" s="59" t="str">
        <f t="shared" si="3"/>
        <v/>
      </c>
      <c r="K36" s="59" t="str">
        <f t="shared" si="8"/>
        <v/>
      </c>
      <c r="L36" s="59" t="str">
        <f t="shared" si="6"/>
        <v/>
      </c>
    </row>
    <row r="37" spans="1:12" ht="20.100000000000001" customHeight="1">
      <c r="A37" s="120"/>
      <c r="B37" s="49">
        <f t="shared" si="2"/>
        <v>42603</v>
      </c>
      <c r="C37" s="53"/>
      <c r="D37" s="59" t="str">
        <f t="shared" si="4"/>
        <v/>
      </c>
      <c r="E37" s="53"/>
      <c r="F37" s="59" t="str">
        <f t="shared" si="4"/>
        <v/>
      </c>
      <c r="G37" s="54" t="str">
        <f t="shared" si="9"/>
        <v/>
      </c>
      <c r="H37" s="54" t="str">
        <f t="shared" si="5"/>
        <v/>
      </c>
      <c r="I37" s="56" t="str">
        <f t="shared" si="10"/>
        <v/>
      </c>
      <c r="J37" s="59" t="str">
        <f t="shared" si="3"/>
        <v/>
      </c>
      <c r="K37" s="59" t="str">
        <f t="shared" si="8"/>
        <v/>
      </c>
      <c r="L37" s="59" t="str">
        <f t="shared" si="6"/>
        <v/>
      </c>
    </row>
    <row r="38" spans="1:12" ht="20.100000000000001" customHeight="1">
      <c r="A38" s="120"/>
      <c r="B38" s="49">
        <f t="shared" si="2"/>
        <v>42610</v>
      </c>
      <c r="C38" s="53"/>
      <c r="D38" s="59" t="str">
        <f t="shared" si="4"/>
        <v/>
      </c>
      <c r="E38" s="53"/>
      <c r="F38" s="59" t="str">
        <f t="shared" si="4"/>
        <v/>
      </c>
      <c r="G38" s="54" t="str">
        <f t="shared" si="9"/>
        <v/>
      </c>
      <c r="H38" s="54" t="str">
        <f t="shared" si="5"/>
        <v/>
      </c>
      <c r="I38" s="56" t="str">
        <f t="shared" si="10"/>
        <v/>
      </c>
      <c r="J38" s="59" t="str">
        <f t="shared" si="3"/>
        <v/>
      </c>
      <c r="K38" s="59" t="str">
        <f t="shared" si="8"/>
        <v/>
      </c>
      <c r="L38" s="59" t="str">
        <f t="shared" si="6"/>
        <v/>
      </c>
    </row>
    <row r="39" spans="1:12" ht="20.100000000000001" customHeight="1">
      <c r="A39" s="120"/>
      <c r="B39" s="49">
        <f t="shared" si="2"/>
        <v>42617</v>
      </c>
      <c r="C39" s="53"/>
      <c r="D39" s="59" t="str">
        <f t="shared" si="4"/>
        <v/>
      </c>
      <c r="E39" s="53"/>
      <c r="F39" s="59" t="str">
        <f t="shared" si="4"/>
        <v/>
      </c>
      <c r="G39" s="54" t="str">
        <f t="shared" si="9"/>
        <v/>
      </c>
      <c r="H39" s="54" t="str">
        <f t="shared" si="5"/>
        <v/>
      </c>
      <c r="I39" s="56" t="str">
        <f t="shared" si="10"/>
        <v/>
      </c>
      <c r="J39" s="59" t="str">
        <f t="shared" si="3"/>
        <v/>
      </c>
      <c r="K39" s="59" t="str">
        <f t="shared" si="8"/>
        <v/>
      </c>
      <c r="L39" s="59" t="str">
        <f t="shared" si="6"/>
        <v/>
      </c>
    </row>
    <row r="40" spans="1:12" ht="20.100000000000001" customHeight="1">
      <c r="A40" s="120"/>
      <c r="B40" s="49">
        <f t="shared" si="2"/>
        <v>42624</v>
      </c>
      <c r="C40" s="53"/>
      <c r="D40" s="59" t="str">
        <f t="shared" si="4"/>
        <v/>
      </c>
      <c r="E40" s="53"/>
      <c r="F40" s="59" t="str">
        <f t="shared" si="4"/>
        <v/>
      </c>
      <c r="G40" s="54" t="str">
        <f t="shared" si="9"/>
        <v/>
      </c>
      <c r="H40" s="54" t="str">
        <f t="shared" si="5"/>
        <v/>
      </c>
      <c r="I40" s="56" t="str">
        <f t="shared" si="10"/>
        <v/>
      </c>
      <c r="J40" s="59" t="str">
        <f t="shared" si="3"/>
        <v/>
      </c>
      <c r="K40" s="59" t="str">
        <f t="shared" si="8"/>
        <v/>
      </c>
      <c r="L40" s="59" t="str">
        <f t="shared" si="6"/>
        <v/>
      </c>
    </row>
    <row r="41" spans="1:12" ht="20.100000000000001" customHeight="1">
      <c r="A41" s="120"/>
      <c r="B41" s="49">
        <f t="shared" si="2"/>
        <v>42631</v>
      </c>
      <c r="C41" s="53"/>
      <c r="D41" s="59" t="str">
        <f t="shared" si="4"/>
        <v/>
      </c>
      <c r="E41" s="53"/>
      <c r="F41" s="59" t="str">
        <f t="shared" si="4"/>
        <v/>
      </c>
      <c r="G41" s="54" t="str">
        <f t="shared" si="9"/>
        <v/>
      </c>
      <c r="H41" s="54" t="str">
        <f t="shared" si="5"/>
        <v/>
      </c>
      <c r="I41" s="56" t="str">
        <f t="shared" si="10"/>
        <v/>
      </c>
      <c r="J41" s="59" t="str">
        <f t="shared" si="3"/>
        <v/>
      </c>
      <c r="K41" s="59" t="str">
        <f t="shared" si="8"/>
        <v/>
      </c>
      <c r="L41" s="59" t="str">
        <f t="shared" si="6"/>
        <v/>
      </c>
    </row>
    <row r="42" spans="1:12" ht="20.100000000000001" customHeight="1">
      <c r="A42" s="120"/>
      <c r="B42" s="49">
        <f t="shared" si="2"/>
        <v>42638</v>
      </c>
      <c r="C42" s="53"/>
      <c r="D42" s="59" t="str">
        <f t="shared" si="4"/>
        <v/>
      </c>
      <c r="E42" s="53"/>
      <c r="F42" s="59" t="str">
        <f t="shared" si="4"/>
        <v/>
      </c>
      <c r="G42" s="54" t="str">
        <f t="shared" si="9"/>
        <v/>
      </c>
      <c r="H42" s="54" t="str">
        <f t="shared" si="5"/>
        <v/>
      </c>
      <c r="I42" s="56" t="str">
        <f t="shared" si="10"/>
        <v/>
      </c>
      <c r="J42" s="59" t="str">
        <f t="shared" si="3"/>
        <v/>
      </c>
      <c r="K42" s="59" t="str">
        <f t="shared" si="8"/>
        <v/>
      </c>
      <c r="L42" s="59" t="str">
        <f t="shared" si="6"/>
        <v/>
      </c>
    </row>
    <row r="43" spans="1:12" ht="20.100000000000001" customHeight="1">
      <c r="A43" s="120" t="s">
        <v>3</v>
      </c>
      <c r="B43" s="49">
        <f t="shared" si="2"/>
        <v>42645</v>
      </c>
      <c r="C43" s="53"/>
      <c r="D43" s="59" t="str">
        <f t="shared" si="4"/>
        <v/>
      </c>
      <c r="E43" s="53"/>
      <c r="F43" s="59" t="str">
        <f t="shared" si="4"/>
        <v/>
      </c>
      <c r="G43" s="54" t="str">
        <f t="shared" si="9"/>
        <v/>
      </c>
      <c r="H43" s="54" t="str">
        <f t="shared" si="5"/>
        <v/>
      </c>
      <c r="I43" s="56" t="str">
        <f t="shared" si="10"/>
        <v/>
      </c>
      <c r="J43" s="59" t="str">
        <f t="shared" si="3"/>
        <v/>
      </c>
      <c r="K43" s="59" t="str">
        <f t="shared" si="8"/>
        <v/>
      </c>
      <c r="L43" s="59" t="str">
        <f t="shared" si="6"/>
        <v/>
      </c>
    </row>
    <row r="44" spans="1:12" ht="20.100000000000001" customHeight="1">
      <c r="A44" s="120"/>
      <c r="B44" s="49">
        <f t="shared" si="2"/>
        <v>42652</v>
      </c>
      <c r="C44" s="53"/>
      <c r="D44" s="59" t="str">
        <f t="shared" si="4"/>
        <v/>
      </c>
      <c r="E44" s="53"/>
      <c r="F44" s="59" t="str">
        <f t="shared" si="4"/>
        <v/>
      </c>
      <c r="G44" s="54" t="str">
        <f t="shared" si="9"/>
        <v/>
      </c>
      <c r="H44" s="54" t="str">
        <f t="shared" si="5"/>
        <v/>
      </c>
      <c r="I44" s="56" t="str">
        <f t="shared" si="10"/>
        <v/>
      </c>
      <c r="J44" s="59" t="str">
        <f t="shared" si="3"/>
        <v/>
      </c>
      <c r="K44" s="59" t="str">
        <f t="shared" si="8"/>
        <v/>
      </c>
      <c r="L44" s="59" t="str">
        <f t="shared" si="6"/>
        <v/>
      </c>
    </row>
    <row r="45" spans="1:12" ht="20.100000000000001" customHeight="1">
      <c r="A45" s="120"/>
      <c r="B45" s="49">
        <f t="shared" si="2"/>
        <v>42659</v>
      </c>
      <c r="C45" s="53"/>
      <c r="D45" s="59" t="str">
        <f t="shared" si="4"/>
        <v/>
      </c>
      <c r="E45" s="53"/>
      <c r="F45" s="59" t="str">
        <f t="shared" si="4"/>
        <v/>
      </c>
      <c r="G45" s="54" t="str">
        <f t="shared" si="9"/>
        <v/>
      </c>
      <c r="H45" s="54" t="str">
        <f t="shared" si="5"/>
        <v/>
      </c>
      <c r="I45" s="56" t="str">
        <f t="shared" si="10"/>
        <v/>
      </c>
      <c r="J45" s="59" t="str">
        <f t="shared" si="3"/>
        <v/>
      </c>
      <c r="K45" s="59" t="str">
        <f t="shared" si="8"/>
        <v/>
      </c>
      <c r="L45" s="59" t="str">
        <f t="shared" si="6"/>
        <v/>
      </c>
    </row>
    <row r="46" spans="1:12" ht="20.100000000000001" customHeight="1">
      <c r="A46" s="120"/>
      <c r="B46" s="49">
        <f t="shared" si="2"/>
        <v>42666</v>
      </c>
      <c r="C46" s="53"/>
      <c r="D46" s="59" t="str">
        <f t="shared" si="4"/>
        <v/>
      </c>
      <c r="E46" s="53"/>
      <c r="F46" s="59" t="str">
        <f t="shared" si="4"/>
        <v/>
      </c>
      <c r="G46" s="54" t="str">
        <f t="shared" si="9"/>
        <v/>
      </c>
      <c r="H46" s="54" t="str">
        <f t="shared" si="5"/>
        <v/>
      </c>
      <c r="I46" s="56" t="str">
        <f t="shared" si="10"/>
        <v/>
      </c>
      <c r="J46" s="59" t="str">
        <f t="shared" si="3"/>
        <v/>
      </c>
      <c r="K46" s="59" t="str">
        <f t="shared" si="8"/>
        <v/>
      </c>
      <c r="L46" s="59" t="str">
        <f t="shared" si="6"/>
        <v/>
      </c>
    </row>
    <row r="47" spans="1:12" ht="20.100000000000001" customHeight="1">
      <c r="A47" s="120"/>
      <c r="B47" s="49">
        <f t="shared" si="2"/>
        <v>42673</v>
      </c>
      <c r="C47" s="53"/>
      <c r="D47" s="59" t="str">
        <f t="shared" si="4"/>
        <v/>
      </c>
      <c r="E47" s="53"/>
      <c r="F47" s="59" t="str">
        <f t="shared" si="4"/>
        <v/>
      </c>
      <c r="G47" s="54" t="str">
        <f t="shared" si="9"/>
        <v/>
      </c>
      <c r="H47" s="54" t="str">
        <f t="shared" si="5"/>
        <v/>
      </c>
      <c r="I47" s="56" t="str">
        <f t="shared" si="10"/>
        <v/>
      </c>
      <c r="J47" s="59" t="str">
        <f t="shared" si="3"/>
        <v/>
      </c>
      <c r="K47" s="59" t="str">
        <f t="shared" si="8"/>
        <v/>
      </c>
      <c r="L47" s="59" t="str">
        <f t="shared" si="6"/>
        <v/>
      </c>
    </row>
    <row r="48" spans="1:12" ht="20.100000000000001" customHeight="1">
      <c r="A48" s="120"/>
      <c r="B48" s="49">
        <f t="shared" si="2"/>
        <v>42680</v>
      </c>
      <c r="C48" s="53"/>
      <c r="D48" s="59" t="str">
        <f t="shared" si="4"/>
        <v/>
      </c>
      <c r="E48" s="53"/>
      <c r="F48" s="59" t="str">
        <f t="shared" si="4"/>
        <v/>
      </c>
      <c r="G48" s="54" t="str">
        <f t="shared" si="9"/>
        <v/>
      </c>
      <c r="H48" s="54" t="str">
        <f t="shared" si="5"/>
        <v/>
      </c>
      <c r="I48" s="56" t="str">
        <f t="shared" si="10"/>
        <v/>
      </c>
      <c r="J48" s="59" t="str">
        <f t="shared" si="3"/>
        <v/>
      </c>
      <c r="K48" s="59" t="str">
        <f t="shared" si="8"/>
        <v/>
      </c>
      <c r="L48" s="59" t="str">
        <f t="shared" si="6"/>
        <v/>
      </c>
    </row>
    <row r="49" spans="1:12" ht="20.100000000000001" customHeight="1">
      <c r="A49" s="120"/>
      <c r="B49" s="49">
        <f t="shared" si="2"/>
        <v>42687</v>
      </c>
      <c r="C49" s="53"/>
      <c r="D49" s="59" t="str">
        <f t="shared" si="4"/>
        <v/>
      </c>
      <c r="E49" s="53"/>
      <c r="F49" s="59" t="str">
        <f t="shared" si="4"/>
        <v/>
      </c>
      <c r="G49" s="54" t="str">
        <f t="shared" si="9"/>
        <v/>
      </c>
      <c r="H49" s="54" t="str">
        <f t="shared" si="5"/>
        <v/>
      </c>
      <c r="I49" s="56" t="str">
        <f t="shared" si="10"/>
        <v/>
      </c>
      <c r="J49" s="59" t="str">
        <f t="shared" si="3"/>
        <v/>
      </c>
      <c r="K49" s="59" t="str">
        <f t="shared" si="8"/>
        <v/>
      </c>
      <c r="L49" s="59" t="str">
        <f t="shared" si="6"/>
        <v/>
      </c>
    </row>
    <row r="50" spans="1:12" ht="20.100000000000001" customHeight="1">
      <c r="A50" s="120"/>
      <c r="B50" s="49">
        <f t="shared" si="2"/>
        <v>42694</v>
      </c>
      <c r="C50" s="53"/>
      <c r="D50" s="59" t="str">
        <f t="shared" si="4"/>
        <v/>
      </c>
      <c r="E50" s="53"/>
      <c r="F50" s="59" t="str">
        <f t="shared" si="4"/>
        <v/>
      </c>
      <c r="G50" s="54" t="str">
        <f t="shared" si="9"/>
        <v/>
      </c>
      <c r="H50" s="54" t="str">
        <f t="shared" si="5"/>
        <v/>
      </c>
      <c r="I50" s="56" t="str">
        <f t="shared" si="10"/>
        <v/>
      </c>
      <c r="J50" s="59" t="str">
        <f t="shared" si="3"/>
        <v/>
      </c>
      <c r="K50" s="59" t="str">
        <f t="shared" si="8"/>
        <v/>
      </c>
      <c r="L50" s="59" t="str">
        <f t="shared" si="6"/>
        <v/>
      </c>
    </row>
    <row r="51" spans="1:12" ht="20.100000000000001" customHeight="1">
      <c r="A51" s="120"/>
      <c r="B51" s="49">
        <f t="shared" si="2"/>
        <v>42701</v>
      </c>
      <c r="C51" s="53"/>
      <c r="D51" s="59" t="str">
        <f t="shared" si="4"/>
        <v/>
      </c>
      <c r="E51" s="53"/>
      <c r="F51" s="59" t="str">
        <f t="shared" si="4"/>
        <v/>
      </c>
      <c r="G51" s="54" t="str">
        <f t="shared" si="9"/>
        <v/>
      </c>
      <c r="H51" s="54" t="str">
        <f t="shared" si="5"/>
        <v/>
      </c>
      <c r="I51" s="56" t="str">
        <f t="shared" si="10"/>
        <v/>
      </c>
      <c r="J51" s="59" t="str">
        <f t="shared" si="3"/>
        <v/>
      </c>
      <c r="K51" s="59" t="str">
        <f t="shared" si="8"/>
        <v/>
      </c>
      <c r="L51" s="59" t="str">
        <f t="shared" si="6"/>
        <v/>
      </c>
    </row>
    <row r="52" spans="1:12" ht="20.100000000000001" customHeight="1">
      <c r="A52" s="120"/>
      <c r="B52" s="49">
        <f t="shared" si="2"/>
        <v>42708</v>
      </c>
      <c r="C52" s="53"/>
      <c r="D52" s="59" t="str">
        <f t="shared" si="4"/>
        <v/>
      </c>
      <c r="E52" s="53"/>
      <c r="F52" s="59" t="str">
        <f t="shared" si="4"/>
        <v/>
      </c>
      <c r="G52" s="54" t="str">
        <f t="shared" si="9"/>
        <v/>
      </c>
      <c r="H52" s="54" t="str">
        <f t="shared" si="5"/>
        <v/>
      </c>
      <c r="I52" s="56" t="str">
        <f t="shared" si="10"/>
        <v/>
      </c>
      <c r="J52" s="59" t="str">
        <f t="shared" si="3"/>
        <v/>
      </c>
      <c r="K52" s="59" t="str">
        <f t="shared" si="8"/>
        <v/>
      </c>
      <c r="L52" s="59" t="str">
        <f t="shared" si="6"/>
        <v/>
      </c>
    </row>
    <row r="53" spans="1:12" ht="20.100000000000001" customHeight="1">
      <c r="A53" s="120"/>
      <c r="B53" s="49">
        <f t="shared" si="2"/>
        <v>42715</v>
      </c>
      <c r="C53" s="53"/>
      <c r="D53" s="59" t="str">
        <f t="shared" si="4"/>
        <v/>
      </c>
      <c r="E53" s="53"/>
      <c r="F53" s="59" t="str">
        <f t="shared" si="4"/>
        <v/>
      </c>
      <c r="G53" s="54" t="str">
        <f t="shared" si="9"/>
        <v/>
      </c>
      <c r="H53" s="54" t="str">
        <f t="shared" si="5"/>
        <v/>
      </c>
      <c r="I53" s="56" t="str">
        <f t="shared" si="10"/>
        <v/>
      </c>
      <c r="J53" s="59" t="str">
        <f t="shared" si="3"/>
        <v/>
      </c>
      <c r="K53" s="59" t="str">
        <f t="shared" si="8"/>
        <v/>
      </c>
      <c r="L53" s="59" t="str">
        <f t="shared" si="6"/>
        <v/>
      </c>
    </row>
    <row r="54" spans="1:12" ht="20.100000000000001" customHeight="1">
      <c r="A54" s="120"/>
      <c r="B54" s="49">
        <f t="shared" si="2"/>
        <v>42722</v>
      </c>
      <c r="C54" s="53"/>
      <c r="D54" s="59" t="str">
        <f t="shared" si="4"/>
        <v/>
      </c>
      <c r="E54" s="53"/>
      <c r="F54" s="59" t="str">
        <f t="shared" si="4"/>
        <v/>
      </c>
      <c r="G54" s="54" t="str">
        <f t="shared" si="9"/>
        <v/>
      </c>
      <c r="H54" s="54" t="str">
        <f t="shared" si="5"/>
        <v/>
      </c>
      <c r="I54" s="56" t="str">
        <f t="shared" si="10"/>
        <v/>
      </c>
      <c r="J54" s="59" t="str">
        <f t="shared" si="3"/>
        <v/>
      </c>
      <c r="K54" s="59" t="str">
        <f t="shared" si="8"/>
        <v/>
      </c>
      <c r="L54" s="59" t="str">
        <f t="shared" si="6"/>
        <v/>
      </c>
    </row>
    <row r="55" spans="1:12" ht="20.100000000000001" customHeight="1" thickBot="1">
      <c r="A55" s="121"/>
      <c r="B55" s="60">
        <f t="shared" si="2"/>
        <v>42729</v>
      </c>
      <c r="C55" s="61"/>
      <c r="D55" s="62" t="str">
        <f t="shared" si="4"/>
        <v/>
      </c>
      <c r="E55" s="61"/>
      <c r="F55" s="62" t="str">
        <f t="shared" si="4"/>
        <v/>
      </c>
      <c r="G55" s="63" t="str">
        <f t="shared" si="9"/>
        <v/>
      </c>
      <c r="H55" s="63" t="str">
        <f t="shared" si="5"/>
        <v/>
      </c>
      <c r="I55" s="64" t="str">
        <f t="shared" si="10"/>
        <v/>
      </c>
      <c r="J55" s="62" t="str">
        <f t="shared" si="3"/>
        <v/>
      </c>
      <c r="K55" s="62" t="str">
        <f t="shared" si="8"/>
        <v/>
      </c>
      <c r="L55" s="62" t="str">
        <f t="shared" si="6"/>
        <v/>
      </c>
    </row>
  </sheetData>
  <mergeCells count="4">
    <mergeCell ref="A4:A16"/>
    <mergeCell ref="A17:A29"/>
    <mergeCell ref="A30:A42"/>
    <mergeCell ref="A43:A55"/>
  </mergeCells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opLeftCell="A5" workbookViewId="0">
      <selection activeCell="I30" sqref="I30"/>
    </sheetView>
  </sheetViews>
  <sheetFormatPr defaultColWidth="9.125" defaultRowHeight="24.95" customHeight="1"/>
  <cols>
    <col min="1" max="1" width="17.75" style="69" customWidth="1"/>
    <col min="2" max="16384" width="9.125" style="69"/>
  </cols>
  <sheetData>
    <row r="1" spans="1:6" s="66" customFormat="1" ht="24.95" customHeight="1">
      <c r="A1" s="65" t="s">
        <v>115</v>
      </c>
    </row>
    <row r="3" spans="1:6" ht="24.95" customHeight="1">
      <c r="A3" s="67" t="s">
        <v>114</v>
      </c>
      <c r="B3" s="68"/>
      <c r="C3" s="68"/>
      <c r="D3" s="68"/>
      <c r="E3" s="68"/>
      <c r="F3" s="68"/>
    </row>
    <row r="4" spans="1:6" ht="24.95" customHeight="1" thickBot="1"/>
    <row r="5" spans="1:6" s="71" customFormat="1" ht="24.95" customHeight="1">
      <c r="A5" s="70"/>
      <c r="B5" s="70">
        <v>2012</v>
      </c>
      <c r="C5" s="70">
        <v>2013</v>
      </c>
      <c r="D5" s="70">
        <v>2014</v>
      </c>
      <c r="E5" s="70">
        <v>2015</v>
      </c>
      <c r="F5" s="70">
        <v>2016</v>
      </c>
    </row>
    <row r="6" spans="1:6" ht="24.95" customHeight="1" thickBot="1">
      <c r="A6" s="72" t="s">
        <v>113</v>
      </c>
      <c r="B6" s="73">
        <v>146</v>
      </c>
      <c r="C6" s="73">
        <v>202</v>
      </c>
      <c r="D6" s="73">
        <v>181</v>
      </c>
      <c r="E6" s="73">
        <v>142</v>
      </c>
      <c r="F6" s="73">
        <v>144</v>
      </c>
    </row>
    <row r="9" spans="1:6" ht="24.95" customHeight="1">
      <c r="B9" s="69" t="s">
        <v>116</v>
      </c>
    </row>
    <row r="20" spans="2:2" ht="24.95" customHeight="1">
      <c r="B20" s="69" t="s">
        <v>117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F21" sqref="F21"/>
    </sheetView>
  </sheetViews>
  <sheetFormatPr defaultColWidth="11" defaultRowHeight="23.1" customHeight="1"/>
  <cols>
    <col min="1" max="16384" width="11" style="32"/>
  </cols>
  <sheetData>
    <row r="1" spans="1:9" ht="23.1" customHeight="1">
      <c r="A1" s="31" t="s">
        <v>118</v>
      </c>
    </row>
    <row r="3" spans="1:9" ht="23.1" customHeight="1">
      <c r="A3" s="74" t="s">
        <v>119</v>
      </c>
    </row>
    <row r="4" spans="1:9" ht="23.1" customHeight="1" thickBot="1">
      <c r="I4" s="32" t="s">
        <v>120</v>
      </c>
    </row>
    <row r="5" spans="1:9" ht="23.1" customHeight="1">
      <c r="A5" s="75" t="s">
        <v>121</v>
      </c>
      <c r="B5" s="75">
        <v>2015</v>
      </c>
      <c r="C5" s="75">
        <v>2016</v>
      </c>
      <c r="D5" s="75">
        <v>2017</v>
      </c>
      <c r="E5" s="75">
        <v>2018</v>
      </c>
      <c r="F5" s="75">
        <v>2019</v>
      </c>
    </row>
    <row r="6" spans="1:9" ht="23.1" customHeight="1">
      <c r="A6" s="76" t="s">
        <v>122</v>
      </c>
      <c r="B6" s="76">
        <v>832</v>
      </c>
      <c r="C6" s="76">
        <v>921</v>
      </c>
      <c r="D6" s="76">
        <v>1052</v>
      </c>
      <c r="E6" s="76">
        <v>1253</v>
      </c>
      <c r="F6" s="76">
        <v>1500</v>
      </c>
    </row>
    <row r="7" spans="1:9" ht="23.1" customHeight="1">
      <c r="A7" s="76" t="s">
        <v>123</v>
      </c>
      <c r="B7" s="76">
        <v>1015</v>
      </c>
      <c r="C7" s="76">
        <v>1050</v>
      </c>
      <c r="D7" s="76">
        <v>1162</v>
      </c>
      <c r="E7" s="76">
        <v>1203</v>
      </c>
      <c r="F7" s="76">
        <v>1264</v>
      </c>
    </row>
    <row r="8" spans="1:9" ht="23.1" customHeight="1">
      <c r="A8" s="76" t="s">
        <v>124</v>
      </c>
      <c r="B8" s="76">
        <v>850</v>
      </c>
      <c r="C8" s="76">
        <v>980</v>
      </c>
      <c r="D8" s="76">
        <v>1030</v>
      </c>
      <c r="E8" s="76">
        <v>1100</v>
      </c>
      <c r="F8" s="76">
        <v>1160</v>
      </c>
    </row>
    <row r="9" spans="1:9" ht="23.1" customHeight="1">
      <c r="A9" s="76" t="s">
        <v>125</v>
      </c>
      <c r="B9" s="76">
        <v>800</v>
      </c>
      <c r="C9" s="76">
        <v>890</v>
      </c>
      <c r="D9" s="76">
        <v>980</v>
      </c>
      <c r="E9" s="76">
        <v>1060</v>
      </c>
      <c r="F9" s="76">
        <v>1140</v>
      </c>
    </row>
    <row r="10" spans="1:9" ht="23.1" customHeight="1">
      <c r="A10" s="76" t="s">
        <v>126</v>
      </c>
      <c r="B10" s="76">
        <v>640</v>
      </c>
      <c r="C10" s="76">
        <v>700</v>
      </c>
      <c r="D10" s="76">
        <v>760</v>
      </c>
      <c r="E10" s="76">
        <v>820</v>
      </c>
      <c r="F10" s="76">
        <v>900</v>
      </c>
    </row>
    <row r="11" spans="1:9" ht="23.1" customHeight="1" thickBot="1">
      <c r="A11" s="77" t="s">
        <v>127</v>
      </c>
      <c r="B11" s="77">
        <v>540</v>
      </c>
      <c r="C11" s="77">
        <v>632</v>
      </c>
      <c r="D11" s="77">
        <v>705</v>
      </c>
      <c r="E11" s="77">
        <v>720</v>
      </c>
      <c r="F11" s="77">
        <v>800</v>
      </c>
    </row>
    <row r="12" spans="1:9" ht="23.1" customHeight="1" thickBot="1"/>
    <row r="13" spans="1:9" ht="23.1" customHeight="1">
      <c r="A13" s="75" t="s">
        <v>121</v>
      </c>
      <c r="B13" s="75">
        <v>2015</v>
      </c>
      <c r="C13" s="75">
        <v>2016</v>
      </c>
      <c r="D13" s="75">
        <v>2017</v>
      </c>
      <c r="E13" s="75">
        <v>2018</v>
      </c>
      <c r="F13" s="75">
        <v>2019</v>
      </c>
    </row>
    <row r="14" spans="1:9" ht="23.1" customHeight="1">
      <c r="A14" s="76" t="s">
        <v>124</v>
      </c>
      <c r="B14" s="76">
        <v>850</v>
      </c>
      <c r="C14" s="76">
        <v>980</v>
      </c>
      <c r="D14" s="76">
        <v>1030</v>
      </c>
      <c r="E14" s="76">
        <v>1100</v>
      </c>
      <c r="F14" s="76">
        <v>1160</v>
      </c>
    </row>
    <row r="15" spans="1:9" ht="23.1" customHeight="1">
      <c r="A15" s="76" t="s">
        <v>123</v>
      </c>
      <c r="B15" s="76">
        <v>1015</v>
      </c>
      <c r="C15" s="76">
        <v>1050</v>
      </c>
      <c r="D15" s="76">
        <v>1162</v>
      </c>
      <c r="E15" s="76">
        <v>1203</v>
      </c>
      <c r="F15" s="76">
        <v>1264</v>
      </c>
    </row>
    <row r="16" spans="1:9" ht="23.1" customHeight="1">
      <c r="A16" s="76" t="s">
        <v>122</v>
      </c>
      <c r="B16" s="76">
        <v>832</v>
      </c>
      <c r="C16" s="76">
        <v>921</v>
      </c>
      <c r="D16" s="76">
        <v>1052</v>
      </c>
      <c r="E16" s="76">
        <v>1253</v>
      </c>
      <c r="F16" s="76">
        <v>1500</v>
      </c>
    </row>
    <row r="18" spans="3:9" ht="23.1" customHeight="1">
      <c r="C18" s="78">
        <f>C16/B16-1</f>
        <v>0.10697115384615374</v>
      </c>
      <c r="D18" s="78">
        <f t="shared" ref="D18:F18" si="0">D16/C16-1</f>
        <v>0.14223669923995663</v>
      </c>
      <c r="E18" s="78">
        <f t="shared" si="0"/>
        <v>0.19106463878326996</v>
      </c>
      <c r="F18" s="78">
        <f t="shared" si="0"/>
        <v>0.19712689545091777</v>
      </c>
    </row>
    <row r="23" spans="3:9" ht="23.1" customHeight="1">
      <c r="I23" s="32" t="s">
        <v>128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opLeftCell="A13" workbookViewId="0">
      <selection activeCell="I20" sqref="I20"/>
    </sheetView>
  </sheetViews>
  <sheetFormatPr defaultColWidth="13.375" defaultRowHeight="20.100000000000001" customHeight="1"/>
  <cols>
    <col min="1" max="1" width="9.125" style="81" customWidth="1"/>
    <col min="2" max="2" width="17.75" style="81" customWidth="1"/>
    <col min="3" max="16384" width="13.375" style="81"/>
  </cols>
  <sheetData>
    <row r="1" spans="1:5" ht="35.1" customHeight="1">
      <c r="A1" s="79" t="s">
        <v>148</v>
      </c>
    </row>
    <row r="2" spans="1:5" ht="29.1" customHeight="1">
      <c r="A2" s="80" t="s">
        <v>137</v>
      </c>
    </row>
    <row r="4" spans="1:5" ht="20.100000000000001" customHeight="1">
      <c r="A4" s="82" t="s">
        <v>129</v>
      </c>
      <c r="B4" s="83"/>
      <c r="C4" s="83"/>
    </row>
    <row r="5" spans="1:5" ht="20.100000000000001" customHeight="1" thickBot="1"/>
    <row r="6" spans="1:5" ht="20.100000000000001" customHeight="1">
      <c r="A6" s="86" t="s">
        <v>4</v>
      </c>
      <c r="B6" s="85" t="s">
        <v>143</v>
      </c>
      <c r="C6" s="86" t="s">
        <v>144</v>
      </c>
      <c r="E6" s="81" t="s">
        <v>139</v>
      </c>
    </row>
    <row r="7" spans="1:5" ht="20.100000000000001" customHeight="1">
      <c r="A7" s="91">
        <v>1</v>
      </c>
      <c r="B7" s="87" t="s">
        <v>130</v>
      </c>
      <c r="C7" s="88">
        <v>0.42599999999999999</v>
      </c>
    </row>
    <row r="8" spans="1:5" ht="20.100000000000001" customHeight="1">
      <c r="A8" s="91">
        <v>2</v>
      </c>
      <c r="B8" s="87" t="s">
        <v>131</v>
      </c>
      <c r="C8" s="88">
        <v>0.17399999999999999</v>
      </c>
    </row>
    <row r="9" spans="1:5" ht="20.100000000000001" customHeight="1">
      <c r="A9" s="91">
        <v>3</v>
      </c>
      <c r="B9" s="87" t="s">
        <v>132</v>
      </c>
      <c r="C9" s="88">
        <v>0.152</v>
      </c>
    </row>
    <row r="10" spans="1:5" ht="20.100000000000001" customHeight="1">
      <c r="A10" s="91">
        <v>4</v>
      </c>
      <c r="B10" s="87" t="s">
        <v>133</v>
      </c>
      <c r="C10" s="88">
        <v>4.4999999999999998E-2</v>
      </c>
    </row>
    <row r="11" spans="1:5" ht="20.100000000000001" customHeight="1">
      <c r="A11" s="91">
        <v>5</v>
      </c>
      <c r="B11" s="87" t="s">
        <v>134</v>
      </c>
      <c r="C11" s="88">
        <v>4.2999999999999997E-2</v>
      </c>
    </row>
    <row r="12" spans="1:5" ht="20.100000000000001" customHeight="1">
      <c r="A12" s="91">
        <v>6</v>
      </c>
      <c r="B12" s="87" t="s">
        <v>135</v>
      </c>
      <c r="C12" s="88">
        <v>3.6999999999999998E-2</v>
      </c>
    </row>
    <row r="13" spans="1:5" ht="20.100000000000001" customHeight="1">
      <c r="A13" s="91">
        <v>7</v>
      </c>
      <c r="B13" s="87" t="s">
        <v>145</v>
      </c>
      <c r="C13" s="88">
        <v>3.5000000000000003E-2</v>
      </c>
    </row>
    <row r="14" spans="1:5" ht="20.100000000000001" customHeight="1">
      <c r="A14" s="91">
        <v>8</v>
      </c>
      <c r="B14" s="87" t="s">
        <v>146</v>
      </c>
      <c r="C14" s="88">
        <v>3.2000000000000001E-2</v>
      </c>
    </row>
    <row r="15" spans="1:5" ht="20.100000000000001" customHeight="1">
      <c r="A15" s="91">
        <v>9</v>
      </c>
      <c r="B15" s="87" t="s">
        <v>136</v>
      </c>
      <c r="C15" s="88">
        <v>2.9000000000000001E-2</v>
      </c>
    </row>
    <row r="16" spans="1:5" ht="20.100000000000001" customHeight="1" thickBot="1">
      <c r="A16" s="92">
        <v>10</v>
      </c>
      <c r="B16" s="89" t="s">
        <v>140</v>
      </c>
      <c r="C16" s="90">
        <v>2.8000000000000001E-2</v>
      </c>
    </row>
    <row r="21" spans="1:5" ht="20.100000000000001" customHeight="1">
      <c r="A21" s="82" t="s">
        <v>129</v>
      </c>
      <c r="B21" s="83"/>
      <c r="C21" s="83"/>
    </row>
    <row r="22" spans="1:5" ht="20.100000000000001" customHeight="1" thickBot="1"/>
    <row r="23" spans="1:5" ht="20.100000000000001" customHeight="1">
      <c r="A23" s="86" t="s">
        <v>4</v>
      </c>
      <c r="B23" s="85" t="s">
        <v>147</v>
      </c>
      <c r="C23" s="84" t="s">
        <v>138</v>
      </c>
      <c r="E23" s="81" t="s">
        <v>141</v>
      </c>
    </row>
    <row r="24" spans="1:5" ht="20.100000000000001" customHeight="1">
      <c r="A24" s="91">
        <v>1</v>
      </c>
      <c r="B24" s="87" t="s">
        <v>130</v>
      </c>
      <c r="C24" s="88">
        <v>0.42599999999999999</v>
      </c>
    </row>
    <row r="25" spans="1:5" ht="20.100000000000001" customHeight="1">
      <c r="A25" s="91">
        <v>2</v>
      </c>
      <c r="B25" s="87" t="s">
        <v>134</v>
      </c>
      <c r="C25" s="88">
        <v>4.2999999999999997E-2</v>
      </c>
    </row>
    <row r="26" spans="1:5" ht="20.100000000000001" customHeight="1">
      <c r="A26" s="91">
        <v>3</v>
      </c>
      <c r="B26" s="87" t="s">
        <v>142</v>
      </c>
      <c r="C26" s="88">
        <v>2.8000000000000001E-2</v>
      </c>
    </row>
    <row r="27" spans="1:5" ht="20.100000000000001" customHeight="1">
      <c r="A27" s="91">
        <v>4</v>
      </c>
      <c r="B27" s="87" t="s">
        <v>136</v>
      </c>
      <c r="C27" s="88">
        <v>2.9000000000000001E-2</v>
      </c>
    </row>
    <row r="28" spans="1:5" ht="20.100000000000001" customHeight="1">
      <c r="A28" s="91">
        <v>5</v>
      </c>
      <c r="B28" s="87" t="s">
        <v>146</v>
      </c>
      <c r="C28" s="88">
        <v>3.2000000000000001E-2</v>
      </c>
    </row>
    <row r="29" spans="1:5" ht="20.100000000000001" customHeight="1">
      <c r="A29" s="91">
        <v>6</v>
      </c>
      <c r="B29" s="87" t="s">
        <v>145</v>
      </c>
      <c r="C29" s="88">
        <v>3.5000000000000003E-2</v>
      </c>
    </row>
    <row r="30" spans="1:5" ht="20.100000000000001" customHeight="1">
      <c r="A30" s="91">
        <v>7</v>
      </c>
      <c r="B30" s="87" t="s">
        <v>135</v>
      </c>
      <c r="C30" s="88">
        <v>3.6999999999999998E-2</v>
      </c>
    </row>
    <row r="31" spans="1:5" ht="20.100000000000001" customHeight="1">
      <c r="A31" s="91">
        <v>8</v>
      </c>
      <c r="B31" s="87" t="s">
        <v>133</v>
      </c>
      <c r="C31" s="88">
        <v>4.4999999999999998E-2</v>
      </c>
    </row>
    <row r="32" spans="1:5" ht="20.100000000000001" customHeight="1">
      <c r="A32" s="91">
        <v>9</v>
      </c>
      <c r="B32" s="87" t="s">
        <v>132</v>
      </c>
      <c r="C32" s="88">
        <v>0.152</v>
      </c>
    </row>
    <row r="33" spans="1:3" ht="20.100000000000001" customHeight="1" thickBot="1">
      <c r="A33" s="92">
        <v>10</v>
      </c>
      <c r="B33" s="89" t="s">
        <v>131</v>
      </c>
      <c r="C33" s="90">
        <v>0.17399999999999999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GridLines="0" topLeftCell="A13" zoomScaleNormal="100" zoomScalePageLayoutView="110" workbookViewId="0">
      <selection activeCell="C15" sqref="B15:C24"/>
    </sheetView>
  </sheetViews>
  <sheetFormatPr defaultColWidth="9.125" defaultRowHeight="24.95" customHeight="1"/>
  <cols>
    <col min="1" max="1" width="13.375" style="5" customWidth="1"/>
    <col min="2" max="2" width="17.75" style="5" customWidth="1"/>
    <col min="3" max="3" width="13.375" style="5" customWidth="1"/>
    <col min="4" max="16384" width="9.125" style="5"/>
  </cols>
  <sheetData>
    <row r="1" spans="1:6" ht="30" customHeight="1">
      <c r="A1" s="93" t="s">
        <v>149</v>
      </c>
    </row>
    <row r="3" spans="1:6" ht="24.95" customHeight="1">
      <c r="A3" s="6" t="s">
        <v>153</v>
      </c>
      <c r="B3" s="6"/>
      <c r="C3" s="6"/>
    </row>
    <row r="4" spans="1:6" ht="24.95" customHeight="1" thickBot="1">
      <c r="F4" s="96" t="s">
        <v>154</v>
      </c>
    </row>
    <row r="5" spans="1:6" ht="24.95" customHeight="1">
      <c r="A5" s="94" t="s">
        <v>150</v>
      </c>
      <c r="B5" s="95" t="s">
        <v>151</v>
      </c>
      <c r="C5" s="95" t="s">
        <v>152</v>
      </c>
      <c r="E5" s="7"/>
    </row>
    <row r="6" spans="1:6" ht="24.95" customHeight="1">
      <c r="A6" s="8" t="s">
        <v>5</v>
      </c>
      <c r="B6" s="8">
        <v>3434</v>
      </c>
      <c r="C6" s="9">
        <v>96</v>
      </c>
      <c r="E6" s="7"/>
    </row>
    <row r="7" spans="1:6" ht="24.95" customHeight="1">
      <c r="A7" s="8" t="s">
        <v>6</v>
      </c>
      <c r="B7" s="8">
        <v>2256</v>
      </c>
      <c r="C7" s="9">
        <v>72</v>
      </c>
      <c r="E7" s="7"/>
    </row>
    <row r="8" spans="1:6" ht="24.95" customHeight="1">
      <c r="A8" s="8" t="s">
        <v>7</v>
      </c>
      <c r="B8" s="8">
        <v>5194</v>
      </c>
      <c r="C8" s="9">
        <v>177</v>
      </c>
      <c r="E8" s="10"/>
    </row>
    <row r="9" spans="1:6" ht="24.95" customHeight="1">
      <c r="A9" s="8" t="s">
        <v>8</v>
      </c>
      <c r="B9" s="8">
        <v>997</v>
      </c>
      <c r="C9" s="9">
        <v>32</v>
      </c>
      <c r="E9" s="10"/>
    </row>
    <row r="10" spans="1:6" ht="24.95" customHeight="1">
      <c r="A10" s="8" t="s">
        <v>9</v>
      </c>
      <c r="B10" s="8">
        <v>4279</v>
      </c>
      <c r="C10" s="9">
        <v>135</v>
      </c>
    </row>
    <row r="11" spans="1:6" ht="24.95" customHeight="1">
      <c r="A11" s="8" t="s">
        <v>10</v>
      </c>
      <c r="B11" s="8">
        <v>5048</v>
      </c>
      <c r="C11" s="9">
        <v>160</v>
      </c>
    </row>
    <row r="12" spans="1:6" ht="24.95" customHeight="1">
      <c r="A12" s="8" t="s">
        <v>11</v>
      </c>
      <c r="B12" s="8">
        <v>3594</v>
      </c>
      <c r="C12" s="9">
        <v>114</v>
      </c>
    </row>
    <row r="13" spans="1:6" ht="24.95" customHeight="1">
      <c r="A13" s="8" t="s">
        <v>12</v>
      </c>
      <c r="B13" s="8">
        <v>504</v>
      </c>
      <c r="C13" s="9">
        <v>19</v>
      </c>
    </row>
    <row r="14" spans="1:6" ht="24.95" customHeight="1">
      <c r="A14" s="8" t="s">
        <v>13</v>
      </c>
      <c r="B14" s="8">
        <v>4968</v>
      </c>
      <c r="C14" s="9">
        <v>186</v>
      </c>
    </row>
    <row r="15" spans="1:6" ht="24.95" customHeight="1">
      <c r="A15" s="8" t="s">
        <v>14</v>
      </c>
      <c r="B15" s="8">
        <v>1046</v>
      </c>
      <c r="C15" s="9">
        <v>32</v>
      </c>
    </row>
    <row r="16" spans="1:6" ht="24.95" customHeight="1">
      <c r="A16" s="8" t="s">
        <v>15</v>
      </c>
      <c r="B16" s="8">
        <v>254</v>
      </c>
      <c r="C16" s="9">
        <v>9</v>
      </c>
      <c r="F16" s="96" t="s">
        <v>155</v>
      </c>
    </row>
    <row r="17" spans="1:3" ht="24.95" customHeight="1">
      <c r="A17" s="8" t="s">
        <v>16</v>
      </c>
      <c r="B17" s="8">
        <v>5390</v>
      </c>
      <c r="C17" s="9">
        <v>170</v>
      </c>
    </row>
    <row r="18" spans="1:3" ht="24.95" customHeight="1">
      <c r="A18" s="8" t="s">
        <v>17</v>
      </c>
      <c r="B18" s="8">
        <v>779</v>
      </c>
      <c r="C18" s="9">
        <v>25</v>
      </c>
    </row>
    <row r="19" spans="1:3" ht="24.95" customHeight="1">
      <c r="A19" s="8" t="s">
        <v>18</v>
      </c>
      <c r="B19" s="8">
        <v>2987</v>
      </c>
      <c r="C19" s="9">
        <v>102</v>
      </c>
    </row>
    <row r="20" spans="1:3" ht="24.95" customHeight="1">
      <c r="A20" s="8" t="s">
        <v>19</v>
      </c>
      <c r="B20" s="8">
        <v>557</v>
      </c>
      <c r="C20" s="9">
        <v>16</v>
      </c>
    </row>
    <row r="21" spans="1:3" ht="24.95" customHeight="1">
      <c r="A21" s="8" t="s">
        <v>20</v>
      </c>
      <c r="B21" s="8">
        <v>8336</v>
      </c>
      <c r="C21" s="9">
        <v>200</v>
      </c>
    </row>
    <row r="22" spans="1:3" ht="24.95" customHeight="1">
      <c r="A22" s="8" t="s">
        <v>21</v>
      </c>
      <c r="B22" s="8">
        <v>4333</v>
      </c>
      <c r="C22" s="9">
        <v>119</v>
      </c>
    </row>
    <row r="23" spans="1:3" ht="24.95" customHeight="1">
      <c r="A23" s="8" t="s">
        <v>22</v>
      </c>
      <c r="B23" s="8">
        <v>3964</v>
      </c>
      <c r="C23" s="9">
        <v>99</v>
      </c>
    </row>
    <row r="24" spans="1:3" ht="24.95" customHeight="1">
      <c r="A24" s="8" t="s">
        <v>23</v>
      </c>
      <c r="B24" s="8">
        <v>3604</v>
      </c>
      <c r="C24" s="9">
        <v>100</v>
      </c>
    </row>
    <row r="25" spans="1:3" ht="24.95" customHeight="1">
      <c r="A25" s="8" t="s">
        <v>24</v>
      </c>
      <c r="B25" s="8">
        <v>8299</v>
      </c>
      <c r="C25" s="9">
        <v>196</v>
      </c>
    </row>
    <row r="26" spans="1:3" ht="24.95" customHeight="1">
      <c r="A26" s="8" t="s">
        <v>25</v>
      </c>
      <c r="B26" s="8">
        <v>4161</v>
      </c>
      <c r="C26" s="9">
        <v>121</v>
      </c>
    </row>
    <row r="27" spans="1:3" ht="24.95" customHeight="1">
      <c r="A27" s="8" t="s">
        <v>26</v>
      </c>
      <c r="B27" s="8">
        <v>6948</v>
      </c>
      <c r="C27" s="9">
        <v>208</v>
      </c>
    </row>
    <row r="28" spans="1:3" ht="24.95" customHeight="1">
      <c r="A28" s="8" t="s">
        <v>27</v>
      </c>
      <c r="B28" s="8">
        <v>7409</v>
      </c>
      <c r="C28" s="9">
        <v>222</v>
      </c>
    </row>
    <row r="29" spans="1:3" ht="24.95" customHeight="1">
      <c r="A29" s="8" t="s">
        <v>28</v>
      </c>
      <c r="B29" s="8">
        <v>5754</v>
      </c>
      <c r="C29" s="9">
        <v>150</v>
      </c>
    </row>
    <row r="30" spans="1:3" ht="24.95" customHeight="1">
      <c r="A30" s="8" t="s">
        <v>29</v>
      </c>
      <c r="B30" s="8">
        <v>5190</v>
      </c>
      <c r="C30" s="9">
        <v>143</v>
      </c>
    </row>
    <row r="31" spans="1:3" ht="24.95" customHeight="1">
      <c r="A31" s="8" t="s">
        <v>30</v>
      </c>
      <c r="B31" s="8">
        <v>1536</v>
      </c>
      <c r="C31" s="9">
        <v>50</v>
      </c>
    </row>
    <row r="32" spans="1:3" ht="24.95" customHeight="1">
      <c r="A32" s="8" t="s">
        <v>31</v>
      </c>
      <c r="B32" s="8">
        <v>1649</v>
      </c>
      <c r="C32" s="9">
        <v>52</v>
      </c>
    </row>
    <row r="33" spans="1:3" ht="24.95" customHeight="1">
      <c r="A33" s="8" t="s">
        <v>32</v>
      </c>
      <c r="B33" s="8">
        <v>3925</v>
      </c>
      <c r="C33" s="9">
        <v>123</v>
      </c>
    </row>
    <row r="34" spans="1:3" ht="24.95" customHeight="1">
      <c r="A34" s="8" t="s">
        <v>33</v>
      </c>
      <c r="B34" s="8">
        <v>1878</v>
      </c>
      <c r="C34" s="9">
        <v>64</v>
      </c>
    </row>
    <row r="35" spans="1:3" ht="24.95" customHeight="1">
      <c r="A35" s="8" t="s">
        <v>34</v>
      </c>
      <c r="B35" s="8">
        <v>649</v>
      </c>
      <c r="C35" s="9">
        <v>23</v>
      </c>
    </row>
    <row r="36" spans="1:3" ht="24.95" customHeight="1">
      <c r="A36" s="8" t="s">
        <v>35</v>
      </c>
      <c r="B36" s="8">
        <v>4117</v>
      </c>
      <c r="C36" s="9">
        <v>150</v>
      </c>
    </row>
    <row r="37" spans="1:3" ht="24.95" customHeight="1">
      <c r="A37" s="8" t="s">
        <v>36</v>
      </c>
      <c r="B37" s="8">
        <v>322</v>
      </c>
      <c r="C37" s="9">
        <v>12</v>
      </c>
    </row>
    <row r="38" spans="1:3" ht="24.95" customHeight="1">
      <c r="A38" s="8" t="s">
        <v>37</v>
      </c>
      <c r="B38" s="8">
        <v>1060</v>
      </c>
      <c r="C38" s="9">
        <v>41</v>
      </c>
    </row>
    <row r="39" spans="1:3" ht="24.95" customHeight="1">
      <c r="A39" s="8" t="s">
        <v>38</v>
      </c>
      <c r="B39" s="8">
        <v>3142</v>
      </c>
      <c r="C39" s="9">
        <v>121</v>
      </c>
    </row>
    <row r="40" spans="1:3" ht="24.95" customHeight="1">
      <c r="A40" s="8" t="s">
        <v>39</v>
      </c>
      <c r="B40" s="8">
        <v>3803</v>
      </c>
      <c r="C40" s="9">
        <v>144</v>
      </c>
    </row>
    <row r="41" spans="1:3" ht="24.95" customHeight="1">
      <c r="A41" s="8" t="s">
        <v>40</v>
      </c>
      <c r="B41" s="8">
        <v>6240</v>
      </c>
      <c r="C41" s="9">
        <v>249</v>
      </c>
    </row>
    <row r="42" spans="1:3" ht="24.95" customHeight="1">
      <c r="A42" s="8" t="s">
        <v>41</v>
      </c>
      <c r="B42" s="8">
        <v>6216</v>
      </c>
      <c r="C42" s="9">
        <v>240</v>
      </c>
    </row>
    <row r="43" spans="1:3" ht="24.95" customHeight="1">
      <c r="A43" s="8" t="s">
        <v>42</v>
      </c>
      <c r="B43" s="8">
        <v>5560</v>
      </c>
      <c r="C43" s="9">
        <v>224</v>
      </c>
    </row>
    <row r="44" spans="1:3" ht="24.95" customHeight="1">
      <c r="A44" s="8" t="s">
        <v>43</v>
      </c>
      <c r="B44" s="8">
        <v>5933</v>
      </c>
      <c r="C44" s="9">
        <v>218</v>
      </c>
    </row>
    <row r="45" spans="1:3" ht="24.95" customHeight="1">
      <c r="A45" s="8" t="s">
        <v>44</v>
      </c>
      <c r="B45" s="8">
        <v>810</v>
      </c>
      <c r="C45" s="9">
        <v>34</v>
      </c>
    </row>
    <row r="46" spans="1:3" ht="24.95" customHeight="1">
      <c r="A46" s="8" t="s">
        <v>45</v>
      </c>
      <c r="B46" s="8">
        <v>6169</v>
      </c>
      <c r="C46" s="9">
        <v>238</v>
      </c>
    </row>
    <row r="47" spans="1:3" ht="24.95" customHeight="1">
      <c r="A47" s="8" t="s">
        <v>46</v>
      </c>
      <c r="B47" s="8">
        <v>1822</v>
      </c>
      <c r="C47" s="9">
        <v>70</v>
      </c>
    </row>
    <row r="48" spans="1:3" ht="24.95" customHeight="1">
      <c r="A48" s="8" t="s">
        <v>47</v>
      </c>
      <c r="B48" s="8">
        <v>5803</v>
      </c>
      <c r="C48" s="9">
        <v>237</v>
      </c>
    </row>
    <row r="49" spans="1:3" ht="24.95" customHeight="1">
      <c r="A49" s="8" t="s">
        <v>48</v>
      </c>
      <c r="B49" s="8">
        <v>538</v>
      </c>
      <c r="C49" s="9">
        <v>20</v>
      </c>
    </row>
    <row r="50" spans="1:3" ht="24.95" customHeight="1">
      <c r="A50" s="8" t="s">
        <v>49</v>
      </c>
      <c r="B50" s="8">
        <v>5406</v>
      </c>
      <c r="C50" s="9">
        <v>213</v>
      </c>
    </row>
    <row r="51" spans="1:3" ht="24.95" customHeight="1">
      <c r="A51" s="8" t="s">
        <v>50</v>
      </c>
      <c r="B51" s="8">
        <v>3886</v>
      </c>
      <c r="C51" s="9">
        <v>171</v>
      </c>
    </row>
    <row r="52" spans="1:3" ht="24.95" customHeight="1">
      <c r="A52" s="8" t="s">
        <v>51</v>
      </c>
      <c r="B52" s="8">
        <v>1958</v>
      </c>
      <c r="C52" s="9">
        <v>78</v>
      </c>
    </row>
    <row r="53" spans="1:3" ht="24.95" customHeight="1" thickBot="1">
      <c r="A53" s="11" t="s">
        <v>52</v>
      </c>
      <c r="B53" s="11">
        <v>208</v>
      </c>
      <c r="C53" s="12">
        <v>9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showGridLines="0" topLeftCell="C1" zoomScaleNormal="100" zoomScalePageLayoutView="90" workbookViewId="0">
      <selection activeCell="C3" sqref="C3"/>
    </sheetView>
  </sheetViews>
  <sheetFormatPr defaultColWidth="11" defaultRowHeight="41.1" customHeight="1"/>
  <cols>
    <col min="1" max="1" width="4.75" style="4" bestFit="1" customWidth="1"/>
    <col min="2" max="2" width="29" style="4" customWidth="1"/>
    <col min="3" max="3" width="14.25" style="1" bestFit="1" customWidth="1"/>
    <col min="4" max="5" width="14.25" style="1" customWidth="1"/>
    <col min="6" max="6" width="11" style="1"/>
    <col min="7" max="7" width="18.75" style="1" customWidth="1"/>
    <col min="8" max="9" width="18.75" style="13" customWidth="1"/>
    <col min="10" max="10" width="30" style="1" customWidth="1"/>
    <col min="11" max="11" width="23.375" style="1" customWidth="1"/>
    <col min="12" max="16384" width="11" style="1"/>
  </cols>
  <sheetData>
    <row r="1" spans="1:26" ht="41.1" customHeight="1">
      <c r="A1" s="97" t="s">
        <v>156</v>
      </c>
    </row>
    <row r="2" spans="1:26" ht="41.1" customHeight="1" thickBot="1"/>
    <row r="3" spans="1:26" ht="47.1" customHeight="1">
      <c r="A3" s="14" t="s">
        <v>53</v>
      </c>
      <c r="B3" s="98" t="s">
        <v>157</v>
      </c>
      <c r="C3" s="99" t="s">
        <v>158</v>
      </c>
      <c r="D3" s="99" t="s">
        <v>159</v>
      </c>
      <c r="E3" s="99" t="s">
        <v>160</v>
      </c>
      <c r="F3" s="99" t="s">
        <v>161</v>
      </c>
      <c r="G3" s="15" t="s">
        <v>162</v>
      </c>
      <c r="H3" s="100" t="s">
        <v>163</v>
      </c>
      <c r="I3" s="100" t="s">
        <v>54</v>
      </c>
      <c r="J3" s="16" t="s">
        <v>164</v>
      </c>
      <c r="K3" s="99" t="s">
        <v>165</v>
      </c>
      <c r="L3" s="1">
        <v>5000</v>
      </c>
      <c r="N3" s="4" t="s">
        <v>55</v>
      </c>
      <c r="O3" s="4" t="s">
        <v>56</v>
      </c>
    </row>
    <row r="4" spans="1:26" ht="41.1" customHeight="1">
      <c r="A4" s="17">
        <v>1</v>
      </c>
      <c r="B4" s="17" t="s">
        <v>57</v>
      </c>
      <c r="C4" s="18">
        <v>23528</v>
      </c>
      <c r="D4" s="18">
        <f t="shared" ref="D4:E37" si="0">INT(C4*H4)</f>
        <v>77</v>
      </c>
      <c r="E4" s="18">
        <f t="shared" si="0"/>
        <v>1</v>
      </c>
      <c r="F4" s="2">
        <f>E4*$L$3</f>
        <v>5000</v>
      </c>
      <c r="G4" s="19">
        <f>F4/C4</f>
        <v>0.21251275076504592</v>
      </c>
      <c r="H4" s="20">
        <v>3.3009934996008966E-3</v>
      </c>
      <c r="I4" s="20">
        <v>2.5863893948449179E-2</v>
      </c>
      <c r="J4" s="2">
        <v>63</v>
      </c>
      <c r="K4" s="21">
        <f>D4/J4-1</f>
        <v>0.22222222222222232</v>
      </c>
      <c r="M4" s="1" t="s">
        <v>58</v>
      </c>
      <c r="N4" s="4">
        <v>0.5</v>
      </c>
      <c r="O4" s="4">
        <v>1</v>
      </c>
    </row>
    <row r="5" spans="1:26" ht="41.1" customHeight="1">
      <c r="A5" s="17">
        <v>2</v>
      </c>
      <c r="B5" s="17" t="s">
        <v>59</v>
      </c>
      <c r="C5" s="18">
        <v>111527</v>
      </c>
      <c r="D5" s="18">
        <f t="shared" si="0"/>
        <v>344</v>
      </c>
      <c r="E5" s="18">
        <f t="shared" si="0"/>
        <v>5</v>
      </c>
      <c r="F5" s="2">
        <f t="shared" ref="F5:F37" si="1">E5*$L$3</f>
        <v>25000</v>
      </c>
      <c r="G5" s="19">
        <f t="shared" ref="G5:G37" si="2">F5/C5</f>
        <v>0.22416096550611062</v>
      </c>
      <c r="H5" s="20">
        <v>3.085385106817167E-3</v>
      </c>
      <c r="I5" s="20">
        <v>1.6447480744671571E-2</v>
      </c>
      <c r="J5" s="2">
        <v>221</v>
      </c>
      <c r="K5" s="21">
        <f t="shared" ref="K5:K37" si="3">D5/J5-1</f>
        <v>0.5565610859728507</v>
      </c>
      <c r="M5" s="1" t="s">
        <v>60</v>
      </c>
      <c r="N5" s="4">
        <v>1</v>
      </c>
      <c r="O5" s="4">
        <v>1.5</v>
      </c>
    </row>
    <row r="6" spans="1:26" ht="41.1" customHeight="1">
      <c r="A6" s="17">
        <v>3</v>
      </c>
      <c r="B6" s="17" t="s">
        <v>61</v>
      </c>
      <c r="C6" s="18">
        <v>260380</v>
      </c>
      <c r="D6" s="18">
        <f t="shared" si="0"/>
        <v>574</v>
      </c>
      <c r="E6" s="18">
        <f t="shared" si="0"/>
        <v>13</v>
      </c>
      <c r="F6" s="2">
        <f t="shared" si="1"/>
        <v>65000</v>
      </c>
      <c r="G6" s="19">
        <f t="shared" si="2"/>
        <v>0.24963514862892694</v>
      </c>
      <c r="H6" s="20">
        <v>2.2061573549909566E-3</v>
      </c>
      <c r="I6" s="20">
        <v>2.3457614143322508E-2</v>
      </c>
      <c r="J6" s="2">
        <v>296</v>
      </c>
      <c r="K6" s="21">
        <f t="shared" si="3"/>
        <v>0.93918918918918926</v>
      </c>
      <c r="W6" s="122"/>
      <c r="X6" s="122"/>
      <c r="Y6" s="122"/>
      <c r="Z6" s="122"/>
    </row>
    <row r="7" spans="1:26" ht="41.1" customHeight="1">
      <c r="A7" s="17">
        <v>4</v>
      </c>
      <c r="B7" s="17" t="s">
        <v>62</v>
      </c>
      <c r="C7" s="18">
        <v>208779</v>
      </c>
      <c r="D7" s="18">
        <f t="shared" si="0"/>
        <v>422</v>
      </c>
      <c r="E7" s="18">
        <f t="shared" si="0"/>
        <v>6</v>
      </c>
      <c r="F7" s="2">
        <f t="shared" si="1"/>
        <v>30000</v>
      </c>
      <c r="G7" s="19">
        <f t="shared" si="2"/>
        <v>0.14369261276277787</v>
      </c>
      <c r="H7" s="20">
        <v>2.0221583652789443E-3</v>
      </c>
      <c r="I7" s="20">
        <v>1.5055441683150213E-2</v>
      </c>
      <c r="J7" s="2">
        <v>328</v>
      </c>
      <c r="K7" s="21">
        <f t="shared" si="3"/>
        <v>0.28658536585365857</v>
      </c>
    </row>
    <row r="8" spans="1:26" ht="41.1" customHeight="1">
      <c r="A8" s="17">
        <v>5</v>
      </c>
      <c r="B8" s="17" t="s">
        <v>63</v>
      </c>
      <c r="C8" s="18">
        <v>109464</v>
      </c>
      <c r="D8" s="18">
        <f t="shared" si="0"/>
        <v>316</v>
      </c>
      <c r="E8" s="18">
        <f t="shared" si="0"/>
        <v>2</v>
      </c>
      <c r="F8" s="2">
        <f t="shared" si="1"/>
        <v>10000</v>
      </c>
      <c r="G8" s="19">
        <f t="shared" si="2"/>
        <v>9.1354235182343049E-2</v>
      </c>
      <c r="H8" s="20">
        <v>2.8881579236729408E-3</v>
      </c>
      <c r="I8" s="20">
        <v>6.5877240189429025E-3</v>
      </c>
      <c r="J8" s="2">
        <v>277</v>
      </c>
      <c r="K8" s="21">
        <f t="shared" si="3"/>
        <v>0.1407942238267148</v>
      </c>
    </row>
    <row r="9" spans="1:26" ht="41.1" customHeight="1">
      <c r="A9" s="17">
        <v>6</v>
      </c>
      <c r="B9" s="17" t="s">
        <v>64</v>
      </c>
      <c r="C9" s="18">
        <v>49528</v>
      </c>
      <c r="D9" s="18">
        <f t="shared" si="0"/>
        <v>145</v>
      </c>
      <c r="E9" s="18">
        <f t="shared" si="0"/>
        <v>6</v>
      </c>
      <c r="F9" s="2">
        <f t="shared" si="1"/>
        <v>30000</v>
      </c>
      <c r="G9" s="19">
        <f t="shared" si="2"/>
        <v>0.60571797770957847</v>
      </c>
      <c r="H9" s="20">
        <v>2.9477530996860784E-3</v>
      </c>
      <c r="I9" s="20">
        <v>4.6752040139340964E-2</v>
      </c>
      <c r="J9" s="2">
        <v>85</v>
      </c>
      <c r="K9" s="21">
        <f t="shared" si="3"/>
        <v>0.70588235294117641</v>
      </c>
    </row>
    <row r="10" spans="1:26" ht="41.1" customHeight="1">
      <c r="A10" s="17">
        <v>7</v>
      </c>
      <c r="B10" s="17" t="s">
        <v>65</v>
      </c>
      <c r="C10" s="18">
        <v>156198</v>
      </c>
      <c r="D10" s="18">
        <f t="shared" si="0"/>
        <v>7134</v>
      </c>
      <c r="E10" s="18">
        <f t="shared" si="0"/>
        <v>6</v>
      </c>
      <c r="F10" s="2">
        <f t="shared" si="1"/>
        <v>30000</v>
      </c>
      <c r="G10" s="19">
        <f t="shared" si="2"/>
        <v>0.19206391887220067</v>
      </c>
      <c r="H10" s="20">
        <v>4.5678074244864343E-2</v>
      </c>
      <c r="I10" s="20">
        <v>8.8223135087950441E-4</v>
      </c>
      <c r="J10" s="2">
        <v>7103</v>
      </c>
      <c r="K10" s="21">
        <f t="shared" si="3"/>
        <v>4.3643530902435224E-3</v>
      </c>
    </row>
    <row r="11" spans="1:26" ht="41.1" customHeight="1">
      <c r="A11" s="17">
        <v>8</v>
      </c>
      <c r="B11" s="17" t="s">
        <v>66</v>
      </c>
      <c r="C11" s="18">
        <v>4239</v>
      </c>
      <c r="D11" s="18">
        <f t="shared" si="0"/>
        <v>129</v>
      </c>
      <c r="E11" s="18">
        <f t="shared" si="0"/>
        <v>5</v>
      </c>
      <c r="F11" s="2">
        <f t="shared" si="1"/>
        <v>25000</v>
      </c>
      <c r="G11" s="19">
        <f t="shared" si="2"/>
        <v>5.8976173625855157</v>
      </c>
      <c r="H11" s="20">
        <v>3.0547627043762078E-2</v>
      </c>
      <c r="I11" s="20">
        <v>4.1464120019001641E-2</v>
      </c>
      <c r="J11" s="2">
        <v>123</v>
      </c>
      <c r="K11" s="21">
        <f t="shared" si="3"/>
        <v>4.8780487804878092E-2</v>
      </c>
    </row>
    <row r="12" spans="1:26" ht="41.1" customHeight="1">
      <c r="A12" s="17">
        <v>9</v>
      </c>
      <c r="B12" s="17" t="s">
        <v>67</v>
      </c>
      <c r="C12" s="18">
        <v>3386</v>
      </c>
      <c r="D12" s="18">
        <f t="shared" si="0"/>
        <v>121</v>
      </c>
      <c r="E12" s="18">
        <f t="shared" si="0"/>
        <v>3</v>
      </c>
      <c r="F12" s="2">
        <f t="shared" si="1"/>
        <v>15000</v>
      </c>
      <c r="G12" s="19">
        <f t="shared" si="2"/>
        <v>4.4300059066745421</v>
      </c>
      <c r="H12" s="20">
        <v>3.6009300486618885E-2</v>
      </c>
      <c r="I12" s="20">
        <v>2.5063213839435747E-2</v>
      </c>
      <c r="J12" s="2">
        <v>106</v>
      </c>
      <c r="K12" s="21">
        <f t="shared" si="3"/>
        <v>0.14150943396226423</v>
      </c>
    </row>
    <row r="13" spans="1:26" ht="41.1" customHeight="1">
      <c r="A13" s="17">
        <v>10</v>
      </c>
      <c r="B13" s="17" t="s">
        <v>68</v>
      </c>
      <c r="C13" s="18">
        <v>6306</v>
      </c>
      <c r="D13" s="18">
        <f t="shared" si="0"/>
        <v>304</v>
      </c>
      <c r="E13" s="18">
        <f t="shared" si="0"/>
        <v>6</v>
      </c>
      <c r="F13" s="2">
        <f t="shared" si="1"/>
        <v>30000</v>
      </c>
      <c r="G13" s="19">
        <f t="shared" si="2"/>
        <v>4.7573739295908659</v>
      </c>
      <c r="H13" s="20">
        <v>4.8352821710747181E-2</v>
      </c>
      <c r="I13" s="20">
        <v>2.0987070019764534E-2</v>
      </c>
      <c r="J13" s="2">
        <v>271</v>
      </c>
      <c r="K13" s="21">
        <f t="shared" si="3"/>
        <v>0.12177121771217703</v>
      </c>
    </row>
    <row r="14" spans="1:26" ht="41.1" customHeight="1">
      <c r="A14" s="17">
        <v>11</v>
      </c>
      <c r="B14" s="17" t="s">
        <v>69</v>
      </c>
      <c r="C14" s="18">
        <v>8103</v>
      </c>
      <c r="D14" s="18">
        <f t="shared" si="0"/>
        <v>418</v>
      </c>
      <c r="E14" s="18">
        <f t="shared" si="0"/>
        <v>6</v>
      </c>
      <c r="F14" s="2">
        <f t="shared" si="1"/>
        <v>30000</v>
      </c>
      <c r="G14" s="19">
        <f t="shared" si="2"/>
        <v>3.7023324694557571</v>
      </c>
      <c r="H14" s="20">
        <v>5.1597792542023867E-2</v>
      </c>
      <c r="I14" s="20">
        <v>1.4440267927964602E-2</v>
      </c>
      <c r="J14" s="2">
        <v>295</v>
      </c>
      <c r="K14" s="21">
        <f t="shared" si="3"/>
        <v>0.41694915254237297</v>
      </c>
    </row>
    <row r="15" spans="1:26" ht="41.1" customHeight="1">
      <c r="A15" s="17">
        <v>12</v>
      </c>
      <c r="B15" s="17" t="s">
        <v>70</v>
      </c>
      <c r="C15" s="18">
        <v>2440</v>
      </c>
      <c r="D15" s="18">
        <f t="shared" si="0"/>
        <v>118</v>
      </c>
      <c r="E15" s="18">
        <f t="shared" si="0"/>
        <v>4</v>
      </c>
      <c r="F15" s="2">
        <f t="shared" si="1"/>
        <v>20000</v>
      </c>
      <c r="G15" s="19">
        <f t="shared" si="2"/>
        <v>8.1967213114754092</v>
      </c>
      <c r="H15" s="20">
        <v>4.843751889431519E-2</v>
      </c>
      <c r="I15" s="20">
        <v>3.6069373952702488E-2</v>
      </c>
      <c r="J15" s="2">
        <v>81</v>
      </c>
      <c r="K15" s="21">
        <f t="shared" si="3"/>
        <v>0.45679012345679015</v>
      </c>
    </row>
    <row r="16" spans="1:26" ht="41.1" customHeight="1">
      <c r="A16" s="17">
        <v>13</v>
      </c>
      <c r="B16" s="17" t="s">
        <v>71</v>
      </c>
      <c r="C16" s="18">
        <v>8039</v>
      </c>
      <c r="D16" s="18">
        <f t="shared" si="0"/>
        <v>477</v>
      </c>
      <c r="E16" s="18">
        <f t="shared" si="0"/>
        <v>10</v>
      </c>
      <c r="F16" s="2">
        <f t="shared" si="1"/>
        <v>50000</v>
      </c>
      <c r="G16" s="19">
        <f t="shared" si="2"/>
        <v>6.2196790645602684</v>
      </c>
      <c r="H16" s="20">
        <v>5.9453092288495983E-2</v>
      </c>
      <c r="I16" s="20">
        <v>2.1335337672168424E-2</v>
      </c>
      <c r="J16" s="2">
        <v>266</v>
      </c>
      <c r="K16" s="21">
        <f t="shared" si="3"/>
        <v>0.79323308270676685</v>
      </c>
    </row>
    <row r="17" spans="1:11" ht="41.1" customHeight="1">
      <c r="A17" s="17">
        <v>14</v>
      </c>
      <c r="B17" s="17" t="s">
        <v>72</v>
      </c>
      <c r="C17" s="18">
        <v>4762</v>
      </c>
      <c r="D17" s="18">
        <f t="shared" si="0"/>
        <v>185</v>
      </c>
      <c r="E17" s="18">
        <f t="shared" si="0"/>
        <v>4</v>
      </c>
      <c r="F17" s="2">
        <f t="shared" si="1"/>
        <v>20000</v>
      </c>
      <c r="G17" s="19">
        <f t="shared" si="2"/>
        <v>4.1999160016799664</v>
      </c>
      <c r="H17" s="20">
        <v>3.8933404020275071E-2</v>
      </c>
      <c r="I17" s="20">
        <v>2.4660484275154888E-2</v>
      </c>
      <c r="J17" s="2">
        <v>180</v>
      </c>
      <c r="K17" s="21">
        <f t="shared" si="3"/>
        <v>2.7777777777777679E-2</v>
      </c>
    </row>
    <row r="18" spans="1:11" ht="41.1" customHeight="1">
      <c r="A18" s="17">
        <v>15</v>
      </c>
      <c r="B18" s="17" t="s">
        <v>73</v>
      </c>
      <c r="C18" s="18">
        <v>14304</v>
      </c>
      <c r="D18" s="18">
        <f t="shared" si="0"/>
        <v>587</v>
      </c>
      <c r="E18" s="18">
        <f t="shared" si="0"/>
        <v>7</v>
      </c>
      <c r="F18" s="2">
        <f t="shared" si="1"/>
        <v>35000</v>
      </c>
      <c r="G18" s="19">
        <f t="shared" si="2"/>
        <v>2.4468680089485457</v>
      </c>
      <c r="H18" s="20">
        <v>4.110471375254466E-2</v>
      </c>
      <c r="I18" s="20">
        <v>1.3314535819918535E-2</v>
      </c>
      <c r="J18" s="2">
        <v>451</v>
      </c>
      <c r="K18" s="21">
        <f t="shared" si="3"/>
        <v>0.30155210643015518</v>
      </c>
    </row>
    <row r="19" spans="1:11" ht="41.1" customHeight="1">
      <c r="A19" s="17">
        <v>16</v>
      </c>
      <c r="B19" s="17" t="s">
        <v>74</v>
      </c>
      <c r="C19" s="18">
        <v>3856</v>
      </c>
      <c r="D19" s="18">
        <f t="shared" si="0"/>
        <v>129</v>
      </c>
      <c r="E19" s="18">
        <f t="shared" si="0"/>
        <v>1</v>
      </c>
      <c r="F19" s="2">
        <f t="shared" si="1"/>
        <v>5000</v>
      </c>
      <c r="G19" s="19">
        <f t="shared" si="2"/>
        <v>1.2966804979253113</v>
      </c>
      <c r="H19" s="20">
        <v>3.3477078660786017E-2</v>
      </c>
      <c r="I19" s="20">
        <v>1.4828645299323531E-2</v>
      </c>
      <c r="J19" s="2">
        <v>94</v>
      </c>
      <c r="K19" s="21">
        <f t="shared" si="3"/>
        <v>0.37234042553191493</v>
      </c>
    </row>
    <row r="20" spans="1:11" ht="41.1" customHeight="1">
      <c r="A20" s="17">
        <v>17</v>
      </c>
      <c r="B20" s="17" t="s">
        <v>75</v>
      </c>
      <c r="C20" s="18">
        <v>15846</v>
      </c>
      <c r="D20" s="18">
        <f t="shared" si="0"/>
        <v>538</v>
      </c>
      <c r="E20" s="18">
        <f t="shared" si="0"/>
        <v>1</v>
      </c>
      <c r="F20" s="2">
        <f t="shared" si="1"/>
        <v>5000</v>
      </c>
      <c r="G20" s="19">
        <f t="shared" si="2"/>
        <v>0.31553704404897137</v>
      </c>
      <c r="H20" s="20">
        <v>3.3952270268687482E-2</v>
      </c>
      <c r="I20" s="20">
        <v>3.2792074041112238E-3</v>
      </c>
      <c r="J20" s="2">
        <v>412</v>
      </c>
      <c r="K20" s="21">
        <f t="shared" si="3"/>
        <v>0.30582524271844669</v>
      </c>
    </row>
    <row r="21" spans="1:11" ht="41.1" customHeight="1">
      <c r="A21" s="17">
        <v>18</v>
      </c>
      <c r="B21" s="17" t="s">
        <v>76</v>
      </c>
      <c r="C21" s="18">
        <v>21013</v>
      </c>
      <c r="D21" s="18">
        <f t="shared" si="0"/>
        <v>441</v>
      </c>
      <c r="E21" s="18">
        <f t="shared" si="0"/>
        <v>5</v>
      </c>
      <c r="F21" s="2">
        <f t="shared" si="1"/>
        <v>25000</v>
      </c>
      <c r="G21" s="19">
        <f t="shared" si="2"/>
        <v>1.1897396849569315</v>
      </c>
      <c r="H21" s="20">
        <v>2.0991418074783951E-2</v>
      </c>
      <c r="I21" s="20">
        <v>1.1697666038383523E-2</v>
      </c>
      <c r="J21" s="2">
        <v>263</v>
      </c>
      <c r="K21" s="21">
        <f t="shared" si="3"/>
        <v>0.67680608365019013</v>
      </c>
    </row>
    <row r="22" spans="1:11" ht="41.1" customHeight="1">
      <c r="A22" s="17">
        <v>19</v>
      </c>
      <c r="B22" s="17" t="s">
        <v>77</v>
      </c>
      <c r="C22" s="18">
        <v>24370</v>
      </c>
      <c r="D22" s="18">
        <f t="shared" si="0"/>
        <v>655</v>
      </c>
      <c r="E22" s="18">
        <f t="shared" si="0"/>
        <v>4</v>
      </c>
      <c r="F22" s="2">
        <f t="shared" si="1"/>
        <v>20000</v>
      </c>
      <c r="G22" s="19">
        <f t="shared" si="2"/>
        <v>0.82068116536725477</v>
      </c>
      <c r="H22" s="20">
        <v>2.6886035287891165E-2</v>
      </c>
      <c r="I22" s="20">
        <v>6.8729939063133308E-3</v>
      </c>
      <c r="J22" s="2">
        <v>586</v>
      </c>
      <c r="K22" s="21">
        <f t="shared" si="3"/>
        <v>0.11774744027303763</v>
      </c>
    </row>
    <row r="23" spans="1:11" ht="41.1" customHeight="1">
      <c r="A23" s="17">
        <v>20</v>
      </c>
      <c r="B23" s="17" t="s">
        <v>78</v>
      </c>
      <c r="C23" s="18">
        <v>415194</v>
      </c>
      <c r="D23" s="18">
        <f t="shared" si="0"/>
        <v>836</v>
      </c>
      <c r="E23" s="18">
        <f t="shared" si="0"/>
        <v>7</v>
      </c>
      <c r="F23" s="2">
        <f t="shared" si="1"/>
        <v>35000</v>
      </c>
      <c r="G23" s="19">
        <f t="shared" si="2"/>
        <v>8.4297942648496854E-2</v>
      </c>
      <c r="H23" s="20">
        <v>2.0154167636075495E-3</v>
      </c>
      <c r="I23" s="20">
        <v>8.7942383102162219E-3</v>
      </c>
      <c r="J23" s="2">
        <v>652</v>
      </c>
      <c r="K23" s="21">
        <f t="shared" si="3"/>
        <v>0.28220858895705514</v>
      </c>
    </row>
    <row r="24" spans="1:11" ht="41.1" customHeight="1">
      <c r="A24" s="17">
        <v>21</v>
      </c>
      <c r="B24" s="17" t="s">
        <v>79</v>
      </c>
      <c r="C24" s="18">
        <v>414571</v>
      </c>
      <c r="D24" s="18">
        <f t="shared" si="0"/>
        <v>1277</v>
      </c>
      <c r="E24" s="18">
        <f t="shared" si="0"/>
        <v>9</v>
      </c>
      <c r="F24" s="2">
        <f t="shared" si="1"/>
        <v>45000</v>
      </c>
      <c r="G24" s="19">
        <f t="shared" si="2"/>
        <v>0.10854594267326947</v>
      </c>
      <c r="H24" s="20">
        <v>3.0826122368481012E-3</v>
      </c>
      <c r="I24" s="20">
        <v>7.2198171370188649E-3</v>
      </c>
      <c r="J24" s="2">
        <v>1220</v>
      </c>
      <c r="K24" s="21">
        <f t="shared" si="3"/>
        <v>4.6721311475409921E-2</v>
      </c>
    </row>
    <row r="25" spans="1:11" ht="41.1" customHeight="1">
      <c r="A25" s="17">
        <v>22</v>
      </c>
      <c r="B25" s="17" t="s">
        <v>80</v>
      </c>
      <c r="C25" s="18">
        <v>187403</v>
      </c>
      <c r="D25" s="18">
        <f t="shared" si="0"/>
        <v>327</v>
      </c>
      <c r="E25" s="18">
        <f t="shared" si="0"/>
        <v>3</v>
      </c>
      <c r="F25" s="2">
        <f t="shared" si="1"/>
        <v>15000</v>
      </c>
      <c r="G25" s="19">
        <f t="shared" si="2"/>
        <v>8.0041408088451088E-2</v>
      </c>
      <c r="H25" s="20">
        <v>1.7479867704976275E-3</v>
      </c>
      <c r="I25" s="20">
        <v>1.1030917934638647E-2</v>
      </c>
      <c r="J25" s="2">
        <v>213</v>
      </c>
      <c r="K25" s="21">
        <f t="shared" si="3"/>
        <v>0.53521126760563376</v>
      </c>
    </row>
    <row r="26" spans="1:11" ht="41.1" customHeight="1">
      <c r="A26" s="17">
        <v>23</v>
      </c>
      <c r="B26" s="17" t="s">
        <v>81</v>
      </c>
      <c r="C26" s="18">
        <v>102256</v>
      </c>
      <c r="D26" s="18">
        <f t="shared" si="0"/>
        <v>172</v>
      </c>
      <c r="E26" s="18">
        <f t="shared" si="0"/>
        <v>1</v>
      </c>
      <c r="F26" s="2">
        <f t="shared" si="1"/>
        <v>5000</v>
      </c>
      <c r="G26" s="19">
        <f t="shared" si="2"/>
        <v>4.8896886246283834E-2</v>
      </c>
      <c r="H26" s="20">
        <v>1.6874228097532712E-3</v>
      </c>
      <c r="I26" s="20">
        <v>6.6988135010294502E-3</v>
      </c>
      <c r="J26" s="2">
        <v>149</v>
      </c>
      <c r="K26" s="21">
        <f t="shared" si="3"/>
        <v>0.15436241610738266</v>
      </c>
    </row>
    <row r="27" spans="1:11" ht="41.1" customHeight="1">
      <c r="A27" s="17">
        <v>24</v>
      </c>
      <c r="B27" s="17" t="s">
        <v>82</v>
      </c>
      <c r="C27" s="18">
        <v>694113</v>
      </c>
      <c r="D27" s="18">
        <f t="shared" si="0"/>
        <v>3698</v>
      </c>
      <c r="E27" s="18">
        <f t="shared" si="0"/>
        <v>23</v>
      </c>
      <c r="F27" s="2">
        <f t="shared" si="1"/>
        <v>115000</v>
      </c>
      <c r="G27" s="19">
        <f t="shared" si="2"/>
        <v>0.16567907530906351</v>
      </c>
      <c r="H27" s="20">
        <v>5.3283040286287182E-3</v>
      </c>
      <c r="I27" s="20">
        <v>6.299491350549192E-3</v>
      </c>
      <c r="J27" s="2">
        <v>2621</v>
      </c>
      <c r="K27" s="21">
        <f t="shared" si="3"/>
        <v>0.41091186570011451</v>
      </c>
    </row>
    <row r="28" spans="1:11" ht="41.1" customHeight="1">
      <c r="A28" s="17">
        <v>25</v>
      </c>
      <c r="B28" s="17" t="s">
        <v>83</v>
      </c>
      <c r="C28" s="18">
        <v>690161</v>
      </c>
      <c r="D28" s="18">
        <f t="shared" si="0"/>
        <v>2332</v>
      </c>
      <c r="E28" s="18">
        <f t="shared" si="0"/>
        <v>25</v>
      </c>
      <c r="F28" s="2">
        <f t="shared" si="1"/>
        <v>125000</v>
      </c>
      <c r="G28" s="19">
        <f t="shared" si="2"/>
        <v>0.18111715961927724</v>
      </c>
      <c r="H28" s="20">
        <v>3.3798007366179828E-3</v>
      </c>
      <c r="I28" s="20">
        <v>1.0898100660866198E-2</v>
      </c>
      <c r="J28" s="2">
        <v>1440</v>
      </c>
      <c r="K28" s="21">
        <f t="shared" si="3"/>
        <v>0.61944444444444446</v>
      </c>
    </row>
    <row r="29" spans="1:11" ht="41.1" customHeight="1">
      <c r="A29" s="17">
        <v>26</v>
      </c>
      <c r="B29" s="17" t="s">
        <v>84</v>
      </c>
      <c r="C29" s="18">
        <v>695861</v>
      </c>
      <c r="D29" s="18">
        <f t="shared" si="0"/>
        <v>2500</v>
      </c>
      <c r="E29" s="18">
        <f t="shared" si="0"/>
        <v>24</v>
      </c>
      <c r="F29" s="2">
        <f t="shared" si="1"/>
        <v>120000</v>
      </c>
      <c r="G29" s="19">
        <f t="shared" si="2"/>
        <v>0.17244823319599747</v>
      </c>
      <c r="H29" s="20">
        <v>3.5927497654839598E-3</v>
      </c>
      <c r="I29" s="20">
        <v>9.9710896725511769E-3</v>
      </c>
      <c r="J29" s="2">
        <v>2237</v>
      </c>
      <c r="K29" s="21">
        <f t="shared" si="3"/>
        <v>0.11756817165847111</v>
      </c>
    </row>
    <row r="30" spans="1:11" ht="41.1" customHeight="1">
      <c r="A30" s="17">
        <v>27</v>
      </c>
      <c r="B30" s="17" t="s">
        <v>85</v>
      </c>
      <c r="C30" s="18">
        <v>504125</v>
      </c>
      <c r="D30" s="18">
        <f t="shared" si="0"/>
        <v>1943</v>
      </c>
      <c r="E30" s="18">
        <f t="shared" si="0"/>
        <v>10</v>
      </c>
      <c r="F30" s="2">
        <f t="shared" si="1"/>
        <v>50000</v>
      </c>
      <c r="G30" s="19">
        <f t="shared" si="2"/>
        <v>9.9181750557897352E-2</v>
      </c>
      <c r="H30" s="20">
        <v>3.8544201174923751E-3</v>
      </c>
      <c r="I30" s="20">
        <v>5.353971823533572E-3</v>
      </c>
      <c r="J30" s="2">
        <v>1407</v>
      </c>
      <c r="K30" s="21">
        <f t="shared" si="3"/>
        <v>0.38095238095238093</v>
      </c>
    </row>
    <row r="31" spans="1:11" ht="41.1" customHeight="1">
      <c r="A31" s="17">
        <v>28</v>
      </c>
      <c r="B31" s="17" t="s">
        <v>86</v>
      </c>
      <c r="C31" s="18">
        <v>694582</v>
      </c>
      <c r="D31" s="18">
        <f t="shared" si="0"/>
        <v>1406</v>
      </c>
      <c r="E31" s="18">
        <f t="shared" si="0"/>
        <v>7</v>
      </c>
      <c r="F31" s="2">
        <f t="shared" si="1"/>
        <v>35000</v>
      </c>
      <c r="G31" s="19">
        <f t="shared" si="2"/>
        <v>5.0390018745086973E-2</v>
      </c>
      <c r="H31" s="20">
        <v>2.0249144813881486E-3</v>
      </c>
      <c r="I31" s="20">
        <v>5.5806032882019952E-3</v>
      </c>
      <c r="J31" s="2">
        <v>1369</v>
      </c>
      <c r="K31" s="21">
        <f t="shared" si="3"/>
        <v>2.7027027027026973E-2</v>
      </c>
    </row>
    <row r="32" spans="1:11" ht="41.1" customHeight="1">
      <c r="A32" s="17">
        <v>29</v>
      </c>
      <c r="B32" s="17" t="s">
        <v>87</v>
      </c>
      <c r="C32" s="18">
        <v>417529</v>
      </c>
      <c r="D32" s="18">
        <f t="shared" si="0"/>
        <v>981</v>
      </c>
      <c r="E32" s="18">
        <f t="shared" si="0"/>
        <v>4</v>
      </c>
      <c r="F32" s="2">
        <f t="shared" si="1"/>
        <v>20000</v>
      </c>
      <c r="G32" s="19">
        <f t="shared" si="2"/>
        <v>4.7900864371097578E-2</v>
      </c>
      <c r="H32" s="20">
        <v>2.3517559019277426E-3</v>
      </c>
      <c r="I32" s="20">
        <v>4.6526375848841613E-3</v>
      </c>
      <c r="J32" s="2">
        <v>696</v>
      </c>
      <c r="K32" s="21">
        <f t="shared" si="3"/>
        <v>0.40948275862068972</v>
      </c>
    </row>
    <row r="33" spans="1:11" ht="41.1" customHeight="1">
      <c r="A33" s="17">
        <v>30</v>
      </c>
      <c r="B33" s="17" t="s">
        <v>88</v>
      </c>
      <c r="C33" s="18">
        <v>117257</v>
      </c>
      <c r="D33" s="18">
        <f t="shared" si="0"/>
        <v>344</v>
      </c>
      <c r="E33" s="18">
        <f t="shared" si="0"/>
        <v>5</v>
      </c>
      <c r="F33" s="2">
        <f t="shared" si="1"/>
        <v>25000</v>
      </c>
      <c r="G33" s="19">
        <f t="shared" si="2"/>
        <v>0.2132068874352917</v>
      </c>
      <c r="H33" s="20">
        <v>2.9347962339529693E-3</v>
      </c>
      <c r="I33" s="20">
        <v>1.5386450877389891E-2</v>
      </c>
      <c r="J33" s="2">
        <v>266</v>
      </c>
      <c r="K33" s="21">
        <f t="shared" si="3"/>
        <v>0.29323308270676685</v>
      </c>
    </row>
    <row r="34" spans="1:11" ht="41.1" customHeight="1">
      <c r="A34" s="17">
        <v>31</v>
      </c>
      <c r="B34" s="17" t="s">
        <v>89</v>
      </c>
      <c r="C34" s="18">
        <v>415830</v>
      </c>
      <c r="D34" s="18">
        <f t="shared" si="0"/>
        <v>806</v>
      </c>
      <c r="E34" s="18">
        <f t="shared" si="0"/>
        <v>5</v>
      </c>
      <c r="F34" s="2">
        <f t="shared" si="1"/>
        <v>25000</v>
      </c>
      <c r="G34" s="19">
        <f t="shared" si="2"/>
        <v>6.0120722410600486E-2</v>
      </c>
      <c r="H34" s="20">
        <v>1.9393328202705461E-3</v>
      </c>
      <c r="I34" s="20">
        <v>7.2092242981931119E-3</v>
      </c>
      <c r="J34" s="2">
        <v>647</v>
      </c>
      <c r="K34" s="21">
        <f t="shared" si="3"/>
        <v>0.24574961360123648</v>
      </c>
    </row>
    <row r="35" spans="1:11" ht="41.1" customHeight="1">
      <c r="A35" s="17">
        <v>32</v>
      </c>
      <c r="B35" s="17" t="s">
        <v>90</v>
      </c>
      <c r="C35" s="18">
        <v>415419</v>
      </c>
      <c r="D35" s="18">
        <f t="shared" si="0"/>
        <v>1156</v>
      </c>
      <c r="E35" s="18">
        <f t="shared" si="0"/>
        <v>8</v>
      </c>
      <c r="F35" s="2">
        <f t="shared" si="1"/>
        <v>40000</v>
      </c>
      <c r="G35" s="19">
        <f t="shared" si="2"/>
        <v>9.6288325762663718E-2</v>
      </c>
      <c r="H35" s="20">
        <v>2.7844378957725367E-3</v>
      </c>
      <c r="I35" s="20">
        <v>7.1572908577946298E-3</v>
      </c>
      <c r="J35" s="2">
        <v>650</v>
      </c>
      <c r="K35" s="21">
        <f t="shared" si="3"/>
        <v>0.77846153846153854</v>
      </c>
    </row>
    <row r="36" spans="1:11" ht="41.1" customHeight="1">
      <c r="A36" s="17">
        <v>33</v>
      </c>
      <c r="B36" s="17" t="s">
        <v>91</v>
      </c>
      <c r="C36" s="18">
        <v>410933</v>
      </c>
      <c r="D36" s="18">
        <f t="shared" si="0"/>
        <v>1213</v>
      </c>
      <c r="E36" s="18">
        <f t="shared" si="0"/>
        <v>17</v>
      </c>
      <c r="F36" s="2">
        <f t="shared" si="1"/>
        <v>85000</v>
      </c>
      <c r="G36" s="19">
        <f t="shared" si="2"/>
        <v>0.20684637154962002</v>
      </c>
      <c r="H36" s="20">
        <v>2.9530245998534068E-3</v>
      </c>
      <c r="I36" s="20">
        <v>1.4258461541324898E-2</v>
      </c>
      <c r="J36" s="2">
        <v>977</v>
      </c>
      <c r="K36" s="21">
        <f t="shared" si="3"/>
        <v>0.24155578300921188</v>
      </c>
    </row>
    <row r="37" spans="1:11" ht="41.1" customHeight="1" thickBot="1">
      <c r="A37" s="22">
        <v>34</v>
      </c>
      <c r="B37" s="22" t="s">
        <v>92</v>
      </c>
      <c r="C37" s="23">
        <v>116558</v>
      </c>
      <c r="D37" s="23">
        <f t="shared" si="0"/>
        <v>331</v>
      </c>
      <c r="E37" s="23">
        <f t="shared" si="0"/>
        <v>3</v>
      </c>
      <c r="F37" s="3">
        <f t="shared" si="1"/>
        <v>15000</v>
      </c>
      <c r="G37" s="24">
        <f t="shared" si="2"/>
        <v>0.12869129532078449</v>
      </c>
      <c r="H37" s="25">
        <v>2.841533312302527E-3</v>
      </c>
      <c r="I37" s="25">
        <v>1.1987271041719889E-2</v>
      </c>
      <c r="J37" s="3">
        <v>293</v>
      </c>
      <c r="K37" s="26">
        <f t="shared" si="3"/>
        <v>0.12969283276450505</v>
      </c>
    </row>
    <row r="38" spans="1:11" ht="41.1" customHeight="1" thickBot="1">
      <c r="C38" s="27"/>
      <c r="D38" s="27"/>
      <c r="E38" s="27"/>
      <c r="G38" s="28"/>
    </row>
    <row r="39" spans="1:11" ht="41.1" customHeight="1">
      <c r="C39" s="27"/>
      <c r="D39" s="27"/>
      <c r="E39" s="27"/>
      <c r="G39" s="101" t="s">
        <v>166</v>
      </c>
      <c r="H39" s="102" t="s">
        <v>167</v>
      </c>
      <c r="I39" s="102" t="s">
        <v>54</v>
      </c>
    </row>
    <row r="40" spans="1:11" ht="41.1" customHeight="1">
      <c r="G40" s="103" t="s">
        <v>168</v>
      </c>
      <c r="H40" s="29">
        <f>AVERAGE(H4:H37)</f>
        <v>1.68938312088306E-2</v>
      </c>
      <c r="I40" s="29">
        <f>AVERAGE(I4:I37)</f>
        <v>1.475169770832092E-2</v>
      </c>
    </row>
    <row r="41" spans="1:11" ht="41.1" customHeight="1" thickBot="1">
      <c r="G41" s="104" t="s">
        <v>169</v>
      </c>
      <c r="H41" s="30">
        <f>MEDIAN(H4:H37)</f>
        <v>3.3403971181094399E-3</v>
      </c>
      <c r="I41" s="30">
        <f>MEDIAN(I4:I37)</f>
        <v>1.1842468540051707E-2</v>
      </c>
    </row>
  </sheetData>
  <mergeCells count="1">
    <mergeCell ref="W6:Z6"/>
  </mergeCells>
  <phoneticPr fontId="2"/>
  <conditionalFormatting sqref="I40:I41 G3:I4 G42:I1048576 H5:I37 G5:G4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9:I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showGridLines="0" tabSelected="1" topLeftCell="A10" workbookViewId="0">
      <selection activeCell="N27" sqref="N27"/>
    </sheetView>
  </sheetViews>
  <sheetFormatPr defaultColWidth="9.125" defaultRowHeight="24.95" customHeight="1"/>
  <cols>
    <col min="1" max="1" width="9.125" style="81"/>
    <col min="2" max="2" width="17.75" style="81" customWidth="1"/>
    <col min="3" max="4" width="13.25" style="81" customWidth="1"/>
    <col min="5" max="16384" width="9.125" style="81"/>
  </cols>
  <sheetData>
    <row r="1" spans="2:5" ht="24.95" customHeight="1">
      <c r="B1" s="80" t="s">
        <v>182</v>
      </c>
    </row>
    <row r="3" spans="2:5" ht="24.95" customHeight="1">
      <c r="B3" s="105" t="s">
        <v>170</v>
      </c>
      <c r="C3" s="106"/>
    </row>
    <row r="4" spans="2:5" ht="24.95" customHeight="1" thickBot="1"/>
    <row r="5" spans="2:5" ht="24.95" customHeight="1">
      <c r="B5" s="85" t="s">
        <v>183</v>
      </c>
      <c r="C5" s="84" t="s">
        <v>184</v>
      </c>
      <c r="E5" s="81" t="s">
        <v>171</v>
      </c>
    </row>
    <row r="6" spans="2:5" ht="24.95" customHeight="1">
      <c r="B6" s="87" t="s">
        <v>185</v>
      </c>
      <c r="C6" s="107">
        <v>24724</v>
      </c>
    </row>
    <row r="7" spans="2:5" ht="24.95" customHeight="1">
      <c r="B7" s="87" t="s">
        <v>172</v>
      </c>
      <c r="C7" s="107">
        <v>16975</v>
      </c>
    </row>
    <row r="8" spans="2:5" ht="24.95" customHeight="1">
      <c r="B8" s="87" t="s">
        <v>173</v>
      </c>
      <c r="C8" s="107">
        <v>7569</v>
      </c>
    </row>
    <row r="9" spans="2:5" ht="24.95" customHeight="1">
      <c r="B9" s="87" t="s">
        <v>174</v>
      </c>
      <c r="C9" s="107">
        <v>21911</v>
      </c>
    </row>
    <row r="10" spans="2:5" ht="24.95" customHeight="1">
      <c r="B10" s="87" t="s">
        <v>179</v>
      </c>
      <c r="C10" s="107">
        <v>18200</v>
      </c>
    </row>
    <row r="11" spans="2:5" ht="24.95" customHeight="1">
      <c r="B11" s="87" t="s">
        <v>175</v>
      </c>
      <c r="C11" s="107">
        <v>5885</v>
      </c>
    </row>
    <row r="12" spans="2:5" ht="24.95" customHeight="1">
      <c r="B12" s="87" t="s">
        <v>176</v>
      </c>
      <c r="C12" s="107">
        <v>8338</v>
      </c>
    </row>
    <row r="13" spans="2:5" ht="24.95" customHeight="1" thickBot="1">
      <c r="B13" s="108" t="s">
        <v>177</v>
      </c>
      <c r="C13" s="109">
        <f>SUM(C6:C12)</f>
        <v>103602</v>
      </c>
    </row>
    <row r="14" spans="2:5" ht="24.95" customHeight="1">
      <c r="B14" s="110"/>
      <c r="C14" s="111"/>
    </row>
    <row r="18" spans="2:14" ht="24.95" customHeight="1">
      <c r="B18" s="112" t="s">
        <v>181</v>
      </c>
    </row>
    <row r="19" spans="2:14" ht="24.95" customHeight="1"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</row>
    <row r="20" spans="2:14" ht="24.95" customHeight="1">
      <c r="B20" s="114" t="s">
        <v>180</v>
      </c>
    </row>
    <row r="21" spans="2:14" ht="24.95" customHeight="1" thickBot="1"/>
    <row r="22" spans="2:14" ht="24.95" customHeight="1">
      <c r="B22" s="85" t="s">
        <v>183</v>
      </c>
      <c r="C22" s="84" t="s">
        <v>186</v>
      </c>
      <c r="D22" s="84" t="s">
        <v>178</v>
      </c>
    </row>
    <row r="23" spans="2:14" ht="24.95" customHeight="1">
      <c r="B23" s="87" t="s">
        <v>187</v>
      </c>
      <c r="C23" s="107">
        <v>0</v>
      </c>
      <c r="D23" s="107">
        <f>C6</f>
        <v>24724</v>
      </c>
    </row>
    <row r="24" spans="2:14" ht="24.95" customHeight="1">
      <c r="B24" s="87" t="s">
        <v>172</v>
      </c>
      <c r="C24" s="107">
        <f>C23+D23</f>
        <v>24724</v>
      </c>
      <c r="D24" s="107">
        <f>C7</f>
        <v>16975</v>
      </c>
    </row>
    <row r="25" spans="2:14" ht="24.95" customHeight="1">
      <c r="B25" s="87" t="s">
        <v>173</v>
      </c>
      <c r="C25" s="107">
        <f>C24+D24</f>
        <v>41699</v>
      </c>
      <c r="D25" s="107">
        <f t="shared" ref="D25:D30" si="0">C8</f>
        <v>7569</v>
      </c>
    </row>
    <row r="26" spans="2:14" ht="24.95" customHeight="1">
      <c r="B26" s="87" t="s">
        <v>174</v>
      </c>
      <c r="C26" s="107">
        <f t="shared" ref="C26:C29" si="1">C25+D25</f>
        <v>49268</v>
      </c>
      <c r="D26" s="107">
        <f t="shared" si="0"/>
        <v>21911</v>
      </c>
    </row>
    <row r="27" spans="2:14" ht="24.95" customHeight="1">
      <c r="B27" s="87" t="s">
        <v>179</v>
      </c>
      <c r="C27" s="107">
        <f t="shared" si="1"/>
        <v>71179</v>
      </c>
      <c r="D27" s="107">
        <f t="shared" si="0"/>
        <v>18200</v>
      </c>
    </row>
    <row r="28" spans="2:14" ht="24.95" customHeight="1">
      <c r="B28" s="87" t="s">
        <v>175</v>
      </c>
      <c r="C28" s="107">
        <f t="shared" si="1"/>
        <v>89379</v>
      </c>
      <c r="D28" s="107">
        <f t="shared" si="0"/>
        <v>5885</v>
      </c>
    </row>
    <row r="29" spans="2:14" ht="24.95" customHeight="1">
      <c r="B29" s="87" t="s">
        <v>176</v>
      </c>
      <c r="C29" s="107">
        <f t="shared" si="1"/>
        <v>95264</v>
      </c>
      <c r="D29" s="107">
        <f t="shared" si="0"/>
        <v>8338</v>
      </c>
    </row>
    <row r="30" spans="2:14" ht="24.95" customHeight="1" thickBot="1">
      <c r="B30" s="108" t="s">
        <v>177</v>
      </c>
      <c r="C30" s="109">
        <v>0</v>
      </c>
      <c r="D30" s="109">
        <f t="shared" si="0"/>
        <v>103602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6-5_錯誤顯示_練習</vt:lpstr>
      <vt:lpstr>6-5_錯誤顯示_解答</vt:lpstr>
      <vt:lpstr>6-10_直條圖</vt:lpstr>
      <vt:lpstr>6-11_折線圖</vt:lpstr>
      <vt:lpstr>6-12_圓形圖</vt:lpstr>
      <vt:lpstr>6-13_散佈圖</vt:lpstr>
      <vt:lpstr>6-14_泡泡圖</vt:lpstr>
      <vt:lpstr>6-15_瀑布圖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Yosie</cp:lastModifiedBy>
  <dcterms:created xsi:type="dcterms:W3CDTF">2016-08-17T08:19:57Z</dcterms:created>
  <dcterms:modified xsi:type="dcterms:W3CDTF">2018-05-05T17:25:16Z</dcterms:modified>
</cp:coreProperties>
</file>