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4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範例CH4\範例CH4完成檔案\"/>
    </mc:Choice>
  </mc:AlternateContent>
  <bookViews>
    <workbookView xWindow="0" yWindow="0" windowWidth="20490" windowHeight="7485" tabRatio="709" activeTab="5" xr2:uid="{AF9B20D4-EA2F-407A-A47D-D13E724A2A9E}"/>
  </bookViews>
  <sheets>
    <sheet name="2017玫紅費用統計圖" sheetId="3" r:id="rId1"/>
    <sheet name="2017玫紅成本分析圖" sheetId="4" r:id="rId2"/>
    <sheet name="2017玫紅成本率" sheetId="5" r:id="rId3"/>
    <sheet name="銷售費用" sheetId="2" r:id="rId4"/>
    <sheet name="2017相關費用分析" sheetId="6" r:id="rId5"/>
    <sheet name="2017年度分析比較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G6" i="7"/>
  <c r="G7" i="7"/>
  <c r="G8" i="7"/>
  <c r="F8" i="7"/>
  <c r="E8" i="7"/>
  <c r="F7" i="7"/>
  <c r="F6" i="7"/>
  <c r="F5" i="7"/>
  <c r="E7" i="7"/>
  <c r="E6" i="7"/>
  <c r="E5" i="7"/>
  <c r="D8" i="7" l="1"/>
  <c r="D6" i="7" l="1"/>
  <c r="D7" i="7"/>
  <c r="D5" i="7"/>
  <c r="C8" i="7"/>
  <c r="B8" i="7"/>
  <c r="C77" i="6"/>
  <c r="B77" i="6"/>
  <c r="B76" i="6"/>
  <c r="B75" i="6" a="1"/>
  <c r="B75" i="6" s="1"/>
  <c r="C75" i="6" l="1"/>
  <c r="C8" i="6" l="1"/>
  <c r="G8" i="6"/>
  <c r="K8" i="6"/>
  <c r="B8" i="6"/>
  <c r="B4" i="6"/>
  <c r="C4" i="6"/>
  <c r="D4" i="6"/>
  <c r="D7" i="6" s="1"/>
  <c r="E4" i="6"/>
  <c r="E7" i="6" s="1"/>
  <c r="F4" i="6"/>
  <c r="G4" i="6"/>
  <c r="H4" i="6"/>
  <c r="H7" i="6" s="1"/>
  <c r="I4" i="6"/>
  <c r="I7" i="6" s="1"/>
  <c r="J4" i="6"/>
  <c r="K4" i="6"/>
  <c r="L4" i="6"/>
  <c r="L7" i="6" s="1"/>
  <c r="M4" i="6"/>
  <c r="M7" i="6" s="1"/>
  <c r="N4" i="6"/>
  <c r="B5" i="6"/>
  <c r="B30" i="6" s="1" a="1"/>
  <c r="B30" i="6" s="1"/>
  <c r="C5" i="6"/>
  <c r="D5" i="6"/>
  <c r="D8" i="6" s="1"/>
  <c r="E5" i="6"/>
  <c r="E8" i="6" s="1"/>
  <c r="F5" i="6"/>
  <c r="F8" i="6" s="1"/>
  <c r="G5" i="6"/>
  <c r="H5" i="6"/>
  <c r="H8" i="6" s="1"/>
  <c r="I5" i="6"/>
  <c r="I8" i="6" s="1"/>
  <c r="J5" i="6"/>
  <c r="J8" i="6" s="1"/>
  <c r="K5" i="6"/>
  <c r="L5" i="6"/>
  <c r="L8" i="6" s="1"/>
  <c r="M5" i="6"/>
  <c r="M8" i="6" s="1"/>
  <c r="N5" i="6"/>
  <c r="N8" i="6" s="1"/>
  <c r="B6" i="6"/>
  <c r="C6" i="6"/>
  <c r="D6" i="6"/>
  <c r="E6" i="6"/>
  <c r="F6" i="6"/>
  <c r="G6" i="6"/>
  <c r="H6" i="6"/>
  <c r="I6" i="6"/>
  <c r="J6" i="6"/>
  <c r="K6" i="6"/>
  <c r="L6" i="6"/>
  <c r="M6" i="6"/>
  <c r="N6" i="6"/>
  <c r="B7" i="6"/>
  <c r="C7" i="6"/>
  <c r="F7" i="6"/>
  <c r="G7" i="6"/>
  <c r="J7" i="6"/>
  <c r="K7" i="6"/>
  <c r="N7" i="6"/>
  <c r="B53" i="6" l="1" a="1"/>
  <c r="C30" i="6"/>
  <c r="B31" i="6"/>
  <c r="C55" i="6"/>
  <c r="B55" i="6"/>
  <c r="C32" i="6"/>
  <c r="B32" i="6"/>
  <c r="N23" i="2"/>
  <c r="M23" i="2"/>
  <c r="L23" i="2"/>
  <c r="K23" i="2"/>
  <c r="J23" i="2"/>
  <c r="I23" i="2"/>
  <c r="H23" i="2"/>
  <c r="G23" i="2"/>
  <c r="F23" i="2"/>
  <c r="E23" i="2"/>
  <c r="D23" i="2"/>
  <c r="C23" i="2"/>
  <c r="N22" i="2"/>
  <c r="M22" i="2"/>
  <c r="L22" i="2"/>
  <c r="K22" i="2"/>
  <c r="J22" i="2"/>
  <c r="I22" i="2"/>
  <c r="H22" i="2"/>
  <c r="G22" i="2"/>
  <c r="F22" i="2"/>
  <c r="E22" i="2"/>
  <c r="D22" i="2"/>
  <c r="C22" i="2"/>
  <c r="N21" i="2"/>
  <c r="M21" i="2"/>
  <c r="L21" i="2"/>
  <c r="K21" i="2"/>
  <c r="J21" i="2"/>
  <c r="I21" i="2"/>
  <c r="H21" i="2"/>
  <c r="G21" i="2"/>
  <c r="F21" i="2"/>
  <c r="E21" i="2"/>
  <c r="D21" i="2"/>
  <c r="C21" i="2"/>
  <c r="N16" i="2"/>
  <c r="M16" i="2"/>
  <c r="L16" i="2"/>
  <c r="K16" i="2"/>
  <c r="J16" i="2"/>
  <c r="I16" i="2"/>
  <c r="H16" i="2"/>
  <c r="G16" i="2"/>
  <c r="F16" i="2"/>
  <c r="E16" i="2"/>
  <c r="D16" i="2"/>
  <c r="C16" i="2"/>
  <c r="N15" i="2"/>
  <c r="M15" i="2"/>
  <c r="L15" i="2"/>
  <c r="K15" i="2"/>
  <c r="J15" i="2"/>
  <c r="I15" i="2"/>
  <c r="H15" i="2"/>
  <c r="G15" i="2"/>
  <c r="F15" i="2"/>
  <c r="E15" i="2"/>
  <c r="D15" i="2"/>
  <c r="C15" i="2"/>
  <c r="N14" i="2"/>
  <c r="M14" i="2"/>
  <c r="L14" i="2"/>
  <c r="K14" i="2"/>
  <c r="J14" i="2"/>
  <c r="I14" i="2"/>
  <c r="H14" i="2"/>
  <c r="G14" i="2"/>
  <c r="F14" i="2"/>
  <c r="E14" i="2"/>
  <c r="D14" i="2"/>
  <c r="C14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C9" i="2"/>
  <c r="B53" i="6" l="1"/>
  <c r="B54" i="6" s="1"/>
  <c r="C53" i="6"/>
  <c r="C8" i="2"/>
  <c r="C7" i="2" l="1"/>
  <c r="O19" i="2" l="1"/>
  <c r="O20" i="2"/>
  <c r="O18" i="2"/>
  <c r="O23" i="2" s="1"/>
  <c r="O12" i="2"/>
  <c r="O13" i="2"/>
  <c r="O11" i="2"/>
  <c r="O5" i="2"/>
  <c r="O6" i="2"/>
  <c r="O8" i="2" s="1"/>
  <c r="O4" i="2"/>
  <c r="O21" i="2" l="1"/>
  <c r="O22" i="2"/>
  <c r="O16" i="2"/>
  <c r="O15" i="2"/>
  <c r="O14" i="2"/>
  <c r="O7" i="2"/>
  <c r="O9" i="2"/>
</calcChain>
</file>

<file path=xl/sharedStrings.xml><?xml version="1.0" encoding="utf-8"?>
<sst xmlns="http://schemas.openxmlformats.org/spreadsheetml/2006/main" count="113" uniqueCount="41">
  <si>
    <t>產品名稱</t>
    <phoneticPr fontId="2" type="noConversion"/>
  </si>
  <si>
    <t>合計</t>
    <phoneticPr fontId="2" type="noConversion"/>
  </si>
  <si>
    <t>銷售收入</t>
    <phoneticPr fontId="2" type="noConversion"/>
  </si>
  <si>
    <t>銷售成本</t>
    <phoneticPr fontId="2" type="noConversion"/>
  </si>
  <si>
    <t>銷售數量</t>
    <phoneticPr fontId="2" type="noConversion"/>
  </si>
  <si>
    <t>銷售單價</t>
    <phoneticPr fontId="2" type="noConversion"/>
  </si>
  <si>
    <t>單位成本</t>
    <phoneticPr fontId="2" type="noConversion"/>
  </si>
  <si>
    <t>銷售成本率</t>
    <phoneticPr fontId="2" type="noConversion"/>
  </si>
  <si>
    <t>銷售稅金</t>
    <phoneticPr fontId="2" type="noConversion"/>
  </si>
  <si>
    <t>JAN</t>
    <phoneticPr fontId="2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</si>
  <si>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</si>
  <si>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</si>
  <si>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</si>
  <si>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</si>
  <si>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</si>
  <si>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</si>
  <si>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</si>
  <si>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</si>
  <si>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</si>
  <si>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</si>
  <si>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</si>
  <si>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總計</t>
  </si>
  <si>
    <t>科目</t>
  </si>
  <si>
    <t>玫瑰紅棗養生茶</t>
    <phoneticPr fontId="2" type="noConversion"/>
  </si>
  <si>
    <t>寒天洋薰舒眠飲</t>
    <phoneticPr fontId="2" type="noConversion"/>
  </si>
  <si>
    <t>有機水果飲</t>
    <phoneticPr fontId="2" type="noConversion"/>
  </si>
  <si>
    <t>2017年公司相關費用統計表</t>
    <phoneticPr fontId="2" type="noConversion"/>
  </si>
  <si>
    <t>月份</t>
  </si>
  <si>
    <t>2017相關費用及稅金分析</t>
    <phoneticPr fontId="2" type="noConversion"/>
  </si>
  <si>
    <t>回歸函數為：</t>
    <phoneticPr fontId="5" type="noConversion"/>
  </si>
  <si>
    <t>(Y:銷售收入   X:銷售成本)</t>
    <phoneticPr fontId="5" type="noConversion"/>
  </si>
  <si>
    <t>相關係數為：</t>
    <phoneticPr fontId="5" type="noConversion"/>
  </si>
  <si>
    <t>銷售收入、稅金相關分析</t>
    <phoneticPr fontId="6" type="noConversion"/>
  </si>
  <si>
    <t>銷售收入、成本相關分析</t>
    <phoneticPr fontId="6" type="noConversion"/>
  </si>
  <si>
    <t>銷售收入、數量相關分析</t>
    <phoneticPr fontId="6" type="noConversion"/>
  </si>
  <si>
    <t>相關費用年度對比分析</t>
    <phoneticPr fontId="2" type="noConversion"/>
  </si>
  <si>
    <t>玫瑰紅棗養生茶</t>
  </si>
  <si>
    <t>寒天洋薰舒眠飲</t>
  </si>
  <si>
    <t>有機水果飲</t>
  </si>
  <si>
    <t>上年度</t>
    <phoneticPr fontId="2" type="noConversion"/>
  </si>
  <si>
    <t>本年度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</si>
</sst>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12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宋体"/>
      <family val="3"/>
      <charset val="134"/>
    </font>
    <font>
      <sz val="9"/>
      <name val="新細明體"/>
      <family val="2"/>
      <charset val="134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1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76" fontId="0" fillId="3" borderId="1" xfId="0" applyNumberFormat="1" applyFont="1" applyFill="1" applyBorder="1">
      <alignment vertical="center"/>
    </xf>
    <xf numFmtId="176" fontId="0" fillId="3" borderId="2" xfId="0" applyNumberFormat="1" applyFont="1" applyFill="1" applyBorder="1">
      <alignment vertical="center"/>
    </xf>
    <xf numFmtId="176" fontId="0" fillId="2" borderId="1" xfId="0" applyNumberFormat="1" applyFont="1" applyFill="1" applyBorder="1">
      <alignment vertical="center"/>
    </xf>
    <xf numFmtId="176" fontId="0" fillId="2" borderId="2" xfId="0" applyNumberFormat="1" applyFont="1" applyFill="1" applyBorder="1">
      <alignment vertical="center"/>
    </xf>
    <xf numFmtId="10" fontId="0" fillId="2" borderId="1" xfId="0" applyNumberFormat="1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8" fillId="2" borderId="7" xfId="0" applyFont="1" applyFill="1" applyBorder="1">
      <alignment vertical="center"/>
    </xf>
    <xf numFmtId="176" fontId="8" fillId="2" borderId="7" xfId="0" applyNumberFormat="1" applyFont="1" applyFill="1" applyBorder="1">
      <alignment vertical="center"/>
    </xf>
    <xf numFmtId="176" fontId="8" fillId="0" borderId="0" xfId="0" applyNumberFormat="1" applyFont="1">
      <alignment vertical="center"/>
    </xf>
    <xf numFmtId="0" fontId="8" fillId="0" borderId="5" xfId="0" applyFont="1" applyBorder="1">
      <alignment vertical="center"/>
    </xf>
    <xf numFmtId="176" fontId="8" fillId="0" borderId="5" xfId="0" applyNumberFormat="1" applyFont="1" applyBorder="1">
      <alignment vertical="center"/>
    </xf>
    <xf numFmtId="0" fontId="8" fillId="2" borderId="5" xfId="0" applyFont="1" applyFill="1" applyBorder="1">
      <alignment vertical="center"/>
    </xf>
    <xf numFmtId="10" fontId="8" fillId="2" borderId="5" xfId="0" applyNumberFormat="1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Border="1" applyAlignment="1"/>
    <xf numFmtId="0" fontId="7" fillId="0" borderId="0" xfId="0" applyFont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Border="1" applyAlignment="1"/>
    <xf numFmtId="0" fontId="10" fillId="5" borderId="0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center"/>
    </xf>
    <xf numFmtId="0" fontId="7" fillId="6" borderId="0" xfId="0" applyFont="1" applyFill="1" applyBorder="1" applyAlignment="1"/>
    <xf numFmtId="0" fontId="8" fillId="6" borderId="0" xfId="0" applyFont="1" applyFill="1">
      <alignment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13" xfId="0" applyFont="1" applyFill="1" applyBorder="1">
      <alignment vertical="center"/>
    </xf>
    <xf numFmtId="176" fontId="0" fillId="7" borderId="13" xfId="0" applyNumberFormat="1" applyFont="1" applyFill="1" applyBorder="1">
      <alignment vertical="center"/>
    </xf>
    <xf numFmtId="10" fontId="0" fillId="7" borderId="13" xfId="0" applyNumberFormat="1" applyFont="1" applyFill="1" applyBorder="1">
      <alignment vertical="center"/>
    </xf>
    <xf numFmtId="10" fontId="0" fillId="7" borderId="8" xfId="0" applyNumberFormat="1" applyFont="1" applyFill="1" applyBorder="1">
      <alignment vertical="center"/>
    </xf>
    <xf numFmtId="0" fontId="3" fillId="8" borderId="13" xfId="0" applyFont="1" applyFill="1" applyBorder="1">
      <alignment vertical="center"/>
    </xf>
    <xf numFmtId="176" fontId="0" fillId="8" borderId="13" xfId="0" applyNumberFormat="1" applyFont="1" applyFill="1" applyBorder="1">
      <alignment vertical="center"/>
    </xf>
    <xf numFmtId="0" fontId="3" fillId="8" borderId="9" xfId="0" applyFont="1" applyFill="1" applyBorder="1">
      <alignment vertical="center"/>
    </xf>
    <xf numFmtId="176" fontId="0" fillId="8" borderId="9" xfId="0" applyNumberFormat="1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  <color theme="5" tint="-0.24994659260841701"/>
      </font>
      <fill>
        <patternFill>
          <bgColor theme="5" tint="0.39994506668294322"/>
        </patternFill>
      </fill>
    </dxf>
    <dxf>
      <font>
        <b/>
        <i/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2017</a:t>
            </a:r>
            <a:r>
              <a:rPr lang="zh-TW" altLang="en-US" sz="1600" b="1"/>
              <a:t>玫瑰紅棗費用分析圖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銷售費用!$B$6</c:f>
              <c:strCache>
                <c:ptCount val="1"/>
                <c:pt idx="0">
                  <c:v>銷售數量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銷售費用!$C$3:$N$3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銷售費用!$C$6:$N$6</c:f>
              <c:numCache>
                <c:formatCode>General</c:formatCode>
                <c:ptCount val="12"/>
                <c:pt idx="0">
                  <c:v>8498</c:v>
                </c:pt>
                <c:pt idx="1">
                  <c:v>10926</c:v>
                </c:pt>
                <c:pt idx="2">
                  <c:v>8195</c:v>
                </c:pt>
                <c:pt idx="3">
                  <c:v>19577</c:v>
                </c:pt>
                <c:pt idx="4">
                  <c:v>26254</c:v>
                </c:pt>
                <c:pt idx="5">
                  <c:v>10926</c:v>
                </c:pt>
                <c:pt idx="6">
                  <c:v>9560</c:v>
                </c:pt>
                <c:pt idx="7">
                  <c:v>18666</c:v>
                </c:pt>
                <c:pt idx="8">
                  <c:v>12444</c:v>
                </c:pt>
                <c:pt idx="9">
                  <c:v>11837</c:v>
                </c:pt>
                <c:pt idx="10">
                  <c:v>8802</c:v>
                </c:pt>
                <c:pt idx="11">
                  <c:v>3035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B-47DF-B5AE-3F3BB093D3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50"/>
        <c:axId val="535179488"/>
        <c:axId val="535178176"/>
      </c:barChart>
      <c:lineChart>
        <c:grouping val="standard"/>
        <c:varyColors val="0"/>
        <c:ser>
          <c:idx val="0"/>
          <c:order val="0"/>
          <c:tx>
            <c:strRef>
              <c:f>銷售費用!$B$4</c:f>
              <c:strCache>
                <c:ptCount val="1"/>
                <c:pt idx="0">
                  <c:v>銷售收入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7340823929722455E-3"/>
                  <c:y val="-2.9304657182484123E-2"/>
                </c:manualLayout>
              </c:layout>
              <c:spPr>
                <a:gradFill flip="none" rotWithShape="1">
                  <a:gsLst>
                    <a:gs pos="0">
                      <a:srgbClr val="4472C4">
                        <a:tint val="44500"/>
                        <a:satMod val="160000"/>
                      </a:srgbClr>
                    </a:gs>
                    <a:gs pos="100000">
                      <a:srgbClr val="4472C4">
                        <a:tint val="23500"/>
                        <a:satMod val="160000"/>
                      </a:srgb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09BB-47DF-B5AE-3F3BB093D3F4}"/>
                </c:ext>
              </c:extLst>
            </c:dLbl>
            <c:spPr>
              <a:gradFill flip="none" rotWithShape="1">
                <a:gsLst>
                  <a:gs pos="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銷售費用!$C$3:$N$3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銷售費用!$C$4:$N$4</c:f>
              <c:numCache>
                <c:formatCode>"$"#,##0</c:formatCode>
                <c:ptCount val="12"/>
                <c:pt idx="0">
                  <c:v>4495131</c:v>
                </c:pt>
                <c:pt idx="1">
                  <c:v>6143244</c:v>
                </c:pt>
                <c:pt idx="2">
                  <c:v>4384346</c:v>
                </c:pt>
                <c:pt idx="3">
                  <c:v>10210412</c:v>
                </c:pt>
                <c:pt idx="4">
                  <c:v>12860142</c:v>
                </c:pt>
                <c:pt idx="5">
                  <c:v>5797232</c:v>
                </c:pt>
                <c:pt idx="6">
                  <c:v>5404173</c:v>
                </c:pt>
                <c:pt idx="7">
                  <c:v>10497239</c:v>
                </c:pt>
                <c:pt idx="8">
                  <c:v>7672985</c:v>
                </c:pt>
                <c:pt idx="9">
                  <c:v>7284480</c:v>
                </c:pt>
                <c:pt idx="10">
                  <c:v>5396585</c:v>
                </c:pt>
                <c:pt idx="11">
                  <c:v>1818084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B-47DF-B5AE-3F3BB093D3F4}"/>
            </c:ext>
          </c:extLst>
        </c:ser>
        <c:ser>
          <c:idx val="1"/>
          <c:order val="1"/>
          <c:tx>
            <c:strRef>
              <c:f>銷售費用!$B$5</c:f>
              <c:strCache>
                <c:ptCount val="1"/>
                <c:pt idx="0">
                  <c:v>銷售成本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銷售費用!$C$3:$N$3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銷售費用!$C$5:$N$5</c:f>
              <c:numCache>
                <c:formatCode>"$"#,##0</c:formatCode>
                <c:ptCount val="12"/>
                <c:pt idx="0">
                  <c:v>1821120</c:v>
                </c:pt>
                <c:pt idx="1">
                  <c:v>2883440</c:v>
                </c:pt>
                <c:pt idx="2">
                  <c:v>1821120</c:v>
                </c:pt>
                <c:pt idx="3">
                  <c:v>3262840</c:v>
                </c:pt>
                <c:pt idx="4">
                  <c:v>4328195</c:v>
                </c:pt>
                <c:pt idx="5">
                  <c:v>1872718</c:v>
                </c:pt>
                <c:pt idx="6">
                  <c:v>3797035</c:v>
                </c:pt>
                <c:pt idx="7">
                  <c:v>4567976</c:v>
                </c:pt>
                <c:pt idx="8">
                  <c:v>3305332</c:v>
                </c:pt>
                <c:pt idx="9">
                  <c:v>2507075</c:v>
                </c:pt>
                <c:pt idx="10">
                  <c:v>2276400</c:v>
                </c:pt>
                <c:pt idx="11">
                  <c:v>584276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B-47DF-B5AE-3F3BB093D3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3446800"/>
        <c:axId val="533442864"/>
      </c:lineChart>
      <c:catAx>
        <c:axId val="53517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5178176"/>
        <c:crosses val="autoZero"/>
        <c:auto val="1"/>
        <c:lblAlgn val="ctr"/>
        <c:lblOffset val="100"/>
        <c:noMultiLvlLbl val="0"/>
      </c:catAx>
      <c:valAx>
        <c:axId val="5351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5179488"/>
        <c:crosses val="autoZero"/>
        <c:crossBetween val="between"/>
      </c:valAx>
      <c:valAx>
        <c:axId val="533442864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3446800"/>
        <c:crosses val="max"/>
        <c:crossBetween val="between"/>
      </c:valAx>
      <c:catAx>
        <c:axId val="53344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3442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2017</a:t>
            </a:r>
            <a:r>
              <a:rPr lang="zh-TW" altLang="en-US"/>
              <a:t>玫瑰紅棗成本分析圖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銷售費用!$B$7</c:f>
              <c:strCache>
                <c:ptCount val="1"/>
                <c:pt idx="0">
                  <c:v>銷售單價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7340823929722455E-3"/>
                  <c:y val="-2.9304657182484123E-2"/>
                </c:manualLayout>
              </c:layout>
              <c:spPr>
                <a:gradFill flip="none" rotWithShape="1">
                  <a:gsLst>
                    <a:gs pos="0">
                      <a:srgbClr val="4472C4">
                        <a:tint val="44500"/>
                        <a:satMod val="160000"/>
                      </a:srgbClr>
                    </a:gs>
                    <a:gs pos="100000">
                      <a:srgbClr val="4472C4">
                        <a:tint val="23500"/>
                        <a:satMod val="160000"/>
                      </a:srgb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7B43-4A01-8D9C-D3B3B0ECD978}"/>
                </c:ext>
              </c:extLst>
            </c:dLbl>
            <c:spPr>
              <a:gradFill flip="none" rotWithShape="1">
                <a:gsLst>
                  <a:gs pos="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銷售費用!$C$3:$N$3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銷售費用!$C$7:$N$7</c:f>
              <c:numCache>
                <c:formatCode>"$"#,##0</c:formatCode>
                <c:ptCount val="12"/>
                <c:pt idx="0">
                  <c:v>528</c:v>
                </c:pt>
                <c:pt idx="1">
                  <c:v>562</c:v>
                </c:pt>
                <c:pt idx="2">
                  <c:v>535</c:v>
                </c:pt>
                <c:pt idx="3">
                  <c:v>521</c:v>
                </c:pt>
                <c:pt idx="4">
                  <c:v>489</c:v>
                </c:pt>
                <c:pt idx="5">
                  <c:v>530</c:v>
                </c:pt>
                <c:pt idx="6">
                  <c:v>565</c:v>
                </c:pt>
                <c:pt idx="7">
                  <c:v>562</c:v>
                </c:pt>
                <c:pt idx="8">
                  <c:v>616</c:v>
                </c:pt>
                <c:pt idx="9">
                  <c:v>615</c:v>
                </c:pt>
                <c:pt idx="10">
                  <c:v>613</c:v>
                </c:pt>
                <c:pt idx="11">
                  <c:v>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3-4A01-8D9C-D3B3B0ECD978}"/>
            </c:ext>
          </c:extLst>
        </c:ser>
        <c:ser>
          <c:idx val="1"/>
          <c:order val="1"/>
          <c:tx>
            <c:strRef>
              <c:f>銷售費用!$B$8</c:f>
              <c:strCache>
                <c:ptCount val="1"/>
                <c:pt idx="0">
                  <c:v>單位成本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銷售費用!$C$3:$N$3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銷售費用!$C$8:$N$8</c:f>
              <c:numCache>
                <c:formatCode>"$"#,##0</c:formatCode>
                <c:ptCount val="12"/>
                <c:pt idx="0">
                  <c:v>214</c:v>
                </c:pt>
                <c:pt idx="1">
                  <c:v>263</c:v>
                </c:pt>
                <c:pt idx="2">
                  <c:v>222</c:v>
                </c:pt>
                <c:pt idx="3">
                  <c:v>166</c:v>
                </c:pt>
                <c:pt idx="4">
                  <c:v>164</c:v>
                </c:pt>
                <c:pt idx="5">
                  <c:v>171</c:v>
                </c:pt>
                <c:pt idx="6">
                  <c:v>397</c:v>
                </c:pt>
                <c:pt idx="7">
                  <c:v>244</c:v>
                </c:pt>
                <c:pt idx="8">
                  <c:v>265</c:v>
                </c:pt>
                <c:pt idx="9">
                  <c:v>211</c:v>
                </c:pt>
                <c:pt idx="10">
                  <c:v>258</c:v>
                </c:pt>
                <c:pt idx="11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43-4A01-8D9C-D3B3B0ECD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3446800"/>
        <c:axId val="533442864"/>
      </c:lineChart>
      <c:valAx>
        <c:axId val="533442864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3446800"/>
        <c:crosses val="max"/>
        <c:crossBetween val="between"/>
      </c:valAx>
      <c:catAx>
        <c:axId val="53344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3442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2017</a:t>
            </a:r>
            <a:r>
              <a:rPr lang="zh-TW" altLang="en-US"/>
              <a:t>玫瑰紅棗銷售成本率分析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銷售費用!$B$9</c:f>
              <c:strCache>
                <c:ptCount val="1"/>
                <c:pt idx="0">
                  <c:v>銷售成本率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7340823929722455E-3"/>
                  <c:y val="-2.9304657182484123E-2"/>
                </c:manualLayout>
              </c:layout>
              <c:spPr>
                <a:gradFill flip="none" rotWithShape="1">
                  <a:gsLst>
                    <a:gs pos="0">
                      <a:srgbClr val="4472C4">
                        <a:tint val="44500"/>
                        <a:satMod val="160000"/>
                      </a:srgbClr>
                    </a:gs>
                    <a:gs pos="100000">
                      <a:srgbClr val="4472C4">
                        <a:tint val="23500"/>
                        <a:satMod val="160000"/>
                      </a:srgb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095D-44BC-A902-57288E447814}"/>
                </c:ext>
              </c:extLst>
            </c:dLbl>
            <c:spPr>
              <a:gradFill flip="none" rotWithShape="1">
                <a:gsLst>
                  <a:gs pos="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銷售費用!$C$3:$N$3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銷售費用!$C$9:$N$9</c:f>
              <c:numCache>
                <c:formatCode>0.00%</c:formatCode>
                <c:ptCount val="12"/>
                <c:pt idx="0">
                  <c:v>0.40510000000000002</c:v>
                </c:pt>
                <c:pt idx="1">
                  <c:v>0.46939999999999998</c:v>
                </c:pt>
                <c:pt idx="2">
                  <c:v>0.41539999999999999</c:v>
                </c:pt>
                <c:pt idx="3">
                  <c:v>0.3196</c:v>
                </c:pt>
                <c:pt idx="4">
                  <c:v>0.33660000000000001</c:v>
                </c:pt>
                <c:pt idx="5">
                  <c:v>0.32300000000000001</c:v>
                </c:pt>
                <c:pt idx="6">
                  <c:v>0.7026</c:v>
                </c:pt>
                <c:pt idx="7">
                  <c:v>0.43519999999999998</c:v>
                </c:pt>
                <c:pt idx="8">
                  <c:v>0.43080000000000002</c:v>
                </c:pt>
                <c:pt idx="9">
                  <c:v>0.34420000000000001</c:v>
                </c:pt>
                <c:pt idx="10">
                  <c:v>0.42180000000000001</c:v>
                </c:pt>
                <c:pt idx="11">
                  <c:v>0.32140000000000002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D-44BC-A902-57288E4478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3446800"/>
        <c:axId val="533442864"/>
      </c:lineChart>
      <c:valAx>
        <c:axId val="5334428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3446800"/>
        <c:crosses val="max"/>
        <c:crossBetween val="between"/>
      </c:valAx>
      <c:catAx>
        <c:axId val="53344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3442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u="none" strike="noStrike" baseline="0">
                <a:effectLst/>
              </a:rPr>
              <a:t>收入、成本比較分析圖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'2017相關費用分析'!$A$4</c:f>
              <c:strCache>
                <c:ptCount val="1"/>
                <c:pt idx="0">
                  <c:v>銷售收入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'2017相關費用分析'!$B$3:$M$3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'2017相關費用分析'!$B$4:$M$4</c:f>
              <c:numCache>
                <c:formatCode>"$"#,##0</c:formatCode>
                <c:ptCount val="12"/>
                <c:pt idx="0">
                  <c:v>8478830</c:v>
                </c:pt>
                <c:pt idx="1">
                  <c:v>22342105</c:v>
                </c:pt>
                <c:pt idx="2">
                  <c:v>19977685</c:v>
                </c:pt>
                <c:pt idx="3">
                  <c:v>11465467</c:v>
                </c:pt>
                <c:pt idx="4">
                  <c:v>22812562</c:v>
                </c:pt>
                <c:pt idx="5">
                  <c:v>12403344</c:v>
                </c:pt>
                <c:pt idx="6">
                  <c:v>15558434</c:v>
                </c:pt>
                <c:pt idx="7">
                  <c:v>13095369</c:v>
                </c:pt>
                <c:pt idx="8">
                  <c:v>23442366</c:v>
                </c:pt>
                <c:pt idx="9">
                  <c:v>15902929</c:v>
                </c:pt>
                <c:pt idx="10">
                  <c:v>16896957</c:v>
                </c:pt>
                <c:pt idx="11">
                  <c:v>17142808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2-4ADE-A858-F54879BDA8EE}"/>
            </c:ext>
          </c:extLst>
        </c:ser>
        <c:ser>
          <c:idx val="1"/>
          <c:order val="1"/>
          <c:tx>
            <c:strRef>
              <c:f>'2017相關費用分析'!$A$5</c:f>
              <c:strCache>
                <c:ptCount val="1"/>
                <c:pt idx="0">
                  <c:v>銷售成本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'2017相關費用分析'!$B$3:$M$3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'2017相關費用分析'!$B$5:$M$5</c:f>
              <c:numCache>
                <c:formatCode>"$"#,##0</c:formatCode>
                <c:ptCount val="12"/>
                <c:pt idx="0">
                  <c:v>2962355</c:v>
                </c:pt>
                <c:pt idx="1">
                  <c:v>8416609</c:v>
                </c:pt>
                <c:pt idx="2">
                  <c:v>3047340</c:v>
                </c:pt>
                <c:pt idx="3">
                  <c:v>3423705</c:v>
                </c:pt>
                <c:pt idx="4">
                  <c:v>5147698</c:v>
                </c:pt>
                <c:pt idx="5">
                  <c:v>2467616</c:v>
                </c:pt>
                <c:pt idx="6">
                  <c:v>4234103</c:v>
                </c:pt>
                <c:pt idx="7">
                  <c:v>5780538</c:v>
                </c:pt>
                <c:pt idx="8">
                  <c:v>3733295</c:v>
                </c:pt>
                <c:pt idx="9">
                  <c:v>3249181</c:v>
                </c:pt>
                <c:pt idx="10">
                  <c:v>3024576</c:v>
                </c:pt>
                <c:pt idx="11">
                  <c:v>956087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2-4ADE-A858-F54879BDA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678792"/>
        <c:axId val="778679120"/>
      </c:lineChart>
      <c:catAx>
        <c:axId val="77867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8679120"/>
        <c:crosses val="autoZero"/>
        <c:auto val="1"/>
        <c:lblAlgn val="ctr"/>
        <c:lblOffset val="100"/>
        <c:noMultiLvlLbl val="0"/>
      </c:catAx>
      <c:valAx>
        <c:axId val="7786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867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銷售成本率趨勢圖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'2017相關費用分析'!$A$8</c:f>
              <c:strCache>
                <c:ptCount val="1"/>
                <c:pt idx="0">
                  <c:v>銷售成本率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'2017相關費用分析'!$B$8:$M$8</c:f>
              <c:numCache>
                <c:formatCode>0.00%</c:formatCode>
                <c:ptCount val="12"/>
                <c:pt idx="0">
                  <c:v>0.34938252093744065</c:v>
                </c:pt>
                <c:pt idx="1">
                  <c:v>0.37671513046778715</c:v>
                </c:pt>
                <c:pt idx="2">
                  <c:v>0.15253719337350649</c:v>
                </c:pt>
                <c:pt idx="3">
                  <c:v>0.29861016563913184</c:v>
                </c:pt>
                <c:pt idx="4">
                  <c:v>0.2256519017898998</c:v>
                </c:pt>
                <c:pt idx="5">
                  <c:v>0.19894763863680634</c:v>
                </c:pt>
                <c:pt idx="6">
                  <c:v>0.27214197778516785</c:v>
                </c:pt>
                <c:pt idx="7">
                  <c:v>0.44141848923844756</c:v>
                </c:pt>
                <c:pt idx="8">
                  <c:v>0.15925418961550211</c:v>
                </c:pt>
                <c:pt idx="9">
                  <c:v>0.20431336893977203</c:v>
                </c:pt>
                <c:pt idx="10">
                  <c:v>0.17900122489510981</c:v>
                </c:pt>
                <c:pt idx="11">
                  <c:v>5.5771901546117768E-2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9-4F70-BB88-5AA0609DD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086560"/>
        <c:axId val="980087544"/>
      </c:lineChart>
      <c:catAx>
        <c:axId val="98008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87544"/>
        <c:crosses val="autoZero"/>
        <c:auto val="1"/>
        <c:lblAlgn val="ctr"/>
        <c:lblOffset val="100"/>
        <c:noMultiLvlLbl val="0"/>
      </c:catAx>
      <c:valAx>
        <c:axId val="98008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8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u="none" strike="noStrike" baseline="0">
                <a:effectLst/>
              </a:rPr>
              <a:t>收入、數量比較分析圖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'2017相關費用分析'!$A$4</c:f>
              <c:strCache>
                <c:ptCount val="1"/>
                <c:pt idx="0">
                  <c:v>銷售收入</c:v>
                </c:pt>
              </c:strCache>
            </c:strRef>
          </c:tx>
          <c:spPr>
            <a:ln w="381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'2017相關費用分析'!$B$3:$M$3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'2017相關費用分析'!$B$4:$M$4</c:f>
              <c:numCache>
                <c:formatCode>"$"#,##0</c:formatCode>
                <c:ptCount val="12"/>
                <c:pt idx="0">
                  <c:v>8478830</c:v>
                </c:pt>
                <c:pt idx="1">
                  <c:v>22342105</c:v>
                </c:pt>
                <c:pt idx="2">
                  <c:v>19977685</c:v>
                </c:pt>
                <c:pt idx="3">
                  <c:v>11465467</c:v>
                </c:pt>
                <c:pt idx="4">
                  <c:v>22812562</c:v>
                </c:pt>
                <c:pt idx="5">
                  <c:v>12403344</c:v>
                </c:pt>
                <c:pt idx="6">
                  <c:v>15558434</c:v>
                </c:pt>
                <c:pt idx="7">
                  <c:v>13095369</c:v>
                </c:pt>
                <c:pt idx="8">
                  <c:v>23442366</c:v>
                </c:pt>
                <c:pt idx="9">
                  <c:v>15902929</c:v>
                </c:pt>
                <c:pt idx="10">
                  <c:v>16896957</c:v>
                </c:pt>
                <c:pt idx="11">
                  <c:v>17142808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90-4F17-8E5C-2E7538519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991720"/>
        <c:axId val="631992048"/>
      </c:lineChart>
      <c:lineChart>
        <c:grouping val="standard"/>
        <c:varyColors val="0"/>
        <c:ser>
          <c:idx val="1"/>
          <c:order val="1"/>
          <c:tx>
            <c:strRef>
              <c:f>'2017相關費用分析'!$A$6</c:f>
              <c:strCache>
                <c:ptCount val="1"/>
                <c:pt idx="0">
                  <c:v>銷售數量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'2017相關費用分析'!$B$3:$M$3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'2017相關費用分析'!$B$6:$M$6</c:f>
              <c:numCache>
                <c:formatCode>General</c:formatCode>
                <c:ptCount val="12"/>
                <c:pt idx="0">
                  <c:v>23825</c:v>
                </c:pt>
                <c:pt idx="1">
                  <c:v>63131</c:v>
                </c:pt>
                <c:pt idx="2">
                  <c:v>65711</c:v>
                </c:pt>
                <c:pt idx="3">
                  <c:v>30807</c:v>
                </c:pt>
                <c:pt idx="4">
                  <c:v>64497</c:v>
                </c:pt>
                <c:pt idx="5">
                  <c:v>34600</c:v>
                </c:pt>
                <c:pt idx="6">
                  <c:v>40670</c:v>
                </c:pt>
                <c:pt idx="7">
                  <c:v>25495</c:v>
                </c:pt>
                <c:pt idx="8">
                  <c:v>58274</c:v>
                </c:pt>
                <c:pt idx="9">
                  <c:v>38697</c:v>
                </c:pt>
                <c:pt idx="10">
                  <c:v>45375</c:v>
                </c:pt>
                <c:pt idx="11">
                  <c:v>55695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90-4F17-8E5C-2E7538519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000904"/>
        <c:axId val="632000576"/>
      </c:lineChart>
      <c:catAx>
        <c:axId val="63199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1992048"/>
        <c:crosses val="autoZero"/>
        <c:auto val="1"/>
        <c:lblAlgn val="ctr"/>
        <c:lblOffset val="100"/>
        <c:noMultiLvlLbl val="0"/>
      </c:catAx>
      <c:valAx>
        <c:axId val="6319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1991720"/>
        <c:crosses val="autoZero"/>
        <c:crossBetween val="between"/>
      </c:valAx>
      <c:valAx>
        <c:axId val="632000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2000904"/>
        <c:crosses val="max"/>
        <c:crossBetween val="between"/>
      </c:valAx>
      <c:catAx>
        <c:axId val="632000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200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u="none" strike="noStrike" baseline="0">
                <a:effectLst/>
              </a:rPr>
              <a:t>收入、稅金比較分析圖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'2017相關費用分析'!$A$4</c:f>
              <c:strCache>
                <c:ptCount val="1"/>
                <c:pt idx="0">
                  <c:v>銷售收入</c:v>
                </c:pt>
              </c:strCache>
            </c:strRef>
          </c:tx>
          <c:spPr>
            <a:ln w="412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'2017相關費用分析'!$B$3:$M$3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'2017相關費用分析'!$B$4:$M$4</c:f>
              <c:numCache>
                <c:formatCode>"$"#,##0</c:formatCode>
                <c:ptCount val="12"/>
                <c:pt idx="0">
                  <c:v>8478830</c:v>
                </c:pt>
                <c:pt idx="1">
                  <c:v>22342105</c:v>
                </c:pt>
                <c:pt idx="2">
                  <c:v>19977685</c:v>
                </c:pt>
                <c:pt idx="3">
                  <c:v>11465467</c:v>
                </c:pt>
                <c:pt idx="4">
                  <c:v>22812562</c:v>
                </c:pt>
                <c:pt idx="5">
                  <c:v>12403344</c:v>
                </c:pt>
                <c:pt idx="6">
                  <c:v>15558434</c:v>
                </c:pt>
                <c:pt idx="7">
                  <c:v>13095369</c:v>
                </c:pt>
                <c:pt idx="8">
                  <c:v>23442366</c:v>
                </c:pt>
                <c:pt idx="9">
                  <c:v>15902929</c:v>
                </c:pt>
                <c:pt idx="10">
                  <c:v>16896957</c:v>
                </c:pt>
                <c:pt idx="11">
                  <c:v>17142808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5-4BBD-887B-70A50BE4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135912"/>
        <c:axId val="636136568"/>
      </c:lineChart>
      <c:lineChart>
        <c:grouping val="standard"/>
        <c:varyColors val="0"/>
        <c:ser>
          <c:idx val="1"/>
          <c:order val="1"/>
          <c:tx>
            <c:strRef>
              <c:f>'2017相關費用分析'!$A$7</c:f>
              <c:strCache>
                <c:ptCount val="1"/>
                <c:pt idx="0">
                  <c:v>銷售稅金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'2017相關費用分析'!$B$3:$M$3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'2017相關費用分析'!$B$7:$M$7</c:f>
              <c:numCache>
                <c:formatCode>"$"#,##0</c:formatCode>
                <c:ptCount val="12"/>
                <c:pt idx="0">
                  <c:v>423941.5</c:v>
                </c:pt>
                <c:pt idx="1">
                  <c:v>1117105.25</c:v>
                </c:pt>
                <c:pt idx="2">
                  <c:v>998884.25</c:v>
                </c:pt>
                <c:pt idx="3">
                  <c:v>573273.35</c:v>
                </c:pt>
                <c:pt idx="4">
                  <c:v>1140628.1000000001</c:v>
                </c:pt>
                <c:pt idx="5">
                  <c:v>620167.20000000007</c:v>
                </c:pt>
                <c:pt idx="6">
                  <c:v>777921.70000000007</c:v>
                </c:pt>
                <c:pt idx="7">
                  <c:v>654768.45000000007</c:v>
                </c:pt>
                <c:pt idx="8">
                  <c:v>1172118.3</c:v>
                </c:pt>
                <c:pt idx="9">
                  <c:v>795146.45000000007</c:v>
                </c:pt>
                <c:pt idx="10">
                  <c:v>844847.85000000009</c:v>
                </c:pt>
                <c:pt idx="11">
                  <c:v>857140.4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5-4BBD-887B-70A50BE4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921416"/>
        <c:axId val="626917808"/>
      </c:lineChart>
      <c:catAx>
        <c:axId val="63613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6136568"/>
        <c:crosses val="autoZero"/>
        <c:auto val="1"/>
        <c:lblAlgn val="ctr"/>
        <c:lblOffset val="100"/>
        <c:noMultiLvlLbl val="0"/>
      </c:catAx>
      <c:valAx>
        <c:axId val="63613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6135912"/>
        <c:crosses val="autoZero"/>
        <c:crossBetween val="between"/>
      </c:valAx>
      <c:valAx>
        <c:axId val="626917808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6921416"/>
        <c:crosses val="max"/>
        <c:crossBetween val="between"/>
      </c:valAx>
      <c:catAx>
        <c:axId val="626921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691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2016</a:t>
            </a:r>
            <a:r>
              <a:rPr lang="zh-TW" altLang="en-US"/>
              <a:t>各產品收入結構分析</a:t>
            </a:r>
          </a:p>
        </c:rich>
      </c:tx>
      <c:layout>
        <c:manualLayout>
          <c:xMode val="edge"/>
          <c:yMode val="edge"/>
          <c:x val="0.2666666666666666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EB0-4949-8A8D-EB07CDCE9C06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B0-4949-8A8D-EB07CDCE9C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EB0-4949-8A8D-EB07CDCE9C06}"/>
              </c:ext>
            </c:extLst>
          </c:dPt>
          <c:dLbls>
            <c:dLbl>
              <c:idx val="0"/>
              <c:layout>
                <c:manualLayout>
                  <c:x val="0.14166666666666677"/>
                  <c:y val="0.2499999999999999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B0-4949-8A8D-EB07CDCE9C06}"/>
                </c:ext>
              </c:extLst>
            </c:dLbl>
            <c:dLbl>
              <c:idx val="1"/>
              <c:layout>
                <c:manualLayout>
                  <c:x val="-0.14444444444444443"/>
                  <c:y val="9.722222222222222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EB0-4949-8A8D-EB07CDCE9C06}"/>
                </c:ext>
              </c:extLst>
            </c:dLbl>
            <c:dLbl>
              <c:idx val="2"/>
              <c:layout>
                <c:manualLayout>
                  <c:x val="-0.20833333333333337"/>
                  <c:y val="-3.70370370370370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EB0-4949-8A8D-EB07CDCE9C0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'2017年度分析比較'!$A$5:$A$7</c:f>
              <c:strCache>
                <c:ptCount val="3"/>
                <c:pt idx="0">
                  <c:v>玫瑰紅棗養生茶</c:v>
                </c:pt>
                <c:pt idx="1">
                  <c:v>寒天洋薰舒眠飲</c:v>
                </c:pt>
                <c:pt idx="2">
                  <c:v>有機水果飲</c:v>
                </c:pt>
              </c:strCache>
            </c:strRef>
          </c:cat>
          <c:val>
            <c:numRef>
              <c:f>'2017年度分析比較'!$B$5:$B$7</c:f>
              <c:numCache>
                <c:formatCode>"$"#,##0</c:formatCode>
                <c:ptCount val="3"/>
                <c:pt idx="0">
                  <c:v>69836980</c:v>
                </c:pt>
                <c:pt idx="1">
                  <c:v>87583270</c:v>
                </c:pt>
                <c:pt idx="2">
                  <c:v>7843890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0-4949-8A8D-EB07CDCE9C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2017</a:t>
            </a:r>
            <a:r>
              <a:rPr lang="zh-TW" altLang="en-US"/>
              <a:t>各產品收入結構分析</a:t>
            </a:r>
          </a:p>
        </c:rich>
      </c:tx>
      <c:layout>
        <c:manualLayout>
          <c:xMode val="edge"/>
          <c:yMode val="edge"/>
          <c:x val="0.2666666666666666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EB0-4949-8A8D-EB07CDCE9C06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B0-4949-8A8D-EB07CDCE9C06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EB0-4949-8A8D-EB07CDCE9C06}"/>
              </c:ext>
            </c:extLst>
          </c:dPt>
          <c:dLbls>
            <c:dLbl>
              <c:idx val="0"/>
              <c:layout>
                <c:manualLayout>
                  <c:x val="0.16944444444444445"/>
                  <c:y val="5.55555555555555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B0-4949-8A8D-EB07CDCE9C06}"/>
                </c:ext>
              </c:extLst>
            </c:dLbl>
            <c:dLbl>
              <c:idx val="1"/>
              <c:layout>
                <c:manualLayout>
                  <c:x val="-0.14722222222222223"/>
                  <c:y val="0.11111111111111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EB0-4949-8A8D-EB07CDCE9C06}"/>
                </c:ext>
              </c:extLst>
            </c:dLbl>
            <c:dLbl>
              <c:idx val="2"/>
              <c:layout>
                <c:manualLayout>
                  <c:x val="-0.24166666666666667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EB0-4949-8A8D-EB07CDCE9C0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'2017年度分析比較'!$A$5:$A$7</c:f>
              <c:strCache>
                <c:ptCount val="3"/>
                <c:pt idx="0">
                  <c:v>玫瑰紅棗養生茶</c:v>
                </c:pt>
                <c:pt idx="1">
                  <c:v>寒天洋薰舒眠飲</c:v>
                </c:pt>
                <c:pt idx="2">
                  <c:v>有機水果飲</c:v>
                </c:pt>
              </c:strCache>
            </c:strRef>
          </c:cat>
          <c:val>
            <c:numRef>
              <c:f>'2017年度分析比較'!$E$5:$E$7</c:f>
              <c:numCache>
                <c:formatCode>"$"#,##0</c:formatCode>
                <c:ptCount val="3"/>
                <c:pt idx="0">
                  <c:v>81964053</c:v>
                </c:pt>
                <c:pt idx="1">
                  <c:v>110138297</c:v>
                </c:pt>
                <c:pt idx="2">
                  <c:v>7416506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0-4949-8A8D-EB07CDCE9C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2016</a:t>
            </a:r>
            <a:r>
              <a:rPr lang="zh-TW" altLang="zh-TW" sz="1400" b="0" i="0" baseline="0">
                <a:effectLst/>
              </a:rPr>
              <a:t>各產品</a:t>
            </a:r>
            <a:r>
              <a:rPr lang="zh-TW" altLang="en-US" sz="1400" b="0" i="0" baseline="0">
                <a:effectLst/>
              </a:rPr>
              <a:t>成本</a:t>
            </a:r>
            <a:r>
              <a:rPr lang="zh-TW" altLang="zh-TW" sz="1400" b="0" i="0" baseline="0">
                <a:effectLst/>
              </a:rPr>
              <a:t>結構分析</a:t>
            </a:r>
            <a:endParaRPr lang="zh-TW" altLang="zh-TW" sz="1400">
              <a:effectLst/>
            </a:endParaRPr>
          </a:p>
        </c:rich>
      </c:tx>
      <c:layout>
        <c:manualLayout>
          <c:xMode val="edge"/>
          <c:yMode val="edge"/>
          <c:x val="0.2666666666666666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EB0-4949-8A8D-EB07CDCE9C06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B0-4949-8A8D-EB07CDCE9C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EB0-4949-8A8D-EB07CDCE9C06}"/>
              </c:ext>
            </c:extLst>
          </c:dPt>
          <c:dLbls>
            <c:dLbl>
              <c:idx val="0"/>
              <c:layout>
                <c:manualLayout>
                  <c:x val="0.14166666666666677"/>
                  <c:y val="0.2499999999999999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B0-4949-8A8D-EB07CDCE9C06}"/>
                </c:ext>
              </c:extLst>
            </c:dLbl>
            <c:dLbl>
              <c:idx val="1"/>
              <c:layout>
                <c:manualLayout>
                  <c:x val="-0.14444444444444443"/>
                  <c:y val="9.722222222222222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EB0-4949-8A8D-EB07CDCE9C06}"/>
                </c:ext>
              </c:extLst>
            </c:dLbl>
            <c:dLbl>
              <c:idx val="2"/>
              <c:layout>
                <c:manualLayout>
                  <c:x val="-0.20833333333333337"/>
                  <c:y val="-3.70370370370370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EB0-4949-8A8D-EB07CDCE9C0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'2017年度分析比較'!$A$5:$A$7</c:f>
              <c:strCache>
                <c:ptCount val="3"/>
                <c:pt idx="0">
                  <c:v>玫瑰紅棗養生茶</c:v>
                </c:pt>
                <c:pt idx="1">
                  <c:v>寒天洋薰舒眠飲</c:v>
                </c:pt>
                <c:pt idx="2">
                  <c:v>有機水果飲</c:v>
                </c:pt>
              </c:strCache>
            </c:strRef>
          </c:cat>
          <c:val>
            <c:numRef>
              <c:f>'2017年度分析比較'!$C$5:$C$7</c:f>
              <c:numCache>
                <c:formatCode>"$"#,##0</c:formatCode>
                <c:ptCount val="3"/>
                <c:pt idx="0">
                  <c:v>26954360</c:v>
                </c:pt>
                <c:pt idx="1">
                  <c:v>10083290</c:v>
                </c:pt>
                <c:pt idx="2">
                  <c:v>5286540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0-4949-8A8D-EB07CDCE9C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2017</a:t>
            </a:r>
            <a:r>
              <a:rPr lang="zh-TW" altLang="zh-TW" sz="1400" b="0" i="0" baseline="0">
                <a:effectLst/>
              </a:rPr>
              <a:t>各產品</a:t>
            </a:r>
            <a:r>
              <a:rPr lang="zh-TW" altLang="en-US" sz="1400" b="0" i="0" baseline="0">
                <a:effectLst/>
              </a:rPr>
              <a:t>成本</a:t>
            </a:r>
            <a:r>
              <a:rPr lang="zh-TW" altLang="zh-TW" sz="1400" b="0" i="0" baseline="0">
                <a:effectLst/>
              </a:rPr>
              <a:t>結構分析</a:t>
            </a:r>
            <a:endParaRPr lang="zh-TW" altLang="zh-TW" sz="1400">
              <a:effectLst/>
            </a:endParaRPr>
          </a:p>
        </c:rich>
      </c:tx>
      <c:layout>
        <c:manualLayout>
          <c:xMode val="edge"/>
          <c:yMode val="edge"/>
          <c:x val="0.2666666666666666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EB0-4949-8A8D-EB07CDCE9C06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B0-4949-8A8D-EB07CDCE9C06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EB0-4949-8A8D-EB07CDCE9C06}"/>
              </c:ext>
            </c:extLst>
          </c:dPt>
          <c:dLbls>
            <c:dLbl>
              <c:idx val="0"/>
              <c:layout>
                <c:manualLayout>
                  <c:x val="0.16944444444444445"/>
                  <c:y val="5.55555555555555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B0-4949-8A8D-EB07CDCE9C06}"/>
                </c:ext>
              </c:extLst>
            </c:dLbl>
            <c:dLbl>
              <c:idx val="1"/>
              <c:layout>
                <c:manualLayout>
                  <c:x val="-0.14722222222222223"/>
                  <c:y val="0.11111111111111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EB0-4949-8A8D-EB07CDCE9C06}"/>
                </c:ext>
              </c:extLst>
            </c:dLbl>
            <c:dLbl>
              <c:idx val="2"/>
              <c:layout>
                <c:manualLayout>
                  <c:x val="-0.24166666666666667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EB0-4949-8A8D-EB07CDCE9C0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'2017年度分析比較'!$A$5:$A$7</c:f>
              <c:strCache>
                <c:ptCount val="3"/>
                <c:pt idx="0">
                  <c:v>玫瑰紅棗養生茶</c:v>
                </c:pt>
                <c:pt idx="1">
                  <c:v>寒天洋薰舒眠飲</c:v>
                </c:pt>
                <c:pt idx="2">
                  <c:v>有機水果飲</c:v>
                </c:pt>
              </c:strCache>
            </c:strRef>
          </c:cat>
          <c:val>
            <c:numRef>
              <c:f>'2017年度分析比較'!$F$5:$F$7</c:f>
              <c:numCache>
                <c:formatCode>"$"#,##0</c:formatCode>
                <c:ptCount val="3"/>
                <c:pt idx="0">
                  <c:v>33027527</c:v>
                </c:pt>
                <c:pt idx="1">
                  <c:v>12474668</c:v>
                </c:pt>
                <c:pt idx="2">
                  <c:v>940908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0-4949-8A8D-EB07CDCE9C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2016</a:t>
            </a:r>
            <a:r>
              <a:rPr lang="zh-TW" altLang="en-US"/>
              <a:t>、</a:t>
            </a:r>
            <a:r>
              <a:rPr lang="en-US" altLang="zh-TW"/>
              <a:t>17</a:t>
            </a:r>
            <a:r>
              <a:rPr lang="zh-TW" altLang="en-US"/>
              <a:t>銷售成本率比較圖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2016銷售成本率</c:v>
          </c:tx>
          <c:spPr>
            <a:ln w="381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5201443569553902E-2"/>
                  <c:y val="-0.162002405949256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AF-4E0D-B760-C0C838912E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'2017年度分析比較'!$A$5:$A$7</c:f>
              <c:strCache>
                <c:ptCount val="3"/>
                <c:pt idx="0">
                  <c:v>玫瑰紅棗養生茶</c:v>
                </c:pt>
                <c:pt idx="1">
                  <c:v>寒天洋薰舒眠飲</c:v>
                </c:pt>
                <c:pt idx="2">
                  <c:v>有機水果飲</c:v>
                </c:pt>
              </c:strCache>
            </c:strRef>
          </c:cat>
          <c:val>
            <c:numRef>
              <c:f>'2017年度分析比較'!$D$5:$D$7</c:f>
              <c:numCache>
                <c:formatCode>0.00%</c:formatCode>
                <c:ptCount val="3"/>
                <c:pt idx="0">
                  <c:v>0.38596113405820243</c:v>
                </c:pt>
                <c:pt idx="1">
                  <c:v>0.1151280375806932</c:v>
                </c:pt>
                <c:pt idx="2">
                  <c:v>0.67396916580931143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AF-4E0D-B760-C0C838912E35}"/>
            </c:ext>
          </c:extLst>
        </c:ser>
        <c:ser>
          <c:idx val="1"/>
          <c:order val="1"/>
          <c:tx>
            <c:v>2017銷售成本率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7298556430446191E-2"/>
                  <c:y val="-3.0057961504811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AF-4E0D-B760-C0C838912E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'2017年度分析比較'!$A$5:$A$7</c:f>
              <c:strCache>
                <c:ptCount val="3"/>
                <c:pt idx="0">
                  <c:v>玫瑰紅棗養生茶</c:v>
                </c:pt>
                <c:pt idx="1">
                  <c:v>寒天洋薰舒眠飲</c:v>
                </c:pt>
                <c:pt idx="2">
                  <c:v>有機水果飲</c:v>
                </c:pt>
              </c:strCache>
            </c:strRef>
          </c:cat>
          <c:val>
            <c:numRef>
              <c:f>'2017年度分析比較'!$G$5:$G$7</c:f>
              <c:numCache>
                <c:formatCode>0.00%</c:formatCode>
                <c:ptCount val="3"/>
                <c:pt idx="0">
                  <c:v>0.40295136454513786</c:v>
                </c:pt>
                <c:pt idx="1">
                  <c:v>0.11326367248986971</c:v>
                </c:pt>
                <c:pt idx="2">
                  <c:v>0.12686674830439024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F-4E0D-B760-C0C838912E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6032200"/>
        <c:axId val="546034496"/>
      </c:lineChart>
      <c:catAx>
        <c:axId val="54603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6034496"/>
        <c:crosses val="autoZero"/>
        <c:auto val="1"/>
        <c:lblAlgn val="ctr"/>
        <c:lblOffset val="100"/>
        <c:noMultiLvlLbl val="0"/>
      </c:catAx>
      <c:valAx>
        <c:axId val="546034496"/>
        <c:scaling>
          <c:orientation val="minMax"/>
          <c:max val="0.70000000000000007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603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7056D0-A485-4282-8C2C-296265C43C3B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832F62-D4B6-4719-A23F-3C91E7126299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990EB4-E559-4044-A5B6-5A715B03192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C25563F-D4A4-46E1-AD59-F34EDA5241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8BC576B-A19E-40CA-AD89-1DCC87646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3074D55-A7F9-43F7-82F7-7054FA3601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12</xdr:row>
      <xdr:rowOff>14287</xdr:rowOff>
    </xdr:from>
    <xdr:to>
      <xdr:col>5</xdr:col>
      <xdr:colOff>600075</xdr:colOff>
      <xdr:row>25</xdr:row>
      <xdr:rowOff>33337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EFA3B71-1A01-4D93-BF3F-CF95E5852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11</xdr:row>
      <xdr:rowOff>204787</xdr:rowOff>
    </xdr:from>
    <xdr:to>
      <xdr:col>11</xdr:col>
      <xdr:colOff>352425</xdr:colOff>
      <xdr:row>25</xdr:row>
      <xdr:rowOff>14287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43D23F5-0113-4082-AA49-68553B131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35</xdr:row>
      <xdr:rowOff>23812</xdr:rowOff>
    </xdr:from>
    <xdr:to>
      <xdr:col>5</xdr:col>
      <xdr:colOff>238125</xdr:colOff>
      <xdr:row>48</xdr:row>
      <xdr:rowOff>42862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738BD84-5540-4EA6-974D-E42C7F1B7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58</xdr:row>
      <xdr:rowOff>14287</xdr:rowOff>
    </xdr:from>
    <xdr:to>
      <xdr:col>5</xdr:col>
      <xdr:colOff>57150</xdr:colOff>
      <xdr:row>71</xdr:row>
      <xdr:rowOff>33337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22E8047-9645-4208-9CDA-C258A5D1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61912</xdr:rowOff>
    </xdr:from>
    <xdr:to>
      <xdr:col>4</xdr:col>
      <xdr:colOff>428625</xdr:colOff>
      <xdr:row>22</xdr:row>
      <xdr:rowOff>80962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47E8622-F289-4631-94D4-81B1CDD15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11</xdr:row>
      <xdr:rowOff>23812</xdr:rowOff>
    </xdr:from>
    <xdr:to>
      <xdr:col>12</xdr:col>
      <xdr:colOff>714375</xdr:colOff>
      <xdr:row>24</xdr:row>
      <xdr:rowOff>42862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1D1AE67-6D7F-4E44-B261-0B4170A05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23</xdr:row>
      <xdr:rowOff>157162</xdr:rowOff>
    </xdr:from>
    <xdr:to>
      <xdr:col>4</xdr:col>
      <xdr:colOff>428625</xdr:colOff>
      <xdr:row>36</xdr:row>
      <xdr:rowOff>176212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74CC886-4547-432D-97B2-94E82541A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33337</xdr:colOff>
      <xdr:row>24</xdr:row>
      <xdr:rowOff>176212</xdr:rowOff>
    </xdr:from>
    <xdr:to>
      <xdr:col>12</xdr:col>
      <xdr:colOff>661987</xdr:colOff>
      <xdr:row>37</xdr:row>
      <xdr:rowOff>195262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A01C266-1349-4323-844C-B5FD8FD2C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914400</xdr:colOff>
      <xdr:row>38</xdr:row>
      <xdr:rowOff>4762</xdr:rowOff>
    </xdr:from>
    <xdr:to>
      <xdr:col>6</xdr:col>
      <xdr:colOff>809625</xdr:colOff>
      <xdr:row>51</xdr:row>
      <xdr:rowOff>23812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2ACBD90-129B-49C5-B553-F90BC30FE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DD36-B76B-4BAC-BFCB-314BAA18B30B}">
  <dimension ref="A1:O23"/>
  <sheetViews>
    <sheetView zoomScale="80" zoomScaleNormal="80" workbookViewId="0">
      <selection activeCell="I19" sqref="I19"/>
    </sheetView>
  </sheetViews>
  <sheetFormatPr defaultRowHeight="16.5"/>
  <cols>
    <col min="1" max="1" width="17.375" bestFit="1" customWidth="1"/>
    <col min="2" max="2" width="11.625" bestFit="1" customWidth="1"/>
    <col min="3" max="3" width="10.625" bestFit="1" customWidth="1"/>
    <col min="4" max="5" width="11.625" bestFit="1" customWidth="1"/>
    <col min="6" max="7" width="11.75" bestFit="1" customWidth="1"/>
    <col min="8" max="9" width="10.625" bestFit="1" customWidth="1"/>
    <col min="10" max="10" width="11.75" bestFit="1" customWidth="1"/>
    <col min="11" max="11" width="11.625" bestFit="1" customWidth="1"/>
    <col min="12" max="12" width="10.625" bestFit="1" customWidth="1"/>
    <col min="13" max="14" width="11.625" bestFit="1" customWidth="1"/>
    <col min="15" max="15" width="12.75" bestFit="1" customWidth="1"/>
  </cols>
  <sheetData>
    <row r="1" spans="1:15" ht="21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3" spans="1:15">
      <c r="A3" s="9" t="s">
        <v>0</v>
      </c>
      <c r="B3" s="7" t="s">
        <v>22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2" t="s">
        <v>21</v>
      </c>
    </row>
    <row r="4" spans="1:15">
      <c r="A4" s="48" t="s">
        <v>23</v>
      </c>
      <c r="B4" s="8" t="s">
        <v>2</v>
      </c>
      <c r="C4" s="10">
        <v>4495131</v>
      </c>
      <c r="D4" s="10">
        <v>6143244</v>
      </c>
      <c r="E4" s="10">
        <v>4384346</v>
      </c>
      <c r="F4" s="10">
        <v>10210412</v>
      </c>
      <c r="G4" s="10">
        <v>12860142</v>
      </c>
      <c r="H4" s="10">
        <v>5797232</v>
      </c>
      <c r="I4" s="10">
        <v>5404173</v>
      </c>
      <c r="J4" s="10">
        <v>10497239</v>
      </c>
      <c r="K4" s="10">
        <v>7672985</v>
      </c>
      <c r="L4" s="10">
        <v>7284480</v>
      </c>
      <c r="M4" s="10">
        <v>5396585</v>
      </c>
      <c r="N4" s="10">
        <v>1818084</v>
      </c>
      <c r="O4" s="11">
        <f>SUM(C4:N4)</f>
        <v>81964053</v>
      </c>
    </row>
    <row r="5" spans="1:15">
      <c r="A5" s="49"/>
      <c r="B5" s="7" t="s">
        <v>3</v>
      </c>
      <c r="C5" s="12">
        <v>1821120</v>
      </c>
      <c r="D5" s="12">
        <v>2883440</v>
      </c>
      <c r="E5" s="12">
        <v>1821120</v>
      </c>
      <c r="F5" s="12">
        <v>3262840</v>
      </c>
      <c r="G5" s="12">
        <v>4328195</v>
      </c>
      <c r="H5" s="12">
        <v>1872718</v>
      </c>
      <c r="I5" s="12">
        <v>3797035</v>
      </c>
      <c r="J5" s="12">
        <v>4567976</v>
      </c>
      <c r="K5" s="12">
        <v>3305332</v>
      </c>
      <c r="L5" s="12">
        <v>2507075</v>
      </c>
      <c r="M5" s="12">
        <v>2276400</v>
      </c>
      <c r="N5" s="12">
        <v>584276</v>
      </c>
      <c r="O5" s="13">
        <f t="shared" ref="O5:O6" si="0">SUM(C5:N5)</f>
        <v>33027527</v>
      </c>
    </row>
    <row r="6" spans="1:15">
      <c r="A6" s="49"/>
      <c r="B6" s="8" t="s">
        <v>4</v>
      </c>
      <c r="C6" s="3">
        <v>8498</v>
      </c>
      <c r="D6" s="3">
        <v>10926</v>
      </c>
      <c r="E6" s="3">
        <v>8195</v>
      </c>
      <c r="F6" s="3">
        <v>19577</v>
      </c>
      <c r="G6" s="3">
        <v>26254</v>
      </c>
      <c r="H6" s="3">
        <v>10926</v>
      </c>
      <c r="I6" s="3">
        <v>9560</v>
      </c>
      <c r="J6" s="3">
        <v>18666</v>
      </c>
      <c r="K6" s="3">
        <v>12444</v>
      </c>
      <c r="L6" s="3">
        <v>11837</v>
      </c>
      <c r="M6" s="3">
        <v>8802</v>
      </c>
      <c r="N6" s="3">
        <v>3035</v>
      </c>
      <c r="O6" s="4">
        <f t="shared" si="0"/>
        <v>148720</v>
      </c>
    </row>
    <row r="7" spans="1:15">
      <c r="A7" s="49"/>
      <c r="B7" s="7" t="s">
        <v>5</v>
      </c>
      <c r="C7" s="12">
        <f>ROUNDDOWN(IF(C6=0,0,C4/C6),0)</f>
        <v>528</v>
      </c>
      <c r="D7" s="12">
        <f t="shared" ref="D7:O7" si="1">ROUNDDOWN(IF(D6=0,0,D4/D6),0)</f>
        <v>562</v>
      </c>
      <c r="E7" s="12">
        <f t="shared" si="1"/>
        <v>535</v>
      </c>
      <c r="F7" s="12">
        <f t="shared" si="1"/>
        <v>521</v>
      </c>
      <c r="G7" s="12">
        <f t="shared" si="1"/>
        <v>489</v>
      </c>
      <c r="H7" s="12">
        <f t="shared" si="1"/>
        <v>530</v>
      </c>
      <c r="I7" s="12">
        <f t="shared" si="1"/>
        <v>565</v>
      </c>
      <c r="J7" s="12">
        <f t="shared" si="1"/>
        <v>562</v>
      </c>
      <c r="K7" s="12">
        <f t="shared" si="1"/>
        <v>616</v>
      </c>
      <c r="L7" s="12">
        <f t="shared" si="1"/>
        <v>615</v>
      </c>
      <c r="M7" s="12">
        <f t="shared" si="1"/>
        <v>613</v>
      </c>
      <c r="N7" s="12">
        <f t="shared" si="1"/>
        <v>599</v>
      </c>
      <c r="O7" s="12">
        <f t="shared" si="1"/>
        <v>551</v>
      </c>
    </row>
    <row r="8" spans="1:15">
      <c r="A8" s="49"/>
      <c r="B8" s="8" t="s">
        <v>6</v>
      </c>
      <c r="C8" s="10">
        <f>ROUNDDOWN(IF(C6=0,0,C5/C6),0)</f>
        <v>214</v>
      </c>
      <c r="D8" s="10">
        <f t="shared" ref="D8:O8" si="2">ROUNDDOWN(IF(D6=0,0,D5/D6),0)</f>
        <v>263</v>
      </c>
      <c r="E8" s="10">
        <f t="shared" si="2"/>
        <v>222</v>
      </c>
      <c r="F8" s="10">
        <f t="shared" si="2"/>
        <v>166</v>
      </c>
      <c r="G8" s="10">
        <f t="shared" si="2"/>
        <v>164</v>
      </c>
      <c r="H8" s="10">
        <f t="shared" si="2"/>
        <v>171</v>
      </c>
      <c r="I8" s="10">
        <f t="shared" si="2"/>
        <v>397</v>
      </c>
      <c r="J8" s="10">
        <f t="shared" si="2"/>
        <v>244</v>
      </c>
      <c r="K8" s="10">
        <f t="shared" si="2"/>
        <v>265</v>
      </c>
      <c r="L8" s="10">
        <f t="shared" si="2"/>
        <v>211</v>
      </c>
      <c r="M8" s="10">
        <f t="shared" si="2"/>
        <v>258</v>
      </c>
      <c r="N8" s="10">
        <f t="shared" si="2"/>
        <v>192</v>
      </c>
      <c r="O8" s="10">
        <f t="shared" si="2"/>
        <v>222</v>
      </c>
    </row>
    <row r="9" spans="1:15">
      <c r="A9" s="50"/>
      <c r="B9" s="7" t="s">
        <v>7</v>
      </c>
      <c r="C9" s="14">
        <f>ROUND(IF(C4=0,0,C5/C4),4)</f>
        <v>0.40510000000000002</v>
      </c>
      <c r="D9" s="14">
        <f t="shared" ref="D9:O9" si="3">ROUND(IF(D4=0,0,D5/D4),4)</f>
        <v>0.46939999999999998</v>
      </c>
      <c r="E9" s="14">
        <f t="shared" si="3"/>
        <v>0.41539999999999999</v>
      </c>
      <c r="F9" s="14">
        <f t="shared" si="3"/>
        <v>0.3196</v>
      </c>
      <c r="G9" s="14">
        <f t="shared" si="3"/>
        <v>0.33660000000000001</v>
      </c>
      <c r="H9" s="14">
        <f t="shared" si="3"/>
        <v>0.32300000000000001</v>
      </c>
      <c r="I9" s="14">
        <f t="shared" si="3"/>
        <v>0.7026</v>
      </c>
      <c r="J9" s="14">
        <f t="shared" si="3"/>
        <v>0.43519999999999998</v>
      </c>
      <c r="K9" s="14">
        <f t="shared" si="3"/>
        <v>0.43080000000000002</v>
      </c>
      <c r="L9" s="14">
        <f t="shared" si="3"/>
        <v>0.34420000000000001</v>
      </c>
      <c r="M9" s="14">
        <f t="shared" si="3"/>
        <v>0.42180000000000001</v>
      </c>
      <c r="N9" s="14">
        <f t="shared" si="3"/>
        <v>0.32140000000000002</v>
      </c>
      <c r="O9" s="14">
        <f t="shared" si="3"/>
        <v>0.40300000000000002</v>
      </c>
    </row>
    <row r="10" spans="1:15">
      <c r="A10" s="8" t="s">
        <v>0</v>
      </c>
      <c r="B10" s="8" t="s">
        <v>22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8" t="s">
        <v>17</v>
      </c>
      <c r="L10" s="8" t="s">
        <v>18</v>
      </c>
      <c r="M10" s="8" t="s">
        <v>19</v>
      </c>
      <c r="N10" s="8" t="s">
        <v>20</v>
      </c>
      <c r="O10" s="15" t="s">
        <v>21</v>
      </c>
    </row>
    <row r="11" spans="1:15">
      <c r="A11" s="51" t="s">
        <v>24</v>
      </c>
      <c r="B11" s="7" t="s">
        <v>2</v>
      </c>
      <c r="C11" s="12">
        <v>3652863</v>
      </c>
      <c r="D11" s="12">
        <v>14805705</v>
      </c>
      <c r="E11" s="12">
        <v>15018169</v>
      </c>
      <c r="F11" s="12">
        <v>1085084</v>
      </c>
      <c r="G11" s="12">
        <v>9680770</v>
      </c>
      <c r="H11" s="12">
        <v>6337497</v>
      </c>
      <c r="I11" s="12">
        <v>9022132</v>
      </c>
      <c r="J11" s="12">
        <v>1227738</v>
      </c>
      <c r="K11" s="12">
        <v>14585653</v>
      </c>
      <c r="L11" s="12">
        <v>8336176</v>
      </c>
      <c r="M11" s="12">
        <v>11289426</v>
      </c>
      <c r="N11" s="12">
        <v>15097084</v>
      </c>
      <c r="O11" s="13">
        <f>SUM(C11:N11)</f>
        <v>110138297</v>
      </c>
    </row>
    <row r="12" spans="1:15">
      <c r="A12" s="52"/>
      <c r="B12" s="8" t="s">
        <v>3</v>
      </c>
      <c r="C12" s="10">
        <v>1062320</v>
      </c>
      <c r="D12" s="10">
        <v>5343469</v>
      </c>
      <c r="E12" s="10">
        <v>1179175</v>
      </c>
      <c r="F12" s="10">
        <v>59186</v>
      </c>
      <c r="G12" s="10">
        <v>786116</v>
      </c>
      <c r="H12" s="10">
        <v>512948</v>
      </c>
      <c r="I12" s="10">
        <v>379400</v>
      </c>
      <c r="J12" s="10">
        <v>1092672</v>
      </c>
      <c r="K12" s="10">
        <v>367259</v>
      </c>
      <c r="L12" s="10">
        <v>660156</v>
      </c>
      <c r="M12" s="10">
        <v>669261</v>
      </c>
      <c r="N12" s="10">
        <v>362706</v>
      </c>
      <c r="O12" s="11">
        <f t="shared" ref="O12:O13" si="4">SUM(C12:N12)</f>
        <v>12474668</v>
      </c>
    </row>
    <row r="13" spans="1:15">
      <c r="A13" s="52"/>
      <c r="B13" s="7" t="s">
        <v>4</v>
      </c>
      <c r="C13" s="5">
        <v>12292</v>
      </c>
      <c r="D13" s="5">
        <v>47349</v>
      </c>
      <c r="E13" s="5">
        <v>50687</v>
      </c>
      <c r="F13" s="5">
        <v>3642</v>
      </c>
      <c r="G13" s="5">
        <v>35208</v>
      </c>
      <c r="H13" s="5">
        <v>21398</v>
      </c>
      <c r="I13" s="5">
        <v>28682</v>
      </c>
      <c r="J13" s="5">
        <v>3794</v>
      </c>
      <c r="K13" s="5">
        <v>42644</v>
      </c>
      <c r="L13" s="5">
        <v>24129</v>
      </c>
      <c r="M13" s="5">
        <v>33235</v>
      </c>
      <c r="N13" s="5">
        <v>45072</v>
      </c>
      <c r="O13" s="6">
        <f t="shared" si="4"/>
        <v>348132</v>
      </c>
    </row>
    <row r="14" spans="1:15">
      <c r="A14" s="52"/>
      <c r="B14" s="8" t="s">
        <v>5</v>
      </c>
      <c r="C14" s="12">
        <f>ROUNDDOWN(IF(C13=0,0,C11/C13),0)</f>
        <v>297</v>
      </c>
      <c r="D14" s="12">
        <f t="shared" ref="D14" si="5">ROUNDDOWN(IF(D13=0,0,D11/D13),0)</f>
        <v>312</v>
      </c>
      <c r="E14" s="12">
        <f t="shared" ref="E14" si="6">ROUNDDOWN(IF(E13=0,0,E11/E13),0)</f>
        <v>296</v>
      </c>
      <c r="F14" s="12">
        <f t="shared" ref="F14" si="7">ROUNDDOWN(IF(F13=0,0,F11/F13),0)</f>
        <v>297</v>
      </c>
      <c r="G14" s="12">
        <f t="shared" ref="G14" si="8">ROUNDDOWN(IF(G13=0,0,G11/G13),0)</f>
        <v>274</v>
      </c>
      <c r="H14" s="12">
        <f t="shared" ref="H14" si="9">ROUNDDOWN(IF(H13=0,0,H11/H13),0)</f>
        <v>296</v>
      </c>
      <c r="I14" s="12">
        <f t="shared" ref="I14" si="10">ROUNDDOWN(IF(I13=0,0,I11/I13),0)</f>
        <v>314</v>
      </c>
      <c r="J14" s="12">
        <f t="shared" ref="J14" si="11">ROUNDDOWN(IF(J13=0,0,J11/J13),0)</f>
        <v>323</v>
      </c>
      <c r="K14" s="12">
        <f t="shared" ref="K14" si="12">ROUNDDOWN(IF(K13=0,0,K11/K13),0)</f>
        <v>342</v>
      </c>
      <c r="L14" s="12">
        <f t="shared" ref="L14" si="13">ROUNDDOWN(IF(L13=0,0,L11/L13),0)</f>
        <v>345</v>
      </c>
      <c r="M14" s="12">
        <f t="shared" ref="M14" si="14">ROUNDDOWN(IF(M13=0,0,M11/M13),0)</f>
        <v>339</v>
      </c>
      <c r="N14" s="12">
        <f t="shared" ref="N14" si="15">ROUNDDOWN(IF(N13=0,0,N11/N13),0)</f>
        <v>334</v>
      </c>
      <c r="O14" s="12">
        <f t="shared" ref="O14" si="16">ROUNDDOWN(IF(O13=0,0,O11/O13),0)</f>
        <v>316</v>
      </c>
    </row>
    <row r="15" spans="1:15">
      <c r="A15" s="52"/>
      <c r="B15" s="7" t="s">
        <v>6</v>
      </c>
      <c r="C15" s="10">
        <f>ROUNDDOWN(IF(C13=0,0,C12/C13),0)</f>
        <v>86</v>
      </c>
      <c r="D15" s="10">
        <f t="shared" ref="D15:O15" si="17">ROUNDDOWN(IF(D13=0,0,D12/D13),0)</f>
        <v>112</v>
      </c>
      <c r="E15" s="10">
        <f t="shared" si="17"/>
        <v>23</v>
      </c>
      <c r="F15" s="10">
        <f t="shared" si="17"/>
        <v>16</v>
      </c>
      <c r="G15" s="10">
        <f t="shared" si="17"/>
        <v>22</v>
      </c>
      <c r="H15" s="10">
        <f t="shared" si="17"/>
        <v>23</v>
      </c>
      <c r="I15" s="10">
        <f t="shared" si="17"/>
        <v>13</v>
      </c>
      <c r="J15" s="10">
        <f t="shared" si="17"/>
        <v>288</v>
      </c>
      <c r="K15" s="10">
        <f t="shared" si="17"/>
        <v>8</v>
      </c>
      <c r="L15" s="10">
        <f t="shared" si="17"/>
        <v>27</v>
      </c>
      <c r="M15" s="10">
        <f t="shared" si="17"/>
        <v>20</v>
      </c>
      <c r="N15" s="10">
        <f t="shared" si="17"/>
        <v>8</v>
      </c>
      <c r="O15" s="10">
        <f t="shared" si="17"/>
        <v>35</v>
      </c>
    </row>
    <row r="16" spans="1:15">
      <c r="A16" s="53"/>
      <c r="B16" s="8" t="s">
        <v>7</v>
      </c>
      <c r="C16" s="14">
        <f>ROUND(IF(C11=0,0,C12/C11),4)</f>
        <v>0.2908</v>
      </c>
      <c r="D16" s="14">
        <f t="shared" ref="D16:O16" si="18">ROUND(IF(D11=0,0,D12/D11),4)</f>
        <v>0.3609</v>
      </c>
      <c r="E16" s="14">
        <f t="shared" si="18"/>
        <v>7.85E-2</v>
      </c>
      <c r="F16" s="14">
        <f t="shared" si="18"/>
        <v>5.45E-2</v>
      </c>
      <c r="G16" s="14">
        <f t="shared" si="18"/>
        <v>8.1199999999999994E-2</v>
      </c>
      <c r="H16" s="14">
        <f t="shared" si="18"/>
        <v>8.09E-2</v>
      </c>
      <c r="I16" s="14">
        <f t="shared" si="18"/>
        <v>4.2099999999999999E-2</v>
      </c>
      <c r="J16" s="14">
        <f t="shared" si="18"/>
        <v>0.89</v>
      </c>
      <c r="K16" s="14">
        <f t="shared" si="18"/>
        <v>2.52E-2</v>
      </c>
      <c r="L16" s="14">
        <f t="shared" si="18"/>
        <v>7.9200000000000007E-2</v>
      </c>
      <c r="M16" s="14">
        <f t="shared" si="18"/>
        <v>5.9299999999999999E-2</v>
      </c>
      <c r="N16" s="14">
        <f t="shared" si="18"/>
        <v>2.4E-2</v>
      </c>
      <c r="O16" s="14">
        <f t="shared" si="18"/>
        <v>0.1133</v>
      </c>
    </row>
    <row r="17" spans="1:15">
      <c r="A17" s="9" t="s">
        <v>0</v>
      </c>
      <c r="B17" s="7" t="s">
        <v>22</v>
      </c>
      <c r="C17" s="7" t="s">
        <v>9</v>
      </c>
      <c r="D17" s="7" t="s">
        <v>10</v>
      </c>
      <c r="E17" s="7" t="s">
        <v>11</v>
      </c>
      <c r="F17" s="7" t="s">
        <v>12</v>
      </c>
      <c r="G17" s="7" t="s">
        <v>13</v>
      </c>
      <c r="H17" s="7" t="s">
        <v>14</v>
      </c>
      <c r="I17" s="7" t="s">
        <v>15</v>
      </c>
      <c r="J17" s="7" t="s">
        <v>16</v>
      </c>
      <c r="K17" s="7" t="s">
        <v>17</v>
      </c>
      <c r="L17" s="7" t="s">
        <v>18</v>
      </c>
      <c r="M17" s="7" t="s">
        <v>19</v>
      </c>
      <c r="N17" s="7" t="s">
        <v>20</v>
      </c>
      <c r="O17" s="16" t="s">
        <v>21</v>
      </c>
    </row>
    <row r="18" spans="1:15">
      <c r="A18" s="48" t="s">
        <v>25</v>
      </c>
      <c r="B18" s="8" t="s">
        <v>2</v>
      </c>
      <c r="C18" s="10">
        <v>330836</v>
      </c>
      <c r="D18" s="10">
        <v>1393156</v>
      </c>
      <c r="E18" s="10">
        <v>575170</v>
      </c>
      <c r="F18" s="10">
        <v>169971</v>
      </c>
      <c r="G18" s="10">
        <v>271650</v>
      </c>
      <c r="H18" s="10">
        <v>268615</v>
      </c>
      <c r="I18" s="10">
        <v>1132129</v>
      </c>
      <c r="J18" s="10">
        <v>1370392</v>
      </c>
      <c r="K18" s="10">
        <v>1183728</v>
      </c>
      <c r="L18" s="10">
        <v>282273</v>
      </c>
      <c r="M18" s="10">
        <v>210946</v>
      </c>
      <c r="N18" s="10">
        <v>227640</v>
      </c>
      <c r="O18" s="11">
        <f>SUM(C18:N18)</f>
        <v>7416506</v>
      </c>
    </row>
    <row r="19" spans="1:15">
      <c r="A19" s="49"/>
      <c r="B19" s="7" t="s">
        <v>3</v>
      </c>
      <c r="C19" s="12">
        <v>78915</v>
      </c>
      <c r="D19" s="12">
        <v>189700</v>
      </c>
      <c r="E19" s="12">
        <v>47045</v>
      </c>
      <c r="F19" s="12">
        <v>101679</v>
      </c>
      <c r="G19" s="12">
        <v>33387</v>
      </c>
      <c r="H19" s="12">
        <v>81950</v>
      </c>
      <c r="I19" s="12">
        <v>57668</v>
      </c>
      <c r="J19" s="12">
        <v>119890</v>
      </c>
      <c r="K19" s="12">
        <v>60704</v>
      </c>
      <c r="L19" s="12">
        <v>81950</v>
      </c>
      <c r="M19" s="12">
        <v>78915</v>
      </c>
      <c r="N19" s="12">
        <v>9105</v>
      </c>
      <c r="O19" s="13">
        <f t="shared" ref="O19:O20" si="19">SUM(C19:N19)</f>
        <v>940908</v>
      </c>
    </row>
    <row r="20" spans="1:15">
      <c r="A20" s="49"/>
      <c r="B20" s="8" t="s">
        <v>4</v>
      </c>
      <c r="C20" s="3">
        <v>3035</v>
      </c>
      <c r="D20" s="3">
        <v>4856</v>
      </c>
      <c r="E20" s="3">
        <v>6829</v>
      </c>
      <c r="F20" s="3">
        <v>7588</v>
      </c>
      <c r="G20" s="3">
        <v>3035</v>
      </c>
      <c r="H20" s="3">
        <v>2276</v>
      </c>
      <c r="I20" s="3">
        <v>2428</v>
      </c>
      <c r="J20" s="3">
        <v>3035</v>
      </c>
      <c r="K20" s="3">
        <v>3186</v>
      </c>
      <c r="L20" s="3">
        <v>2731</v>
      </c>
      <c r="M20" s="3">
        <v>3338</v>
      </c>
      <c r="N20" s="3">
        <v>7588</v>
      </c>
      <c r="O20" s="4">
        <f t="shared" si="19"/>
        <v>49925</v>
      </c>
    </row>
    <row r="21" spans="1:15">
      <c r="A21" s="49"/>
      <c r="B21" s="7" t="s">
        <v>5</v>
      </c>
      <c r="C21" s="12">
        <f>ROUNDDOWN(IF(C20=0,0,C18/C20),0)</f>
        <v>109</v>
      </c>
      <c r="D21" s="12">
        <f t="shared" ref="D21" si="20">ROUNDDOWN(IF(D20=0,0,D18/D20),0)</f>
        <v>286</v>
      </c>
      <c r="E21" s="12">
        <f t="shared" ref="E21" si="21">ROUNDDOWN(IF(E20=0,0,E18/E20),0)</f>
        <v>84</v>
      </c>
      <c r="F21" s="12">
        <f t="shared" ref="F21" si="22">ROUNDDOWN(IF(F20=0,0,F18/F20),0)</f>
        <v>22</v>
      </c>
      <c r="G21" s="12">
        <f t="shared" ref="G21" si="23">ROUNDDOWN(IF(G20=0,0,G18/G20),0)</f>
        <v>89</v>
      </c>
      <c r="H21" s="12">
        <f t="shared" ref="H21" si="24">ROUNDDOWN(IF(H20=0,0,H18/H20),0)</f>
        <v>118</v>
      </c>
      <c r="I21" s="12">
        <f t="shared" ref="I21" si="25">ROUNDDOWN(IF(I20=0,0,I18/I20),0)</f>
        <v>466</v>
      </c>
      <c r="J21" s="12">
        <f t="shared" ref="J21" si="26">ROUNDDOWN(IF(J20=0,0,J18/J20),0)</f>
        <v>451</v>
      </c>
      <c r="K21" s="12">
        <f t="shared" ref="K21" si="27">ROUNDDOWN(IF(K20=0,0,K18/K20),0)</f>
        <v>371</v>
      </c>
      <c r="L21" s="12">
        <f t="shared" ref="L21" si="28">ROUNDDOWN(IF(L20=0,0,L18/L20),0)</f>
        <v>103</v>
      </c>
      <c r="M21" s="12">
        <f t="shared" ref="M21" si="29">ROUNDDOWN(IF(M20=0,0,M18/M20),0)</f>
        <v>63</v>
      </c>
      <c r="N21" s="12">
        <f t="shared" ref="N21" si="30">ROUNDDOWN(IF(N20=0,0,N18/N20),0)</f>
        <v>30</v>
      </c>
      <c r="O21" s="12">
        <f t="shared" ref="O21" si="31">ROUNDDOWN(IF(O20=0,0,O18/O20),0)</f>
        <v>148</v>
      </c>
    </row>
    <row r="22" spans="1:15">
      <c r="A22" s="49"/>
      <c r="B22" s="8" t="s">
        <v>6</v>
      </c>
      <c r="C22" s="10">
        <f>ROUNDDOWN(IF(C20=0,0,C19/C20),0)</f>
        <v>26</v>
      </c>
      <c r="D22" s="10">
        <f t="shared" ref="D22:O22" si="32">ROUNDDOWN(IF(D20=0,0,D19/D20),0)</f>
        <v>39</v>
      </c>
      <c r="E22" s="10">
        <f t="shared" si="32"/>
        <v>6</v>
      </c>
      <c r="F22" s="10">
        <f t="shared" si="32"/>
        <v>13</v>
      </c>
      <c r="G22" s="10">
        <f t="shared" si="32"/>
        <v>11</v>
      </c>
      <c r="H22" s="10">
        <f t="shared" si="32"/>
        <v>36</v>
      </c>
      <c r="I22" s="10">
        <f t="shared" si="32"/>
        <v>23</v>
      </c>
      <c r="J22" s="10">
        <f t="shared" si="32"/>
        <v>39</v>
      </c>
      <c r="K22" s="10">
        <f t="shared" si="32"/>
        <v>19</v>
      </c>
      <c r="L22" s="10">
        <f t="shared" si="32"/>
        <v>30</v>
      </c>
      <c r="M22" s="10">
        <f t="shared" si="32"/>
        <v>23</v>
      </c>
      <c r="N22" s="10">
        <f t="shared" si="32"/>
        <v>1</v>
      </c>
      <c r="O22" s="10">
        <f t="shared" si="32"/>
        <v>18</v>
      </c>
    </row>
    <row r="23" spans="1:15">
      <c r="A23" s="50"/>
      <c r="B23" s="7" t="s">
        <v>7</v>
      </c>
      <c r="C23" s="14">
        <f>ROUND(IF(C18=0,0,C19/C18),4)</f>
        <v>0.23849999999999999</v>
      </c>
      <c r="D23" s="14">
        <f t="shared" ref="D23:O23" si="33">ROUND(IF(D18=0,0,D19/D18),4)</f>
        <v>0.13619999999999999</v>
      </c>
      <c r="E23" s="14">
        <f t="shared" si="33"/>
        <v>8.1799999999999998E-2</v>
      </c>
      <c r="F23" s="14">
        <f t="shared" si="33"/>
        <v>0.59819999999999995</v>
      </c>
      <c r="G23" s="14">
        <f t="shared" si="33"/>
        <v>0.1229</v>
      </c>
      <c r="H23" s="14">
        <f t="shared" si="33"/>
        <v>0.30509999999999998</v>
      </c>
      <c r="I23" s="14">
        <f t="shared" si="33"/>
        <v>5.0900000000000001E-2</v>
      </c>
      <c r="J23" s="14">
        <f t="shared" si="33"/>
        <v>8.7499999999999994E-2</v>
      </c>
      <c r="K23" s="14">
        <f t="shared" si="33"/>
        <v>5.1299999999999998E-2</v>
      </c>
      <c r="L23" s="14">
        <f t="shared" si="33"/>
        <v>0.2903</v>
      </c>
      <c r="M23" s="14">
        <f t="shared" si="33"/>
        <v>0.37409999999999999</v>
      </c>
      <c r="N23" s="14">
        <f t="shared" si="33"/>
        <v>0.04</v>
      </c>
      <c r="O23" s="14">
        <f t="shared" si="33"/>
        <v>0.12690000000000001</v>
      </c>
    </row>
  </sheetData>
  <mergeCells count="4">
    <mergeCell ref="A4:A9"/>
    <mergeCell ref="A11:A16"/>
    <mergeCell ref="A18:A23"/>
    <mergeCell ref="A1:O1"/>
  </mergeCells>
  <phoneticPr fontId="2" type="noConversion"/>
  <conditionalFormatting sqref="C9:N9 C16:N16 C23:N23">
    <cfRule type="cellIs" dxfId="1" priority="1" operator="lessThan">
      <formula>0.1</formula>
    </cfRule>
    <cfRule type="cellIs" dxfId="0" priority="2" operator="greaterThanOrEqual">
      <formula>0.6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E302-7F03-48AA-A12D-239FD9E55402}">
  <dimension ref="A1:O275"/>
  <sheetViews>
    <sheetView topLeftCell="A74" workbookViewId="0">
      <selection activeCell="C77" sqref="C77"/>
    </sheetView>
  </sheetViews>
  <sheetFormatPr defaultRowHeight="16.5"/>
  <cols>
    <col min="1" max="1" width="14.625" style="17" customWidth="1"/>
    <col min="2" max="2" width="10.625" style="17" bestFit="1" customWidth="1"/>
    <col min="3" max="3" width="13.625" style="17" bestFit="1" customWidth="1"/>
    <col min="4" max="13" width="11.625" style="17" bestFit="1" customWidth="1"/>
    <col min="14" max="15" width="12.75" style="17" bestFit="1" customWidth="1"/>
    <col min="16" max="16384" width="9" style="17"/>
  </cols>
  <sheetData>
    <row r="1" spans="1:15" ht="21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3" spans="1:15" ht="17.25" thickBot="1">
      <c r="A3" s="18" t="s">
        <v>27</v>
      </c>
      <c r="B3" s="18" t="s">
        <v>9</v>
      </c>
      <c r="C3" s="18" t="s">
        <v>10</v>
      </c>
      <c r="D3" s="18" t="s">
        <v>11</v>
      </c>
      <c r="E3" s="18" t="s">
        <v>12</v>
      </c>
      <c r="F3" s="18" t="s">
        <v>13</v>
      </c>
      <c r="G3" s="18" t="s">
        <v>14</v>
      </c>
      <c r="H3" s="18" t="s">
        <v>15</v>
      </c>
      <c r="I3" s="18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9" t="s">
        <v>1</v>
      </c>
    </row>
    <row r="4" spans="1:15">
      <c r="A4" s="20" t="s">
        <v>2</v>
      </c>
      <c r="B4" s="21">
        <f>銷售費用!C4+銷售費用!C11+銷售費用!C18</f>
        <v>8478830</v>
      </c>
      <c r="C4" s="21">
        <f>銷售費用!D4+銷售費用!D11+銷售費用!D18</f>
        <v>22342105</v>
      </c>
      <c r="D4" s="21">
        <f>銷售費用!E4+銷售費用!E11+銷售費用!E18</f>
        <v>19977685</v>
      </c>
      <c r="E4" s="21">
        <f>銷售費用!F4+銷售費用!F11+銷售費用!F18</f>
        <v>11465467</v>
      </c>
      <c r="F4" s="21">
        <f>銷售費用!G4+銷售費用!G11+銷售費用!G18</f>
        <v>22812562</v>
      </c>
      <c r="G4" s="21">
        <f>銷售費用!H4+銷售費用!H11+銷售費用!H18</f>
        <v>12403344</v>
      </c>
      <c r="H4" s="21">
        <f>銷售費用!I4+銷售費用!I11+銷售費用!I18</f>
        <v>15558434</v>
      </c>
      <c r="I4" s="21">
        <f>銷售費用!J4+銷售費用!J11+銷售費用!J18</f>
        <v>13095369</v>
      </c>
      <c r="J4" s="21">
        <f>銷售費用!K4+銷售費用!K11+銷售費用!K18</f>
        <v>23442366</v>
      </c>
      <c r="K4" s="21">
        <f>銷售費用!L4+銷售費用!L11+銷售費用!L18</f>
        <v>15902929</v>
      </c>
      <c r="L4" s="21">
        <f>銷售費用!M4+銷售費用!M11+銷售費用!M18</f>
        <v>16896957</v>
      </c>
      <c r="M4" s="21">
        <f>銷售費用!N4+銷售費用!N11+銷售費用!N18</f>
        <v>17142808</v>
      </c>
      <c r="N4" s="21">
        <f>銷售費用!O4+銷售費用!O11+銷售費用!O18</f>
        <v>199518856</v>
      </c>
      <c r="O4" s="22"/>
    </row>
    <row r="5" spans="1:15">
      <c r="A5" s="23" t="s">
        <v>3</v>
      </c>
      <c r="B5" s="24">
        <f>銷售費用!C5+銷售費用!C12+銷售費用!C19</f>
        <v>2962355</v>
      </c>
      <c r="C5" s="24">
        <f>銷售費用!D5+銷售費用!D12+銷售費用!D19</f>
        <v>8416609</v>
      </c>
      <c r="D5" s="24">
        <f>銷售費用!E5+銷售費用!E12+銷售費用!E19</f>
        <v>3047340</v>
      </c>
      <c r="E5" s="24">
        <f>銷售費用!F5+銷售費用!F12+銷售費用!F19</f>
        <v>3423705</v>
      </c>
      <c r="F5" s="24">
        <f>銷售費用!G5+銷售費用!G12+銷售費用!G19</f>
        <v>5147698</v>
      </c>
      <c r="G5" s="24">
        <f>銷售費用!H5+銷售費用!H12+銷售費用!H19</f>
        <v>2467616</v>
      </c>
      <c r="H5" s="24">
        <f>銷售費用!I5+銷售費用!I12+銷售費用!I19</f>
        <v>4234103</v>
      </c>
      <c r="I5" s="24">
        <f>銷售費用!J5+銷售費用!J12+銷售費用!J19</f>
        <v>5780538</v>
      </c>
      <c r="J5" s="24">
        <f>銷售費用!K5+銷售費用!K12+銷售費用!K19</f>
        <v>3733295</v>
      </c>
      <c r="K5" s="24">
        <f>銷售費用!L5+銷售費用!L12+銷售費用!L19</f>
        <v>3249181</v>
      </c>
      <c r="L5" s="24">
        <f>銷售費用!M5+銷售費用!M12+銷售費用!M19</f>
        <v>3024576</v>
      </c>
      <c r="M5" s="24">
        <f>銷售費用!N5+銷售費用!N12+銷售費用!N19</f>
        <v>956087</v>
      </c>
      <c r="N5" s="24">
        <f>銷售費用!O5+銷售費用!O12+銷售費用!O19</f>
        <v>46443103</v>
      </c>
    </row>
    <row r="6" spans="1:15">
      <c r="A6" s="25" t="s">
        <v>4</v>
      </c>
      <c r="B6" s="25">
        <f>銷售費用!C6+銷售費用!C13+銷售費用!C20</f>
        <v>23825</v>
      </c>
      <c r="C6" s="25">
        <f>銷售費用!D6+銷售費用!D13+銷售費用!D20</f>
        <v>63131</v>
      </c>
      <c r="D6" s="25">
        <f>銷售費用!E6+銷售費用!E13+銷售費用!E20</f>
        <v>65711</v>
      </c>
      <c r="E6" s="25">
        <f>銷售費用!F6+銷售費用!F13+銷售費用!F20</f>
        <v>30807</v>
      </c>
      <c r="F6" s="25">
        <f>銷售費用!G6+銷售費用!G13+銷售費用!G20</f>
        <v>64497</v>
      </c>
      <c r="G6" s="25">
        <f>銷售費用!H6+銷售費用!H13+銷售費用!H20</f>
        <v>34600</v>
      </c>
      <c r="H6" s="25">
        <f>銷售費用!I6+銷售費用!I13+銷售費用!I20</f>
        <v>40670</v>
      </c>
      <c r="I6" s="25">
        <f>銷售費用!J6+銷售費用!J13+銷售費用!J20</f>
        <v>25495</v>
      </c>
      <c r="J6" s="25">
        <f>銷售費用!K6+銷售費用!K13+銷售費用!K20</f>
        <v>58274</v>
      </c>
      <c r="K6" s="25">
        <f>銷售費用!L6+銷售費用!L13+銷售費用!L20</f>
        <v>38697</v>
      </c>
      <c r="L6" s="25">
        <f>銷售費用!M6+銷售費用!M13+銷售費用!M20</f>
        <v>45375</v>
      </c>
      <c r="M6" s="25">
        <f>銷售費用!N6+銷售費用!N13+銷售費用!N20</f>
        <v>55695</v>
      </c>
      <c r="N6" s="25">
        <f>銷售費用!O6+銷售費用!O13+銷售費用!O20</f>
        <v>546777</v>
      </c>
    </row>
    <row r="7" spans="1:15">
      <c r="A7" s="23" t="s">
        <v>8</v>
      </c>
      <c r="B7" s="24">
        <f>B4*0.05</f>
        <v>423941.5</v>
      </c>
      <c r="C7" s="24">
        <f t="shared" ref="C7:N7" si="0">C4*0.05</f>
        <v>1117105.25</v>
      </c>
      <c r="D7" s="24">
        <f t="shared" si="0"/>
        <v>998884.25</v>
      </c>
      <c r="E7" s="24">
        <f t="shared" si="0"/>
        <v>573273.35</v>
      </c>
      <c r="F7" s="24">
        <f t="shared" si="0"/>
        <v>1140628.1000000001</v>
      </c>
      <c r="G7" s="24">
        <f t="shared" si="0"/>
        <v>620167.20000000007</v>
      </c>
      <c r="H7" s="24">
        <f t="shared" si="0"/>
        <v>777921.70000000007</v>
      </c>
      <c r="I7" s="24">
        <f t="shared" si="0"/>
        <v>654768.45000000007</v>
      </c>
      <c r="J7" s="24">
        <f t="shared" si="0"/>
        <v>1172118.3</v>
      </c>
      <c r="K7" s="24">
        <f t="shared" si="0"/>
        <v>795146.45000000007</v>
      </c>
      <c r="L7" s="24">
        <f t="shared" si="0"/>
        <v>844847.85000000009</v>
      </c>
      <c r="M7" s="24">
        <f t="shared" si="0"/>
        <v>857140.4</v>
      </c>
      <c r="N7" s="24">
        <f t="shared" si="0"/>
        <v>9975942.8000000007</v>
      </c>
    </row>
    <row r="8" spans="1:15">
      <c r="A8" s="25" t="s">
        <v>7</v>
      </c>
      <c r="B8" s="26">
        <f>B5/B4</f>
        <v>0.34938252093744065</v>
      </c>
      <c r="C8" s="26">
        <f t="shared" ref="C8:N8" si="1">C5/C4</f>
        <v>0.37671513046778715</v>
      </c>
      <c r="D8" s="26">
        <f t="shared" si="1"/>
        <v>0.15253719337350649</v>
      </c>
      <c r="E8" s="26">
        <f t="shared" si="1"/>
        <v>0.29861016563913184</v>
      </c>
      <c r="F8" s="26">
        <f t="shared" si="1"/>
        <v>0.2256519017898998</v>
      </c>
      <c r="G8" s="26">
        <f t="shared" si="1"/>
        <v>0.19894763863680634</v>
      </c>
      <c r="H8" s="26">
        <f t="shared" si="1"/>
        <v>0.27214197778516785</v>
      </c>
      <c r="I8" s="26">
        <f t="shared" si="1"/>
        <v>0.44141848923844756</v>
      </c>
      <c r="J8" s="26">
        <f t="shared" si="1"/>
        <v>0.15925418961550211</v>
      </c>
      <c r="K8" s="26">
        <f t="shared" si="1"/>
        <v>0.20431336893977203</v>
      </c>
      <c r="L8" s="26">
        <f t="shared" si="1"/>
        <v>0.17900122489510981</v>
      </c>
      <c r="M8" s="26">
        <f t="shared" si="1"/>
        <v>5.5771901546117768E-2</v>
      </c>
      <c r="N8" s="26">
        <f t="shared" si="1"/>
        <v>0.2327755076943705</v>
      </c>
    </row>
    <row r="11" spans="1:15" ht="19.5">
      <c r="A11" s="34" t="s">
        <v>33</v>
      </c>
    </row>
    <row r="29" spans="1:6">
      <c r="A29" s="27"/>
      <c r="B29" s="27"/>
      <c r="C29" s="27"/>
      <c r="D29" s="27"/>
      <c r="E29" s="27"/>
      <c r="F29" s="27"/>
    </row>
    <row r="30" spans="1:6">
      <c r="A30" s="29" t="s">
        <v>29</v>
      </c>
      <c r="B30" s="35">
        <f t="array" ref="B30:C30">LINEST(B4:M4,B5:M5)</f>
        <v>0.95022417528079794</v>
      </c>
      <c r="C30" s="36">
        <v>12948958.062861988</v>
      </c>
      <c r="E30" s="27"/>
      <c r="F30" s="27"/>
    </row>
    <row r="31" spans="1:6">
      <c r="B31" s="36" t="str">
        <f>_xlfn.CONCAT("Y=",TEXT(B30,"0.0000"),"X+",TEXT(C30,"0.0000"))</f>
        <v>Y=0.9502X+12948958.0629</v>
      </c>
      <c r="C31" s="36"/>
      <c r="D31" s="55" t="s">
        <v>30</v>
      </c>
      <c r="E31" s="55"/>
      <c r="F31" s="55"/>
    </row>
    <row r="32" spans="1:6">
      <c r="A32" s="29" t="s">
        <v>31</v>
      </c>
      <c r="B32" s="35" t="str">
        <f>_xlfn.CONCAT("r=",TEXT(CORREL(B4:M4,B5:M5),"0.0000"))</f>
        <v>r=0.3741</v>
      </c>
      <c r="C32" s="36" t="str">
        <f>IF(CORREL(B4:M4,B5:M5)&lt;0.5, "異常","")</f>
        <v>異常</v>
      </c>
      <c r="D32" s="31"/>
      <c r="E32" s="27"/>
      <c r="F32" s="27"/>
    </row>
    <row r="33" spans="1:6">
      <c r="A33" s="27"/>
      <c r="B33" s="27"/>
      <c r="C33" s="27"/>
      <c r="D33" s="27"/>
      <c r="E33" s="27"/>
      <c r="F33" s="27"/>
    </row>
    <row r="34" spans="1:6">
      <c r="A34" s="33" t="s">
        <v>34</v>
      </c>
      <c r="B34" s="27"/>
      <c r="C34" s="27"/>
      <c r="D34" s="27"/>
      <c r="E34" s="27"/>
      <c r="F34" s="27"/>
    </row>
    <row r="35" spans="1:6">
      <c r="A35" s="27"/>
      <c r="B35" s="27"/>
      <c r="C35" s="27"/>
      <c r="D35" s="27"/>
      <c r="E35" s="27"/>
      <c r="F35" s="27"/>
    </row>
    <row r="36" spans="1:6">
      <c r="A36" s="27"/>
      <c r="B36" s="27"/>
      <c r="C36" s="27"/>
      <c r="D36" s="27"/>
      <c r="E36" s="27"/>
      <c r="F36" s="27"/>
    </row>
    <row r="37" spans="1:6">
      <c r="A37" s="27"/>
      <c r="B37" s="27"/>
      <c r="C37" s="27"/>
      <c r="D37" s="27"/>
      <c r="E37" s="27"/>
      <c r="F37" s="27"/>
    </row>
    <row r="38" spans="1:6">
      <c r="A38" s="27"/>
      <c r="B38" s="27"/>
      <c r="C38" s="27"/>
      <c r="D38" s="27"/>
      <c r="E38" s="27"/>
      <c r="F38" s="27"/>
    </row>
    <row r="39" spans="1:6">
      <c r="A39" s="27"/>
      <c r="B39" s="27"/>
      <c r="C39" s="27"/>
      <c r="D39" s="27"/>
      <c r="E39" s="27"/>
      <c r="F39" s="27"/>
    </row>
    <row r="40" spans="1:6">
      <c r="A40" s="27"/>
      <c r="B40" s="27"/>
      <c r="C40" s="27"/>
      <c r="D40" s="27"/>
      <c r="E40" s="27"/>
      <c r="F40" s="27"/>
    </row>
    <row r="41" spans="1:6">
      <c r="A41" s="27"/>
      <c r="B41" s="27"/>
      <c r="C41" s="27"/>
      <c r="D41" s="27"/>
      <c r="E41" s="27"/>
      <c r="F41" s="27"/>
    </row>
    <row r="42" spans="1:6">
      <c r="A42" s="27"/>
      <c r="B42" s="27"/>
      <c r="C42" s="27"/>
      <c r="D42" s="27"/>
      <c r="E42" s="27"/>
      <c r="F42" s="27"/>
    </row>
    <row r="43" spans="1:6">
      <c r="A43" s="27"/>
      <c r="B43" s="27"/>
      <c r="C43" s="27"/>
      <c r="D43" s="27"/>
      <c r="E43" s="27"/>
      <c r="F43" s="27"/>
    </row>
    <row r="44" spans="1:6">
      <c r="A44" s="27"/>
      <c r="B44" s="27"/>
      <c r="C44" s="27"/>
      <c r="D44" s="27"/>
      <c r="E44" s="27"/>
      <c r="F44" s="27"/>
    </row>
    <row r="45" spans="1:6">
      <c r="A45" s="27"/>
      <c r="B45" s="27"/>
      <c r="C45" s="27"/>
      <c r="D45" s="27"/>
      <c r="E45" s="27"/>
      <c r="F45" s="27"/>
    </row>
    <row r="46" spans="1:6">
      <c r="A46" s="27"/>
      <c r="B46" s="27"/>
      <c r="C46" s="27"/>
      <c r="D46" s="27"/>
      <c r="E46" s="27"/>
      <c r="F46" s="27"/>
    </row>
    <row r="47" spans="1:6">
      <c r="A47" s="27"/>
      <c r="B47" s="27"/>
      <c r="C47" s="27"/>
      <c r="D47" s="27"/>
      <c r="E47" s="27"/>
      <c r="F47" s="27"/>
    </row>
    <row r="48" spans="1:6">
      <c r="A48" s="27"/>
      <c r="B48" s="27"/>
      <c r="C48" s="27"/>
      <c r="D48" s="27"/>
      <c r="E48" s="27"/>
      <c r="F48" s="27"/>
    </row>
    <row r="49" spans="1:6">
      <c r="A49" s="27"/>
      <c r="B49" s="27"/>
      <c r="C49" s="27"/>
      <c r="D49" s="27"/>
      <c r="E49" s="27"/>
      <c r="F49" s="27"/>
    </row>
    <row r="50" spans="1:6">
      <c r="A50" s="27"/>
      <c r="B50" s="27"/>
      <c r="C50" s="27"/>
      <c r="D50" s="27"/>
      <c r="E50" s="27"/>
      <c r="F50" s="27"/>
    </row>
    <row r="51" spans="1:6">
      <c r="A51" s="27"/>
      <c r="B51" s="27"/>
      <c r="C51" s="27"/>
      <c r="D51" s="27"/>
      <c r="E51" s="27"/>
      <c r="F51" s="27"/>
    </row>
    <row r="52" spans="1:6">
      <c r="A52" s="27"/>
      <c r="B52" s="27"/>
      <c r="C52" s="27"/>
      <c r="D52" s="27"/>
      <c r="E52" s="27"/>
      <c r="F52" s="27"/>
    </row>
    <row r="53" spans="1:6">
      <c r="A53" s="29" t="s">
        <v>29</v>
      </c>
      <c r="B53" s="35">
        <f t="array" ref="B53:C53">LINEST(B4:M4,B6:M6)</f>
        <v>288.94477381654616</v>
      </c>
      <c r="C53" s="35">
        <v>3460874.9505758621</v>
      </c>
      <c r="D53" s="31"/>
      <c r="E53" s="27"/>
      <c r="F53" s="27"/>
    </row>
    <row r="54" spans="1:6">
      <c r="B54" s="35" t="str">
        <f>_xlfn.CONCAT("Y=",TEXT(B53,"0.0000"),"X+",TEXT(C53,"0.0000"))</f>
        <v>Y=288.9448X+3460874.9506</v>
      </c>
      <c r="C54" s="36"/>
      <c r="D54" s="32" t="s">
        <v>30</v>
      </c>
      <c r="E54" s="32"/>
      <c r="F54" s="32"/>
    </row>
    <row r="55" spans="1:6">
      <c r="A55" s="29" t="s">
        <v>31</v>
      </c>
      <c r="B55" s="37" t="str">
        <f>_xlfn.CONCAT("r=",TEXT(CORREL(B4:M4,B6:M6),"0.0000"))</f>
        <v>r=0.9284</v>
      </c>
      <c r="C55" s="36" t="str">
        <f>IF(CORREL(B4:M4,B6:M6)&lt;0.5,"異常","")</f>
        <v/>
      </c>
      <c r="D55" s="31"/>
      <c r="E55" s="27"/>
      <c r="F55" s="27"/>
    </row>
    <row r="56" spans="1:6">
      <c r="A56" s="27"/>
      <c r="B56" s="27"/>
      <c r="C56" s="27"/>
      <c r="D56" s="27"/>
      <c r="E56" s="27"/>
      <c r="F56" s="27"/>
    </row>
    <row r="57" spans="1:6" ht="18.75" customHeight="1">
      <c r="A57" s="33" t="s">
        <v>32</v>
      </c>
      <c r="B57" s="27"/>
      <c r="C57" s="27"/>
      <c r="D57" s="27"/>
      <c r="E57" s="27"/>
      <c r="F57" s="27"/>
    </row>
    <row r="58" spans="1:6">
      <c r="A58" s="27"/>
      <c r="B58" s="27"/>
      <c r="C58" s="27"/>
      <c r="D58" s="27"/>
      <c r="E58" s="27"/>
      <c r="F58" s="27"/>
    </row>
    <row r="59" spans="1:6">
      <c r="A59" s="27"/>
      <c r="B59" s="27"/>
      <c r="C59" s="27"/>
      <c r="D59" s="27"/>
      <c r="E59" s="27"/>
      <c r="F59" s="27"/>
    </row>
    <row r="60" spans="1:6">
      <c r="A60" s="27"/>
      <c r="B60" s="27"/>
      <c r="C60" s="27"/>
      <c r="D60" s="27"/>
      <c r="E60" s="27"/>
      <c r="F60" s="27"/>
    </row>
    <row r="61" spans="1:6">
      <c r="A61" s="27"/>
      <c r="B61" s="27"/>
      <c r="C61" s="27"/>
      <c r="D61" s="27"/>
      <c r="E61" s="27"/>
      <c r="F61" s="27"/>
    </row>
    <row r="62" spans="1:6">
      <c r="A62" s="27"/>
      <c r="B62" s="27"/>
      <c r="C62" s="27"/>
      <c r="D62" s="27"/>
      <c r="E62" s="27"/>
      <c r="F62" s="27"/>
    </row>
    <row r="63" spans="1:6">
      <c r="A63" s="27"/>
      <c r="B63" s="27"/>
      <c r="C63" s="27"/>
      <c r="D63" s="27"/>
      <c r="E63" s="27"/>
      <c r="F63" s="27"/>
    </row>
    <row r="64" spans="1:6">
      <c r="A64" s="27"/>
      <c r="B64" s="27"/>
      <c r="C64" s="27"/>
      <c r="D64" s="27"/>
      <c r="E64" s="27"/>
      <c r="F64" s="27"/>
    </row>
    <row r="65" spans="1:6">
      <c r="A65" s="27"/>
      <c r="B65" s="27"/>
      <c r="C65" s="27"/>
      <c r="D65" s="27"/>
      <c r="E65" s="27"/>
      <c r="F65" s="27"/>
    </row>
    <row r="66" spans="1:6">
      <c r="A66" s="27"/>
      <c r="B66" s="27"/>
      <c r="C66" s="27"/>
      <c r="D66" s="27"/>
      <c r="E66" s="27"/>
      <c r="F66" s="27"/>
    </row>
    <row r="67" spans="1:6">
      <c r="A67" s="27"/>
      <c r="B67" s="27"/>
      <c r="C67" s="27"/>
      <c r="D67" s="27"/>
      <c r="E67" s="27"/>
      <c r="F67" s="27"/>
    </row>
    <row r="68" spans="1:6">
      <c r="A68" s="27"/>
      <c r="B68" s="27"/>
      <c r="C68" s="27"/>
      <c r="D68" s="27"/>
      <c r="E68" s="27"/>
      <c r="F68" s="27"/>
    </row>
    <row r="69" spans="1:6">
      <c r="A69" s="27"/>
      <c r="B69" s="27"/>
      <c r="C69" s="27"/>
      <c r="D69" s="27"/>
      <c r="E69" s="27"/>
      <c r="F69" s="27"/>
    </row>
    <row r="70" spans="1:6">
      <c r="A70" s="27"/>
      <c r="B70" s="27"/>
      <c r="C70" s="27"/>
      <c r="D70" s="27"/>
      <c r="E70" s="27"/>
      <c r="F70" s="27"/>
    </row>
    <row r="71" spans="1:6">
      <c r="A71" s="27"/>
      <c r="B71" s="27"/>
      <c r="C71" s="27"/>
      <c r="D71" s="27"/>
      <c r="E71" s="27"/>
      <c r="F71" s="27"/>
    </row>
    <row r="72" spans="1:6">
      <c r="A72" s="27"/>
      <c r="B72" s="27"/>
      <c r="C72" s="27"/>
      <c r="D72" s="27"/>
      <c r="E72" s="27"/>
      <c r="F72" s="27"/>
    </row>
    <row r="73" spans="1:6">
      <c r="A73" s="27"/>
      <c r="B73" s="27"/>
      <c r="C73" s="27"/>
      <c r="D73" s="27"/>
      <c r="E73" s="27"/>
      <c r="F73" s="27"/>
    </row>
    <row r="74" spans="1:6">
      <c r="A74" s="27"/>
      <c r="B74" s="27"/>
      <c r="C74" s="27"/>
      <c r="D74" s="27"/>
      <c r="E74" s="27"/>
      <c r="F74" s="27"/>
    </row>
    <row r="75" spans="1:6">
      <c r="A75" s="29" t="s">
        <v>29</v>
      </c>
      <c r="B75" s="30">
        <f t="array" ref="B75:C75">LINEST(B4:M4,B7:M7)</f>
        <v>20</v>
      </c>
      <c r="C75" s="30">
        <v>-1.862645149230957E-9</v>
      </c>
      <c r="D75" s="31"/>
      <c r="E75" s="27"/>
      <c r="F75" s="27"/>
    </row>
    <row r="76" spans="1:6">
      <c r="B76" s="31" t="str">
        <f>_xlfn.CONCAT("Y=",TEXT(B75,"0.0000"),"X+",TEXT(C75,"0.0000"))</f>
        <v>Y=20.0000X+0.0000</v>
      </c>
      <c r="C76" s="31"/>
      <c r="D76" s="32" t="s">
        <v>30</v>
      </c>
      <c r="E76" s="32"/>
      <c r="F76" s="28"/>
    </row>
    <row r="77" spans="1:6">
      <c r="A77" s="29" t="s">
        <v>31</v>
      </c>
      <c r="B77" s="30" t="str">
        <f>_xlfn.CONCAT("r=",TEXT(CORREL(B4:M4,B7:M7),"0.0000"))</f>
        <v>r=1.0000</v>
      </c>
      <c r="C77" s="31" t="str">
        <f>IF(CORREL(B4:M4,B7:M7)&lt;0.5,"異常","")</f>
        <v/>
      </c>
      <c r="D77" s="31"/>
      <c r="E77" s="27"/>
      <c r="F77" s="27"/>
    </row>
    <row r="78" spans="1:6">
      <c r="A78" s="27"/>
      <c r="B78" s="27"/>
      <c r="C78" s="27"/>
      <c r="D78" s="27"/>
      <c r="E78" s="27"/>
      <c r="F78" s="27"/>
    </row>
    <row r="79" spans="1:6">
      <c r="A79" s="27"/>
      <c r="B79" s="27"/>
      <c r="C79" s="27"/>
      <c r="D79" s="27"/>
      <c r="E79" s="27"/>
      <c r="F79" s="27"/>
    </row>
    <row r="80" spans="1:6">
      <c r="A80" s="27"/>
      <c r="B80" s="27"/>
      <c r="C80" s="27"/>
      <c r="D80" s="27"/>
      <c r="E80" s="27"/>
      <c r="F80" s="27"/>
    </row>
    <row r="81" spans="1:6">
      <c r="A81" s="27"/>
      <c r="B81" s="27"/>
      <c r="C81" s="27"/>
      <c r="D81" s="27"/>
      <c r="E81" s="27"/>
      <c r="F81" s="27"/>
    </row>
    <row r="82" spans="1:6">
      <c r="A82" s="27"/>
      <c r="B82" s="27"/>
      <c r="C82" s="27"/>
      <c r="D82" s="27"/>
      <c r="E82" s="27"/>
      <c r="F82" s="27"/>
    </row>
    <row r="83" spans="1:6">
      <c r="A83" s="27"/>
      <c r="B83" s="27"/>
      <c r="C83" s="27"/>
      <c r="D83" s="27"/>
      <c r="E83" s="27"/>
      <c r="F83" s="27"/>
    </row>
    <row r="84" spans="1:6">
      <c r="A84" s="27"/>
      <c r="B84" s="27"/>
      <c r="C84" s="27"/>
      <c r="D84" s="27"/>
      <c r="E84" s="27"/>
      <c r="F84" s="27"/>
    </row>
    <row r="85" spans="1:6">
      <c r="A85" s="27"/>
      <c r="B85" s="27"/>
      <c r="C85" s="27"/>
      <c r="D85" s="27"/>
      <c r="E85" s="27"/>
      <c r="F85" s="27"/>
    </row>
    <row r="86" spans="1:6">
      <c r="A86" s="27"/>
      <c r="B86" s="27"/>
      <c r="C86" s="27"/>
      <c r="D86" s="27"/>
      <c r="E86" s="27"/>
      <c r="F86" s="27"/>
    </row>
    <row r="87" spans="1:6">
      <c r="A87" s="27"/>
      <c r="B87" s="27"/>
      <c r="C87" s="27"/>
      <c r="D87" s="27"/>
      <c r="E87" s="27"/>
      <c r="F87" s="27"/>
    </row>
    <row r="88" spans="1:6">
      <c r="A88" s="27"/>
      <c r="B88" s="27"/>
      <c r="C88" s="27"/>
      <c r="D88" s="27"/>
      <c r="E88" s="27"/>
      <c r="F88" s="27"/>
    </row>
    <row r="89" spans="1:6">
      <c r="A89" s="27"/>
      <c r="B89" s="27"/>
      <c r="C89" s="27"/>
      <c r="D89" s="27"/>
      <c r="E89" s="27"/>
      <c r="F89" s="27"/>
    </row>
    <row r="90" spans="1:6">
      <c r="A90" s="27"/>
      <c r="B90" s="27"/>
      <c r="C90" s="27"/>
      <c r="D90" s="27"/>
      <c r="E90" s="27"/>
      <c r="F90" s="27"/>
    </row>
    <row r="91" spans="1:6">
      <c r="A91" s="27"/>
      <c r="B91" s="27"/>
      <c r="C91" s="27"/>
      <c r="D91" s="27"/>
      <c r="E91" s="27"/>
      <c r="F91" s="27"/>
    </row>
    <row r="92" spans="1:6">
      <c r="A92" s="27"/>
      <c r="B92" s="27"/>
      <c r="C92" s="27"/>
      <c r="D92" s="27"/>
      <c r="E92" s="27"/>
      <c r="F92" s="27"/>
    </row>
    <row r="93" spans="1:6">
      <c r="A93" s="27"/>
      <c r="B93" s="27"/>
      <c r="C93" s="27"/>
      <c r="D93" s="27"/>
      <c r="E93" s="27"/>
      <c r="F93" s="27"/>
    </row>
    <row r="94" spans="1:6">
      <c r="A94" s="27"/>
      <c r="B94" s="27"/>
      <c r="C94" s="27"/>
      <c r="D94" s="27"/>
      <c r="E94" s="27"/>
      <c r="F94" s="27"/>
    </row>
    <row r="95" spans="1:6">
      <c r="A95" s="27"/>
      <c r="B95" s="27"/>
      <c r="C95" s="27"/>
      <c r="D95" s="27"/>
      <c r="E95" s="27"/>
      <c r="F95" s="27"/>
    </row>
    <row r="96" spans="1:6">
      <c r="A96" s="27"/>
      <c r="B96" s="27"/>
      <c r="C96" s="27"/>
      <c r="D96" s="27"/>
      <c r="E96" s="27"/>
      <c r="F96" s="27"/>
    </row>
    <row r="97" spans="1:6">
      <c r="A97" s="27"/>
      <c r="B97" s="27"/>
      <c r="C97" s="27"/>
      <c r="D97" s="27"/>
      <c r="E97" s="27"/>
      <c r="F97" s="27"/>
    </row>
    <row r="98" spans="1:6">
      <c r="A98" s="27"/>
      <c r="B98" s="27"/>
      <c r="C98" s="27"/>
      <c r="D98" s="27"/>
      <c r="E98" s="27"/>
      <c r="F98" s="27"/>
    </row>
    <row r="99" spans="1:6">
      <c r="A99" s="27"/>
      <c r="B99" s="27"/>
      <c r="C99" s="27"/>
      <c r="D99" s="27"/>
      <c r="E99" s="27"/>
      <c r="F99" s="27"/>
    </row>
    <row r="100" spans="1:6">
      <c r="A100" s="27"/>
      <c r="B100" s="27"/>
      <c r="C100" s="27"/>
      <c r="D100" s="27"/>
      <c r="E100" s="27"/>
      <c r="F100" s="27"/>
    </row>
    <row r="101" spans="1:6">
      <c r="A101" s="27"/>
      <c r="B101" s="27"/>
      <c r="C101" s="27"/>
      <c r="D101" s="27"/>
      <c r="E101" s="27"/>
      <c r="F101" s="27"/>
    </row>
    <row r="102" spans="1:6">
      <c r="A102" s="27"/>
      <c r="B102" s="27"/>
      <c r="C102" s="27"/>
      <c r="D102" s="27"/>
      <c r="E102" s="27"/>
      <c r="F102" s="27"/>
    </row>
    <row r="103" spans="1:6">
      <c r="A103" s="27"/>
      <c r="B103" s="27"/>
      <c r="C103" s="27"/>
      <c r="D103" s="27"/>
      <c r="E103" s="27"/>
      <c r="F103" s="27"/>
    </row>
    <row r="104" spans="1:6">
      <c r="A104" s="27"/>
      <c r="B104" s="27"/>
      <c r="C104" s="27"/>
      <c r="D104" s="27"/>
      <c r="E104" s="27"/>
      <c r="F104" s="27"/>
    </row>
    <row r="105" spans="1:6">
      <c r="A105" s="27"/>
      <c r="B105" s="27"/>
      <c r="C105" s="27"/>
      <c r="D105" s="27"/>
      <c r="E105" s="27"/>
      <c r="F105" s="27"/>
    </row>
    <row r="106" spans="1:6">
      <c r="A106" s="27"/>
      <c r="B106" s="27"/>
      <c r="C106" s="27"/>
      <c r="D106" s="27"/>
      <c r="E106" s="27"/>
      <c r="F106" s="27"/>
    </row>
    <row r="107" spans="1:6">
      <c r="A107" s="27"/>
      <c r="B107" s="27"/>
      <c r="C107" s="27"/>
      <c r="D107" s="27"/>
      <c r="E107" s="27"/>
      <c r="F107" s="27"/>
    </row>
    <row r="108" spans="1:6">
      <c r="A108" s="27"/>
      <c r="B108" s="27"/>
      <c r="C108" s="27"/>
      <c r="D108" s="27"/>
      <c r="E108" s="27"/>
      <c r="F108" s="27"/>
    </row>
    <row r="109" spans="1:6">
      <c r="A109" s="27"/>
      <c r="B109" s="27"/>
      <c r="C109" s="27"/>
      <c r="D109" s="27"/>
      <c r="E109" s="27"/>
      <c r="F109" s="27"/>
    </row>
    <row r="110" spans="1:6">
      <c r="A110" s="27"/>
      <c r="B110" s="27"/>
      <c r="C110" s="27"/>
      <c r="D110" s="27"/>
      <c r="E110" s="27"/>
      <c r="F110" s="27"/>
    </row>
    <row r="111" spans="1:6">
      <c r="A111" s="27"/>
      <c r="B111" s="27"/>
      <c r="C111" s="27"/>
      <c r="D111" s="27"/>
      <c r="E111" s="27"/>
      <c r="F111" s="27"/>
    </row>
    <row r="112" spans="1:6">
      <c r="A112" s="27"/>
      <c r="B112" s="27"/>
      <c r="C112" s="27"/>
      <c r="D112" s="27"/>
      <c r="E112" s="27"/>
      <c r="F112" s="27"/>
    </row>
    <row r="113" spans="1:6">
      <c r="A113" s="27"/>
      <c r="B113" s="27"/>
      <c r="C113" s="27"/>
      <c r="D113" s="27"/>
      <c r="E113" s="27"/>
      <c r="F113" s="27"/>
    </row>
    <row r="114" spans="1:6">
      <c r="A114" s="27"/>
      <c r="B114" s="27"/>
      <c r="C114" s="27"/>
      <c r="D114" s="27"/>
      <c r="E114" s="27"/>
      <c r="F114" s="27"/>
    </row>
    <row r="115" spans="1:6">
      <c r="A115" s="27"/>
      <c r="B115" s="27"/>
      <c r="C115" s="27"/>
      <c r="D115" s="27"/>
      <c r="E115" s="27"/>
      <c r="F115" s="27"/>
    </row>
    <row r="116" spans="1:6">
      <c r="A116" s="27"/>
      <c r="B116" s="27"/>
      <c r="C116" s="27"/>
      <c r="D116" s="27"/>
      <c r="E116" s="27"/>
      <c r="F116" s="27"/>
    </row>
    <row r="117" spans="1:6">
      <c r="A117" s="27"/>
      <c r="B117" s="27"/>
      <c r="C117" s="27"/>
      <c r="D117" s="27"/>
      <c r="E117" s="27"/>
      <c r="F117" s="27"/>
    </row>
    <row r="118" spans="1:6">
      <c r="A118" s="27"/>
      <c r="B118" s="27"/>
      <c r="C118" s="27"/>
      <c r="D118" s="27"/>
      <c r="E118" s="27"/>
      <c r="F118" s="27"/>
    </row>
    <row r="119" spans="1:6">
      <c r="A119" s="27"/>
      <c r="B119" s="27"/>
      <c r="C119" s="27"/>
      <c r="D119" s="27"/>
      <c r="E119" s="27"/>
      <c r="F119" s="27"/>
    </row>
    <row r="120" spans="1:6">
      <c r="A120" s="27"/>
      <c r="B120" s="27"/>
      <c r="C120" s="27"/>
      <c r="D120" s="27"/>
      <c r="E120" s="27"/>
      <c r="F120" s="27"/>
    </row>
    <row r="121" spans="1:6">
      <c r="A121" s="27"/>
      <c r="B121" s="27"/>
      <c r="C121" s="27"/>
      <c r="D121" s="27"/>
      <c r="E121" s="27"/>
      <c r="F121" s="27"/>
    </row>
    <row r="122" spans="1:6">
      <c r="A122" s="27"/>
      <c r="B122" s="27"/>
      <c r="C122" s="27"/>
      <c r="D122" s="27"/>
      <c r="E122" s="27"/>
      <c r="F122" s="27"/>
    </row>
    <row r="123" spans="1:6">
      <c r="A123" s="27"/>
      <c r="B123" s="27"/>
      <c r="C123" s="27"/>
      <c r="D123" s="27"/>
      <c r="E123" s="27"/>
      <c r="F123" s="27"/>
    </row>
    <row r="124" spans="1:6">
      <c r="A124" s="27"/>
      <c r="B124" s="27"/>
      <c r="C124" s="27"/>
      <c r="D124" s="27"/>
      <c r="E124" s="27"/>
      <c r="F124" s="27"/>
    </row>
    <row r="125" spans="1:6">
      <c r="A125" s="27"/>
      <c r="B125" s="27"/>
      <c r="C125" s="27"/>
      <c r="D125" s="27"/>
      <c r="E125" s="27"/>
      <c r="F125" s="27"/>
    </row>
    <row r="126" spans="1:6">
      <c r="A126" s="27"/>
      <c r="B126" s="27"/>
      <c r="C126" s="27"/>
      <c r="D126" s="27"/>
      <c r="E126" s="27"/>
      <c r="F126" s="27"/>
    </row>
    <row r="127" spans="1:6">
      <c r="A127" s="27"/>
      <c r="B127" s="27"/>
      <c r="C127" s="27"/>
      <c r="D127" s="27"/>
      <c r="E127" s="27"/>
      <c r="F127" s="27"/>
    </row>
    <row r="128" spans="1:6">
      <c r="A128" s="27"/>
      <c r="B128" s="27"/>
      <c r="C128" s="27"/>
      <c r="D128" s="27"/>
      <c r="E128" s="27"/>
      <c r="F128" s="27"/>
    </row>
    <row r="129" spans="1:6">
      <c r="A129" s="27"/>
      <c r="B129" s="27"/>
      <c r="C129" s="27"/>
      <c r="D129" s="27"/>
      <c r="E129" s="27"/>
      <c r="F129" s="27"/>
    </row>
    <row r="130" spans="1:6">
      <c r="A130" s="27"/>
      <c r="B130" s="27"/>
      <c r="C130" s="27"/>
      <c r="D130" s="27"/>
      <c r="E130" s="27"/>
      <c r="F130" s="27"/>
    </row>
    <row r="131" spans="1:6">
      <c r="A131" s="27"/>
      <c r="B131" s="27"/>
      <c r="C131" s="27"/>
      <c r="D131" s="27"/>
      <c r="E131" s="27"/>
      <c r="F131" s="27"/>
    </row>
    <row r="132" spans="1:6">
      <c r="A132" s="27"/>
      <c r="B132" s="27"/>
      <c r="C132" s="27"/>
      <c r="D132" s="27"/>
      <c r="E132" s="27"/>
      <c r="F132" s="27"/>
    </row>
    <row r="133" spans="1:6">
      <c r="A133" s="27"/>
      <c r="B133" s="27"/>
      <c r="C133" s="27"/>
      <c r="D133" s="27"/>
      <c r="E133" s="27"/>
      <c r="F133" s="27"/>
    </row>
    <row r="134" spans="1:6">
      <c r="A134" s="27"/>
      <c r="B134" s="27"/>
      <c r="C134" s="27"/>
      <c r="D134" s="27"/>
      <c r="E134" s="27"/>
      <c r="F134" s="27"/>
    </row>
    <row r="135" spans="1:6">
      <c r="A135" s="27"/>
      <c r="B135" s="27"/>
      <c r="C135" s="27"/>
      <c r="D135" s="27"/>
      <c r="E135" s="27"/>
      <c r="F135" s="27"/>
    </row>
    <row r="136" spans="1:6">
      <c r="A136" s="27"/>
      <c r="B136" s="27"/>
      <c r="C136" s="27"/>
      <c r="D136" s="27"/>
      <c r="E136" s="27"/>
      <c r="F136" s="27"/>
    </row>
    <row r="137" spans="1:6">
      <c r="A137" s="27"/>
      <c r="B137" s="27"/>
      <c r="C137" s="27"/>
      <c r="D137" s="27"/>
      <c r="E137" s="27"/>
      <c r="F137" s="27"/>
    </row>
    <row r="138" spans="1:6">
      <c r="A138" s="27"/>
      <c r="B138" s="27"/>
      <c r="C138" s="27"/>
      <c r="D138" s="27"/>
      <c r="E138" s="27"/>
      <c r="F138" s="27"/>
    </row>
    <row r="139" spans="1:6">
      <c r="A139" s="27"/>
      <c r="B139" s="27"/>
      <c r="C139" s="27"/>
      <c r="D139" s="27"/>
      <c r="E139" s="27"/>
      <c r="F139" s="27"/>
    </row>
    <row r="140" spans="1:6">
      <c r="A140" s="27"/>
      <c r="B140" s="27"/>
      <c r="C140" s="27"/>
      <c r="D140" s="27"/>
      <c r="E140" s="27"/>
      <c r="F140" s="27"/>
    </row>
    <row r="141" spans="1:6">
      <c r="A141" s="27"/>
      <c r="B141" s="27"/>
      <c r="C141" s="27"/>
      <c r="D141" s="27"/>
      <c r="E141" s="27"/>
      <c r="F141" s="27"/>
    </row>
    <row r="142" spans="1:6">
      <c r="A142" s="27"/>
      <c r="B142" s="27"/>
      <c r="C142" s="27"/>
      <c r="D142" s="27"/>
      <c r="E142" s="27"/>
      <c r="F142" s="27"/>
    </row>
    <row r="143" spans="1:6">
      <c r="A143" s="27"/>
      <c r="B143" s="27"/>
      <c r="C143" s="27"/>
      <c r="D143" s="27"/>
      <c r="E143" s="27"/>
      <c r="F143" s="27"/>
    </row>
    <row r="144" spans="1:6">
      <c r="A144" s="27"/>
      <c r="B144" s="27"/>
      <c r="C144" s="27"/>
      <c r="D144" s="27"/>
      <c r="E144" s="27"/>
      <c r="F144" s="27"/>
    </row>
    <row r="145" spans="1:6">
      <c r="A145" s="27"/>
      <c r="B145" s="27"/>
      <c r="C145" s="27"/>
      <c r="D145" s="27"/>
      <c r="E145" s="27"/>
      <c r="F145" s="27"/>
    </row>
    <row r="146" spans="1:6">
      <c r="A146" s="27"/>
      <c r="B146" s="27"/>
      <c r="C146" s="27"/>
      <c r="D146" s="27"/>
      <c r="E146" s="27"/>
      <c r="F146" s="27"/>
    </row>
    <row r="147" spans="1:6">
      <c r="A147" s="27"/>
      <c r="B147" s="27"/>
      <c r="C147" s="27"/>
      <c r="D147" s="27"/>
      <c r="E147" s="27"/>
      <c r="F147" s="27"/>
    </row>
    <row r="148" spans="1:6">
      <c r="A148" s="27"/>
      <c r="B148" s="27"/>
      <c r="C148" s="27"/>
      <c r="D148" s="27"/>
      <c r="E148" s="27"/>
      <c r="F148" s="27"/>
    </row>
    <row r="149" spans="1:6">
      <c r="A149" s="27"/>
      <c r="B149" s="27"/>
      <c r="C149" s="27"/>
      <c r="D149" s="27"/>
      <c r="E149" s="27"/>
      <c r="F149" s="27"/>
    </row>
    <row r="150" spans="1:6">
      <c r="A150" s="27"/>
      <c r="B150" s="27"/>
      <c r="C150" s="27"/>
      <c r="D150" s="27"/>
      <c r="E150" s="27"/>
      <c r="F150" s="27"/>
    </row>
    <row r="151" spans="1:6">
      <c r="A151" s="27"/>
      <c r="B151" s="27"/>
      <c r="C151" s="27"/>
      <c r="D151" s="27"/>
      <c r="E151" s="27"/>
      <c r="F151" s="27"/>
    </row>
    <row r="152" spans="1:6">
      <c r="A152" s="27"/>
      <c r="B152" s="27"/>
      <c r="C152" s="27"/>
      <c r="D152" s="27"/>
      <c r="E152" s="27"/>
      <c r="F152" s="27"/>
    </row>
    <row r="153" spans="1:6">
      <c r="A153" s="27"/>
      <c r="B153" s="27"/>
      <c r="C153" s="27"/>
      <c r="D153" s="27"/>
      <c r="E153" s="27"/>
      <c r="F153" s="27"/>
    </row>
    <row r="154" spans="1:6">
      <c r="A154" s="27"/>
      <c r="B154" s="27"/>
      <c r="C154" s="27"/>
      <c r="D154" s="27"/>
      <c r="E154" s="27"/>
      <c r="F154" s="27"/>
    </row>
    <row r="155" spans="1:6">
      <c r="A155" s="27"/>
      <c r="B155" s="27"/>
      <c r="C155" s="27"/>
      <c r="D155" s="27"/>
      <c r="E155" s="27"/>
      <c r="F155" s="27"/>
    </row>
    <row r="156" spans="1:6">
      <c r="A156" s="27"/>
      <c r="B156" s="27"/>
      <c r="C156" s="27"/>
      <c r="D156" s="27"/>
      <c r="E156" s="27"/>
      <c r="F156" s="27"/>
    </row>
    <row r="157" spans="1:6">
      <c r="A157" s="27"/>
      <c r="B157" s="27"/>
      <c r="C157" s="27"/>
      <c r="D157" s="27"/>
      <c r="E157" s="27"/>
      <c r="F157" s="27"/>
    </row>
    <row r="158" spans="1:6">
      <c r="A158" s="27"/>
      <c r="B158" s="27"/>
      <c r="C158" s="27"/>
      <c r="D158" s="27"/>
      <c r="E158" s="27"/>
      <c r="F158" s="27"/>
    </row>
    <row r="159" spans="1:6">
      <c r="A159" s="27"/>
      <c r="B159" s="27"/>
      <c r="C159" s="27"/>
      <c r="D159" s="27"/>
      <c r="E159" s="27"/>
      <c r="F159" s="27"/>
    </row>
    <row r="160" spans="1:6">
      <c r="A160" s="27"/>
      <c r="B160" s="27"/>
      <c r="C160" s="27"/>
      <c r="D160" s="27"/>
      <c r="E160" s="27"/>
      <c r="F160" s="27"/>
    </row>
    <row r="161" spans="1:6">
      <c r="A161" s="27"/>
      <c r="B161" s="27"/>
      <c r="C161" s="27"/>
      <c r="D161" s="27"/>
      <c r="E161" s="27"/>
      <c r="F161" s="27"/>
    </row>
    <row r="162" spans="1:6">
      <c r="A162" s="27"/>
      <c r="B162" s="27"/>
      <c r="C162" s="27"/>
      <c r="D162" s="27"/>
      <c r="E162" s="27"/>
      <c r="F162" s="27"/>
    </row>
    <row r="163" spans="1:6">
      <c r="A163" s="27"/>
      <c r="B163" s="27"/>
      <c r="C163" s="27"/>
      <c r="D163" s="27"/>
      <c r="E163" s="27"/>
      <c r="F163" s="27"/>
    </row>
    <row r="164" spans="1:6">
      <c r="A164" s="27"/>
      <c r="B164" s="27"/>
      <c r="C164" s="27"/>
      <c r="D164" s="27"/>
      <c r="E164" s="27"/>
      <c r="F164" s="27"/>
    </row>
    <row r="165" spans="1:6">
      <c r="A165" s="27"/>
      <c r="B165" s="27"/>
      <c r="C165" s="27"/>
      <c r="D165" s="27"/>
      <c r="E165" s="27"/>
      <c r="F165" s="27"/>
    </row>
    <row r="166" spans="1:6">
      <c r="A166" s="27"/>
      <c r="B166" s="27"/>
      <c r="C166" s="27"/>
      <c r="D166" s="27"/>
      <c r="E166" s="27"/>
      <c r="F166" s="27"/>
    </row>
    <row r="167" spans="1:6">
      <c r="A167" s="27"/>
      <c r="B167" s="27"/>
      <c r="C167" s="27"/>
      <c r="D167" s="27"/>
      <c r="E167" s="27"/>
      <c r="F167" s="27"/>
    </row>
    <row r="168" spans="1:6">
      <c r="A168" s="27"/>
      <c r="B168" s="27"/>
      <c r="C168" s="27"/>
      <c r="D168" s="27"/>
      <c r="E168" s="27"/>
      <c r="F168" s="27"/>
    </row>
    <row r="169" spans="1:6">
      <c r="A169" s="27"/>
      <c r="B169" s="27"/>
      <c r="C169" s="27"/>
      <c r="D169" s="27"/>
      <c r="E169" s="27"/>
      <c r="F169" s="27"/>
    </row>
    <row r="170" spans="1:6">
      <c r="A170" s="27"/>
      <c r="B170" s="27"/>
      <c r="C170" s="27"/>
      <c r="D170" s="27"/>
      <c r="E170" s="27"/>
      <c r="F170" s="27"/>
    </row>
    <row r="171" spans="1:6">
      <c r="A171" s="27"/>
      <c r="B171" s="27"/>
      <c r="C171" s="27"/>
      <c r="D171" s="27"/>
      <c r="E171" s="27"/>
      <c r="F171" s="27"/>
    </row>
    <row r="172" spans="1:6">
      <c r="A172" s="27"/>
      <c r="B172" s="27"/>
      <c r="C172" s="27"/>
      <c r="D172" s="27"/>
      <c r="E172" s="27"/>
      <c r="F172" s="27"/>
    </row>
    <row r="173" spans="1:6">
      <c r="A173" s="27"/>
      <c r="B173" s="27"/>
      <c r="C173" s="27"/>
      <c r="D173" s="27"/>
      <c r="E173" s="27"/>
      <c r="F173" s="27"/>
    </row>
    <row r="174" spans="1:6">
      <c r="A174" s="27"/>
      <c r="B174" s="27"/>
      <c r="C174" s="27"/>
      <c r="D174" s="27"/>
      <c r="E174" s="27"/>
      <c r="F174" s="27"/>
    </row>
    <row r="175" spans="1:6">
      <c r="A175" s="27"/>
      <c r="B175" s="27"/>
      <c r="C175" s="27"/>
      <c r="D175" s="27"/>
      <c r="E175" s="27"/>
      <c r="F175" s="27"/>
    </row>
    <row r="176" spans="1:6">
      <c r="A176" s="27"/>
      <c r="B176" s="27"/>
      <c r="C176" s="27"/>
      <c r="D176" s="27"/>
      <c r="E176" s="27"/>
      <c r="F176" s="27"/>
    </row>
    <row r="177" spans="1:6">
      <c r="A177" s="27"/>
      <c r="B177" s="27"/>
      <c r="C177" s="27"/>
      <c r="D177" s="27"/>
      <c r="E177" s="27"/>
      <c r="F177" s="27"/>
    </row>
    <row r="178" spans="1:6">
      <c r="A178" s="27"/>
      <c r="B178" s="27"/>
      <c r="C178" s="27"/>
      <c r="D178" s="27"/>
      <c r="E178" s="27"/>
      <c r="F178" s="27"/>
    </row>
    <row r="179" spans="1:6">
      <c r="A179" s="27"/>
      <c r="B179" s="27"/>
      <c r="C179" s="27"/>
      <c r="D179" s="27"/>
      <c r="E179" s="27"/>
      <c r="F179" s="27"/>
    </row>
    <row r="180" spans="1:6">
      <c r="A180" s="27"/>
      <c r="B180" s="27"/>
      <c r="C180" s="27"/>
      <c r="D180" s="27"/>
      <c r="E180" s="27"/>
      <c r="F180" s="27"/>
    </row>
    <row r="181" spans="1:6">
      <c r="A181" s="27"/>
      <c r="B181" s="27"/>
      <c r="C181" s="27"/>
      <c r="D181" s="27"/>
      <c r="E181" s="27"/>
      <c r="F181" s="27"/>
    </row>
    <row r="182" spans="1:6">
      <c r="A182" s="27"/>
      <c r="B182" s="27"/>
      <c r="C182" s="27"/>
      <c r="D182" s="27"/>
      <c r="E182" s="27"/>
      <c r="F182" s="27"/>
    </row>
    <row r="183" spans="1:6">
      <c r="A183" s="27"/>
      <c r="B183" s="27"/>
      <c r="C183" s="27"/>
      <c r="D183" s="27"/>
      <c r="E183" s="27"/>
      <c r="F183" s="27"/>
    </row>
    <row r="184" spans="1:6">
      <c r="A184" s="27"/>
      <c r="B184" s="27"/>
      <c r="C184" s="27"/>
      <c r="D184" s="27"/>
      <c r="E184" s="27"/>
      <c r="F184" s="27"/>
    </row>
    <row r="185" spans="1:6">
      <c r="A185" s="27"/>
      <c r="B185" s="27"/>
      <c r="C185" s="27"/>
      <c r="D185" s="27"/>
      <c r="E185" s="27"/>
      <c r="F185" s="27"/>
    </row>
    <row r="186" spans="1:6">
      <c r="A186" s="27"/>
      <c r="B186" s="27"/>
      <c r="C186" s="27"/>
      <c r="D186" s="27"/>
      <c r="E186" s="27"/>
      <c r="F186" s="27"/>
    </row>
    <row r="187" spans="1:6">
      <c r="A187" s="27"/>
      <c r="B187" s="27"/>
      <c r="C187" s="27"/>
      <c r="D187" s="27"/>
      <c r="E187" s="27"/>
      <c r="F187" s="27"/>
    </row>
    <row r="188" spans="1:6">
      <c r="A188" s="27"/>
      <c r="B188" s="27"/>
      <c r="C188" s="27"/>
      <c r="D188" s="27"/>
      <c r="E188" s="27"/>
      <c r="F188" s="27"/>
    </row>
    <row r="189" spans="1:6">
      <c r="A189" s="27"/>
      <c r="B189" s="27"/>
      <c r="C189" s="27"/>
      <c r="D189" s="27"/>
      <c r="E189" s="27"/>
      <c r="F189" s="27"/>
    </row>
    <row r="190" spans="1:6">
      <c r="A190" s="27"/>
      <c r="B190" s="27"/>
      <c r="C190" s="27"/>
      <c r="D190" s="27"/>
      <c r="E190" s="27"/>
      <c r="F190" s="27"/>
    </row>
    <row r="191" spans="1:6">
      <c r="A191" s="27"/>
      <c r="B191" s="27"/>
      <c r="C191" s="27"/>
      <c r="D191" s="27"/>
      <c r="E191" s="27"/>
      <c r="F191" s="27"/>
    </row>
    <row r="192" spans="1:6">
      <c r="A192" s="27"/>
      <c r="B192" s="27"/>
      <c r="C192" s="27"/>
      <c r="D192" s="27"/>
      <c r="E192" s="27"/>
      <c r="F192" s="27"/>
    </row>
    <row r="193" spans="1:6">
      <c r="A193" s="27"/>
      <c r="B193" s="27"/>
      <c r="C193" s="27"/>
      <c r="D193" s="27"/>
      <c r="E193" s="27"/>
      <c r="F193" s="27"/>
    </row>
    <row r="194" spans="1:6">
      <c r="A194" s="27"/>
      <c r="B194" s="27"/>
      <c r="C194" s="27"/>
      <c r="D194" s="27"/>
      <c r="E194" s="27"/>
      <c r="F194" s="27"/>
    </row>
    <row r="195" spans="1:6">
      <c r="A195" s="27"/>
      <c r="B195" s="27"/>
      <c r="C195" s="27"/>
      <c r="D195" s="27"/>
      <c r="E195" s="27"/>
      <c r="F195" s="27"/>
    </row>
    <row r="196" spans="1:6">
      <c r="A196" s="27"/>
      <c r="B196" s="27"/>
      <c r="C196" s="27"/>
      <c r="D196" s="27"/>
      <c r="E196" s="27"/>
      <c r="F196" s="27"/>
    </row>
    <row r="197" spans="1:6">
      <c r="A197" s="27"/>
      <c r="B197" s="27"/>
      <c r="C197" s="27"/>
      <c r="D197" s="27"/>
      <c r="E197" s="27"/>
      <c r="F197" s="27"/>
    </row>
    <row r="198" spans="1:6">
      <c r="A198" s="27"/>
      <c r="B198" s="27"/>
      <c r="C198" s="27"/>
      <c r="D198" s="27"/>
      <c r="E198" s="27"/>
      <c r="F198" s="27"/>
    </row>
    <row r="199" spans="1:6">
      <c r="A199" s="27"/>
      <c r="B199" s="27"/>
      <c r="C199" s="27"/>
      <c r="D199" s="27"/>
      <c r="E199" s="27"/>
      <c r="F199" s="27"/>
    </row>
    <row r="200" spans="1:6">
      <c r="A200" s="27"/>
      <c r="B200" s="27"/>
      <c r="C200" s="27"/>
      <c r="D200" s="27"/>
      <c r="E200" s="27"/>
      <c r="F200" s="27"/>
    </row>
    <row r="201" spans="1:6">
      <c r="A201" s="27"/>
      <c r="B201" s="27"/>
      <c r="C201" s="27"/>
      <c r="D201" s="27"/>
      <c r="E201" s="27"/>
      <c r="F201" s="27"/>
    </row>
    <row r="202" spans="1:6">
      <c r="A202" s="27"/>
      <c r="B202" s="27"/>
      <c r="C202" s="27"/>
      <c r="D202" s="27"/>
      <c r="E202" s="27"/>
      <c r="F202" s="27"/>
    </row>
    <row r="203" spans="1:6">
      <c r="A203" s="27"/>
      <c r="B203" s="27"/>
      <c r="C203" s="27"/>
      <c r="D203" s="27"/>
      <c r="E203" s="27"/>
      <c r="F203" s="27"/>
    </row>
    <row r="204" spans="1:6">
      <c r="A204" s="27"/>
      <c r="B204" s="27"/>
      <c r="C204" s="27"/>
      <c r="D204" s="27"/>
      <c r="E204" s="27"/>
      <c r="F204" s="27"/>
    </row>
    <row r="205" spans="1:6">
      <c r="A205" s="27"/>
      <c r="B205" s="27"/>
      <c r="C205" s="27"/>
      <c r="D205" s="27"/>
      <c r="E205" s="27"/>
      <c r="F205" s="27"/>
    </row>
    <row r="206" spans="1:6">
      <c r="A206" s="27"/>
      <c r="B206" s="27"/>
      <c r="C206" s="27"/>
      <c r="D206" s="27"/>
      <c r="E206" s="27"/>
      <c r="F206" s="27"/>
    </row>
    <row r="207" spans="1:6">
      <c r="A207" s="27"/>
      <c r="B207" s="27"/>
      <c r="C207" s="27"/>
      <c r="D207" s="27"/>
      <c r="E207" s="27"/>
      <c r="F207" s="27"/>
    </row>
    <row r="208" spans="1:6">
      <c r="A208" s="27"/>
      <c r="B208" s="27"/>
      <c r="C208" s="27"/>
      <c r="D208" s="27"/>
      <c r="E208" s="27"/>
      <c r="F208" s="27"/>
    </row>
    <row r="209" spans="1:6">
      <c r="A209" s="27"/>
      <c r="B209" s="27"/>
      <c r="C209" s="27"/>
      <c r="D209" s="27"/>
      <c r="E209" s="27"/>
      <c r="F209" s="27"/>
    </row>
    <row r="210" spans="1:6">
      <c r="A210" s="27"/>
      <c r="B210" s="27"/>
      <c r="C210" s="27"/>
      <c r="D210" s="27"/>
      <c r="E210" s="27"/>
      <c r="F210" s="27"/>
    </row>
    <row r="211" spans="1:6">
      <c r="A211" s="27"/>
      <c r="B211" s="27"/>
      <c r="C211" s="27"/>
      <c r="D211" s="27"/>
      <c r="E211" s="27"/>
      <c r="F211" s="27"/>
    </row>
    <row r="212" spans="1:6">
      <c r="A212" s="27"/>
      <c r="B212" s="27"/>
      <c r="C212" s="27"/>
      <c r="D212" s="27"/>
      <c r="E212" s="27"/>
      <c r="F212" s="27"/>
    </row>
    <row r="213" spans="1:6">
      <c r="A213" s="27"/>
      <c r="B213" s="27"/>
      <c r="C213" s="27"/>
      <c r="D213" s="27"/>
      <c r="E213" s="27"/>
      <c r="F213" s="27"/>
    </row>
    <row r="214" spans="1:6">
      <c r="A214" s="27"/>
      <c r="B214" s="27"/>
      <c r="C214" s="27"/>
      <c r="D214" s="27"/>
      <c r="E214" s="27"/>
      <c r="F214" s="27"/>
    </row>
    <row r="215" spans="1:6">
      <c r="A215" s="27"/>
      <c r="B215" s="27"/>
      <c r="C215" s="27"/>
      <c r="D215" s="27"/>
      <c r="E215" s="27"/>
      <c r="F215" s="27"/>
    </row>
    <row r="216" spans="1:6">
      <c r="A216" s="27"/>
      <c r="B216" s="27"/>
      <c r="C216" s="27"/>
      <c r="D216" s="27"/>
      <c r="E216" s="27"/>
      <c r="F216" s="27"/>
    </row>
    <row r="217" spans="1:6">
      <c r="A217" s="27"/>
      <c r="B217" s="27"/>
      <c r="C217" s="27"/>
      <c r="D217" s="27"/>
      <c r="E217" s="27"/>
      <c r="F217" s="27"/>
    </row>
    <row r="218" spans="1:6">
      <c r="A218" s="27"/>
      <c r="B218" s="27"/>
      <c r="C218" s="27"/>
      <c r="D218" s="27"/>
      <c r="E218" s="27"/>
      <c r="F218" s="27"/>
    </row>
    <row r="219" spans="1:6">
      <c r="A219" s="27"/>
      <c r="B219" s="27"/>
      <c r="C219" s="27"/>
      <c r="D219" s="27"/>
      <c r="E219" s="27"/>
      <c r="F219" s="27"/>
    </row>
    <row r="220" spans="1:6">
      <c r="A220" s="27"/>
      <c r="B220" s="27"/>
      <c r="C220" s="27"/>
      <c r="D220" s="27"/>
      <c r="E220" s="27"/>
      <c r="F220" s="27"/>
    </row>
    <row r="221" spans="1:6">
      <c r="A221" s="27"/>
      <c r="B221" s="27"/>
      <c r="C221" s="27"/>
      <c r="D221" s="27"/>
      <c r="E221" s="27"/>
      <c r="F221" s="27"/>
    </row>
    <row r="222" spans="1:6">
      <c r="A222" s="27"/>
      <c r="B222" s="27"/>
      <c r="C222" s="27"/>
      <c r="D222" s="27"/>
      <c r="E222" s="27"/>
      <c r="F222" s="27"/>
    </row>
    <row r="223" spans="1:6">
      <c r="A223" s="27"/>
      <c r="B223" s="27"/>
      <c r="C223" s="27"/>
      <c r="D223" s="27"/>
      <c r="E223" s="27"/>
      <c r="F223" s="27"/>
    </row>
    <row r="224" spans="1:6">
      <c r="A224" s="27"/>
      <c r="B224" s="27"/>
      <c r="C224" s="27"/>
      <c r="D224" s="27"/>
      <c r="E224" s="27"/>
      <c r="F224" s="27"/>
    </row>
    <row r="225" spans="1:6">
      <c r="A225" s="27"/>
      <c r="B225" s="27"/>
      <c r="C225" s="27"/>
      <c r="D225" s="27"/>
      <c r="E225" s="27"/>
      <c r="F225" s="27"/>
    </row>
    <row r="226" spans="1:6">
      <c r="A226" s="27"/>
      <c r="B226" s="27"/>
      <c r="C226" s="27"/>
      <c r="D226" s="27"/>
      <c r="E226" s="27"/>
      <c r="F226" s="27"/>
    </row>
    <row r="227" spans="1:6">
      <c r="A227" s="27"/>
      <c r="B227" s="27"/>
      <c r="C227" s="27"/>
      <c r="D227" s="27"/>
      <c r="E227" s="27"/>
      <c r="F227" s="27"/>
    </row>
    <row r="228" spans="1:6">
      <c r="A228" s="27"/>
      <c r="B228" s="27"/>
      <c r="C228" s="27"/>
      <c r="D228" s="27"/>
      <c r="E228" s="27"/>
      <c r="F228" s="27"/>
    </row>
    <row r="229" spans="1:6">
      <c r="A229" s="27"/>
      <c r="B229" s="27"/>
      <c r="C229" s="27"/>
      <c r="D229" s="27"/>
      <c r="E229" s="27"/>
      <c r="F229" s="27"/>
    </row>
    <row r="230" spans="1:6">
      <c r="A230" s="27"/>
      <c r="B230" s="27"/>
      <c r="C230" s="27"/>
      <c r="D230" s="27"/>
      <c r="E230" s="27"/>
      <c r="F230" s="27"/>
    </row>
    <row r="231" spans="1:6">
      <c r="A231" s="27"/>
      <c r="B231" s="27"/>
      <c r="C231" s="27"/>
      <c r="D231" s="27"/>
      <c r="E231" s="27"/>
      <c r="F231" s="27"/>
    </row>
    <row r="232" spans="1:6">
      <c r="A232" s="27"/>
      <c r="B232" s="27"/>
      <c r="C232" s="27"/>
      <c r="D232" s="27"/>
      <c r="E232" s="27"/>
      <c r="F232" s="27"/>
    </row>
    <row r="233" spans="1:6">
      <c r="A233" s="27"/>
      <c r="B233" s="27"/>
      <c r="C233" s="27"/>
      <c r="D233" s="27"/>
      <c r="E233" s="27"/>
      <c r="F233" s="27"/>
    </row>
    <row r="234" spans="1:6">
      <c r="A234" s="27"/>
      <c r="B234" s="27"/>
      <c r="C234" s="27"/>
      <c r="D234" s="27"/>
      <c r="E234" s="27"/>
      <c r="F234" s="27"/>
    </row>
    <row r="235" spans="1:6">
      <c r="A235" s="27"/>
      <c r="B235" s="27"/>
      <c r="C235" s="27"/>
      <c r="D235" s="27"/>
      <c r="E235" s="27"/>
      <c r="F235" s="27"/>
    </row>
    <row r="236" spans="1:6">
      <c r="A236" s="27"/>
      <c r="B236" s="27"/>
      <c r="C236" s="27"/>
      <c r="D236" s="27"/>
      <c r="E236" s="27"/>
      <c r="F236" s="27"/>
    </row>
    <row r="237" spans="1:6">
      <c r="A237" s="27"/>
      <c r="B237" s="27"/>
      <c r="C237" s="27"/>
      <c r="D237" s="27"/>
      <c r="E237" s="27"/>
      <c r="F237" s="27"/>
    </row>
    <row r="238" spans="1:6">
      <c r="A238" s="27"/>
      <c r="B238" s="27"/>
      <c r="C238" s="27"/>
      <c r="D238" s="27"/>
      <c r="E238" s="27"/>
      <c r="F238" s="27"/>
    </row>
    <row r="239" spans="1:6">
      <c r="A239" s="27"/>
      <c r="B239" s="27"/>
      <c r="C239" s="27"/>
      <c r="D239" s="27"/>
      <c r="E239" s="27"/>
      <c r="F239" s="27"/>
    </row>
    <row r="240" spans="1:6">
      <c r="A240" s="27"/>
      <c r="B240" s="27"/>
      <c r="C240" s="27"/>
      <c r="D240" s="27"/>
      <c r="E240" s="27"/>
      <c r="F240" s="27"/>
    </row>
    <row r="241" spans="1:6">
      <c r="A241" s="27"/>
      <c r="B241" s="27"/>
      <c r="C241" s="27"/>
      <c r="D241" s="27"/>
      <c r="E241" s="27"/>
      <c r="F241" s="27"/>
    </row>
    <row r="242" spans="1:6">
      <c r="A242" s="27"/>
      <c r="B242" s="27"/>
      <c r="C242" s="27"/>
      <c r="D242" s="27"/>
      <c r="E242" s="27"/>
      <c r="F242" s="27"/>
    </row>
    <row r="243" spans="1:6">
      <c r="A243" s="27"/>
      <c r="B243" s="27"/>
      <c r="C243" s="27"/>
      <c r="D243" s="27"/>
      <c r="E243" s="27"/>
      <c r="F243" s="27"/>
    </row>
    <row r="244" spans="1:6">
      <c r="A244" s="27"/>
      <c r="B244" s="27"/>
      <c r="C244" s="27"/>
      <c r="D244" s="27"/>
      <c r="E244" s="27"/>
      <c r="F244" s="27"/>
    </row>
    <row r="245" spans="1:6">
      <c r="A245" s="27"/>
      <c r="B245" s="27"/>
      <c r="C245" s="27"/>
      <c r="D245" s="27"/>
      <c r="E245" s="27"/>
      <c r="F245" s="27"/>
    </row>
    <row r="246" spans="1:6">
      <c r="A246" s="27"/>
      <c r="B246" s="27"/>
      <c r="C246" s="27"/>
      <c r="D246" s="27"/>
      <c r="E246" s="27"/>
      <c r="F246" s="27"/>
    </row>
    <row r="247" spans="1:6">
      <c r="A247" s="27"/>
      <c r="B247" s="27"/>
      <c r="C247" s="27"/>
      <c r="D247" s="27"/>
      <c r="E247" s="27"/>
      <c r="F247" s="27"/>
    </row>
    <row r="248" spans="1:6">
      <c r="A248" s="27"/>
      <c r="B248" s="27"/>
      <c r="C248" s="27"/>
      <c r="D248" s="27"/>
      <c r="E248" s="27"/>
      <c r="F248" s="27"/>
    </row>
    <row r="249" spans="1:6">
      <c r="A249" s="27"/>
      <c r="B249" s="27"/>
      <c r="C249" s="27"/>
      <c r="D249" s="27"/>
      <c r="E249" s="27"/>
      <c r="F249" s="27"/>
    </row>
    <row r="250" spans="1:6">
      <c r="A250" s="27"/>
      <c r="B250" s="27"/>
      <c r="C250" s="27"/>
      <c r="D250" s="27"/>
      <c r="E250" s="27"/>
      <c r="F250" s="27"/>
    </row>
    <row r="251" spans="1:6">
      <c r="A251" s="27"/>
      <c r="B251" s="27"/>
      <c r="C251" s="27"/>
      <c r="D251" s="27"/>
      <c r="E251" s="27"/>
      <c r="F251" s="27"/>
    </row>
    <row r="252" spans="1:6">
      <c r="A252" s="27"/>
      <c r="B252" s="27"/>
      <c r="C252" s="27"/>
      <c r="D252" s="27"/>
      <c r="E252" s="27"/>
      <c r="F252" s="27"/>
    </row>
    <row r="253" spans="1:6">
      <c r="A253" s="27"/>
      <c r="B253" s="27"/>
      <c r="C253" s="27"/>
      <c r="D253" s="27"/>
      <c r="E253" s="27"/>
      <c r="F253" s="27"/>
    </row>
    <row r="254" spans="1:6">
      <c r="A254" s="27"/>
      <c r="B254" s="27"/>
      <c r="C254" s="27"/>
      <c r="D254" s="27"/>
      <c r="E254" s="27"/>
      <c r="F254" s="27"/>
    </row>
    <row r="255" spans="1:6">
      <c r="A255" s="27"/>
      <c r="B255" s="27"/>
      <c r="C255" s="27"/>
      <c r="D255" s="27"/>
      <c r="E255" s="27"/>
      <c r="F255" s="27"/>
    </row>
    <row r="256" spans="1:6">
      <c r="A256" s="27"/>
      <c r="B256" s="27"/>
      <c r="C256" s="27"/>
      <c r="D256" s="27"/>
      <c r="E256" s="27"/>
      <c r="F256" s="27"/>
    </row>
    <row r="257" spans="1:6">
      <c r="A257" s="27"/>
      <c r="B257" s="27"/>
      <c r="C257" s="27"/>
      <c r="D257" s="27"/>
      <c r="E257" s="27"/>
      <c r="F257" s="27"/>
    </row>
    <row r="258" spans="1:6">
      <c r="A258" s="27"/>
      <c r="B258" s="27"/>
      <c r="C258" s="27"/>
      <c r="D258" s="27"/>
      <c r="E258" s="27"/>
      <c r="F258" s="27"/>
    </row>
    <row r="259" spans="1:6">
      <c r="A259" s="27"/>
      <c r="B259" s="27"/>
      <c r="C259" s="27"/>
      <c r="D259" s="27"/>
      <c r="E259" s="27"/>
      <c r="F259" s="27"/>
    </row>
    <row r="260" spans="1:6">
      <c r="A260" s="27"/>
      <c r="B260" s="27"/>
      <c r="C260" s="27"/>
      <c r="D260" s="27"/>
      <c r="E260" s="27"/>
      <c r="F260" s="27"/>
    </row>
    <row r="261" spans="1:6">
      <c r="A261" s="27"/>
      <c r="B261" s="27"/>
      <c r="C261" s="27"/>
      <c r="D261" s="27"/>
      <c r="E261" s="27"/>
      <c r="F261" s="27"/>
    </row>
    <row r="262" spans="1:6">
      <c r="A262" s="27"/>
      <c r="B262" s="27"/>
      <c r="C262" s="27"/>
      <c r="D262" s="27"/>
      <c r="E262" s="27"/>
      <c r="F262" s="27"/>
    </row>
    <row r="263" spans="1:6">
      <c r="A263" s="27"/>
      <c r="B263" s="27"/>
      <c r="C263" s="27"/>
      <c r="D263" s="27"/>
      <c r="E263" s="27"/>
      <c r="F263" s="27"/>
    </row>
    <row r="264" spans="1:6">
      <c r="A264" s="27"/>
      <c r="B264" s="27"/>
      <c r="C264" s="27"/>
      <c r="D264" s="27"/>
      <c r="E264" s="27"/>
      <c r="F264" s="27"/>
    </row>
    <row r="265" spans="1:6">
      <c r="A265" s="27"/>
      <c r="B265" s="27"/>
      <c r="C265" s="27"/>
      <c r="D265" s="27"/>
      <c r="E265" s="27"/>
      <c r="F265" s="27"/>
    </row>
    <row r="266" spans="1:6">
      <c r="A266" s="27"/>
      <c r="B266" s="27"/>
      <c r="C266" s="27"/>
      <c r="D266" s="27"/>
      <c r="E266" s="27"/>
      <c r="F266" s="27"/>
    </row>
    <row r="267" spans="1:6">
      <c r="A267" s="27"/>
      <c r="B267" s="27"/>
      <c r="C267" s="27"/>
      <c r="D267" s="27"/>
      <c r="E267" s="27"/>
      <c r="F267" s="27"/>
    </row>
    <row r="268" spans="1:6">
      <c r="A268" s="27"/>
      <c r="B268" s="27"/>
      <c r="C268" s="27"/>
      <c r="D268" s="27"/>
      <c r="E268" s="27"/>
      <c r="F268" s="27"/>
    </row>
    <row r="269" spans="1:6">
      <c r="A269" s="27"/>
      <c r="B269" s="27"/>
      <c r="C269" s="27"/>
      <c r="D269" s="27"/>
      <c r="E269" s="27"/>
      <c r="F269" s="27"/>
    </row>
    <row r="270" spans="1:6">
      <c r="A270" s="27"/>
      <c r="B270" s="27"/>
      <c r="C270" s="27"/>
      <c r="D270" s="27"/>
      <c r="E270" s="27"/>
      <c r="F270" s="27"/>
    </row>
    <row r="271" spans="1:6">
      <c r="A271" s="27"/>
      <c r="B271" s="27"/>
      <c r="C271" s="27"/>
      <c r="D271" s="27"/>
      <c r="E271" s="27"/>
      <c r="F271" s="27"/>
    </row>
    <row r="272" spans="1:6">
      <c r="A272" s="27"/>
      <c r="B272" s="27"/>
      <c r="C272" s="27"/>
      <c r="D272" s="27"/>
      <c r="E272" s="27"/>
      <c r="F272" s="27"/>
    </row>
    <row r="273" spans="1:6">
      <c r="A273" s="27"/>
      <c r="B273" s="27"/>
      <c r="C273" s="27"/>
      <c r="D273" s="27"/>
      <c r="E273" s="27"/>
      <c r="F273" s="27"/>
    </row>
    <row r="274" spans="1:6">
      <c r="A274" s="27"/>
      <c r="B274" s="27"/>
      <c r="C274" s="27"/>
      <c r="D274" s="27"/>
      <c r="E274" s="27"/>
      <c r="F274" s="27"/>
    </row>
    <row r="275" spans="1:6">
      <c r="A275" s="27"/>
      <c r="B275" s="27"/>
      <c r="C275" s="27"/>
      <c r="D275" s="27"/>
      <c r="E275" s="27"/>
      <c r="F275" s="27"/>
    </row>
  </sheetData>
  <mergeCells count="2">
    <mergeCell ref="A1:N1"/>
    <mergeCell ref="D31:F3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3986-2F9F-4A24-B088-4B1C302F54D5}">
  <dimension ref="A1:G8"/>
  <sheetViews>
    <sheetView tabSelected="1" topLeftCell="A35" workbookViewId="0">
      <selection activeCell="G45" sqref="G45"/>
    </sheetView>
  </sheetViews>
  <sheetFormatPr defaultRowHeight="16.5"/>
  <cols>
    <col min="1" max="1" width="17.375" bestFit="1" customWidth="1"/>
    <col min="2" max="2" width="12.75" bestFit="1" customWidth="1"/>
    <col min="3" max="3" width="11.625" bestFit="1" customWidth="1"/>
    <col min="4" max="4" width="12.625" bestFit="1" customWidth="1"/>
    <col min="5" max="5" width="12.75" bestFit="1" customWidth="1"/>
    <col min="6" max="6" width="11.625" bestFit="1" customWidth="1"/>
    <col min="7" max="7" width="12.625" bestFit="1" customWidth="1"/>
    <col min="10" max="10" width="10.5" bestFit="1" customWidth="1"/>
    <col min="11" max="13" width="11.625" bestFit="1" customWidth="1"/>
  </cols>
  <sheetData>
    <row r="1" spans="1:7" ht="21">
      <c r="A1" s="54" t="s">
        <v>35</v>
      </c>
      <c r="B1" s="54"/>
      <c r="C1" s="54"/>
      <c r="D1" s="54"/>
      <c r="E1" s="54"/>
      <c r="F1" s="54"/>
      <c r="G1" s="54"/>
    </row>
    <row r="3" spans="1:7">
      <c r="A3" s="56" t="s">
        <v>0</v>
      </c>
      <c r="B3" s="58" t="s">
        <v>39</v>
      </c>
      <c r="C3" s="59"/>
      <c r="D3" s="60"/>
      <c r="E3" s="58" t="s">
        <v>40</v>
      </c>
      <c r="F3" s="59"/>
      <c r="G3" s="60"/>
    </row>
    <row r="4" spans="1:7">
      <c r="A4" s="57"/>
      <c r="B4" s="38" t="s">
        <v>2</v>
      </c>
      <c r="C4" s="38" t="s">
        <v>3</v>
      </c>
      <c r="D4" s="38" t="s">
        <v>7</v>
      </c>
      <c r="E4" s="38" t="s">
        <v>2</v>
      </c>
      <c r="F4" s="38" t="s">
        <v>3</v>
      </c>
      <c r="G4" s="39" t="s">
        <v>7</v>
      </c>
    </row>
    <row r="5" spans="1:7">
      <c r="A5" s="40" t="s">
        <v>36</v>
      </c>
      <c r="B5" s="41">
        <v>69836980</v>
      </c>
      <c r="C5" s="41">
        <v>26954360</v>
      </c>
      <c r="D5" s="42">
        <f>C5/B5</f>
        <v>0.38596113405820243</v>
      </c>
      <c r="E5" s="41">
        <f>銷售費用!O4</f>
        <v>81964053</v>
      </c>
      <c r="F5" s="41">
        <f>銷售費用!O5</f>
        <v>33027527</v>
      </c>
      <c r="G5" s="43">
        <f>F5/E5</f>
        <v>0.40295136454513786</v>
      </c>
    </row>
    <row r="6" spans="1:7">
      <c r="A6" s="44" t="s">
        <v>37</v>
      </c>
      <c r="B6" s="45">
        <v>87583270</v>
      </c>
      <c r="C6" s="45">
        <v>10083290</v>
      </c>
      <c r="D6" s="42">
        <f t="shared" ref="D6:D8" si="0">C6/B6</f>
        <v>0.1151280375806932</v>
      </c>
      <c r="E6" s="45">
        <f>銷售費用!O11</f>
        <v>110138297</v>
      </c>
      <c r="F6" s="45">
        <f>銷售費用!O12</f>
        <v>12474668</v>
      </c>
      <c r="G6" s="43">
        <f t="shared" ref="G6:G8" si="1">F6/E6</f>
        <v>0.11326367248986971</v>
      </c>
    </row>
    <row r="7" spans="1:7">
      <c r="A7" s="40" t="s">
        <v>38</v>
      </c>
      <c r="B7" s="41">
        <v>7843890</v>
      </c>
      <c r="C7" s="41">
        <v>5286540</v>
      </c>
      <c r="D7" s="42">
        <f t="shared" si="0"/>
        <v>0.67396916580931143</v>
      </c>
      <c r="E7" s="41">
        <f>銷售費用!O18</f>
        <v>7416506</v>
      </c>
      <c r="F7" s="41">
        <f>銷售費用!O19</f>
        <v>940908</v>
      </c>
      <c r="G7" s="43">
        <f t="shared" si="1"/>
        <v>0.12686674830439024</v>
      </c>
    </row>
    <row r="8" spans="1:7">
      <c r="A8" s="46" t="s">
        <v>1</v>
      </c>
      <c r="B8" s="47">
        <f>SUM(B5:B7)</f>
        <v>165264140</v>
      </c>
      <c r="C8" s="47">
        <f>SUM(C5:C7)</f>
        <v>42324190</v>
      </c>
      <c r="D8" s="42">
        <f t="shared" si="0"/>
        <v>0.25610026470352248</v>
      </c>
      <c r="E8" s="47">
        <f>SUM(E5:E7)</f>
        <v>199518856</v>
      </c>
      <c r="F8" s="47">
        <f>SUM(F5:F7)</f>
        <v>46443103</v>
      </c>
      <c r="G8" s="43">
        <f t="shared" si="1"/>
        <v>0.2327755076943705</v>
      </c>
    </row>
  </sheetData>
  <mergeCells count="4">
    <mergeCell ref="A1:G1"/>
    <mergeCell ref="A3:A4"/>
    <mergeCell ref="B3:D3"/>
    <mergeCell ref="E3:G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圖表</vt:lpstr>
      </vt:variant>
      <vt:variant>
        <vt:i4>3</vt:i4>
      </vt:variant>
    </vt:vector>
  </HeadingPairs>
  <TitlesOfParts>
    <vt:vector size="6" baseType="lpstr">
      <vt:lpstr>銷售費用</vt:lpstr>
      <vt:lpstr>2017相關費用分析</vt:lpstr>
      <vt:lpstr>2017年度分析比較</vt:lpstr>
      <vt:lpstr>2017玫紅費用統計圖</vt:lpstr>
      <vt:lpstr>2017玫紅成本分析圖</vt:lpstr>
      <vt:lpstr>2017玫紅成本率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2018-02-22T14:46:10Z</dcterms:created>
  <dcterms:modified xsi:type="dcterms:W3CDTF">2018-02-24T13:29:39Z</dcterms:modified>
</cp:coreProperties>
</file>