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原先E槽\個人資料\著作\內容\範例\CH6\完成檔案\"/>
    </mc:Choice>
  </mc:AlternateContent>
  <bookViews>
    <workbookView xWindow="0" yWindow="0" windowWidth="20490" windowHeight="7485" tabRatio="822" firstSheet="1" activeTab="6" xr2:uid="{71BE935D-794B-4843-8FBA-CD3D778D6CA2}"/>
  </bookViews>
  <sheets>
    <sheet name="問卷調查" sheetId="1" r:id="rId1"/>
    <sheet name="控制項內容" sheetId="2" r:id="rId2"/>
    <sheet name="問卷結果接收" sheetId="3" r:id="rId3"/>
    <sheet name="問卷結果轉換" sheetId="4" r:id="rId4"/>
    <sheet name="價格分析" sheetId="7" r:id="rId5"/>
    <sheet name="收入分析" sheetId="8" r:id="rId6"/>
    <sheet name="產品定位分析" sheetId="11" r:id="rId7"/>
  </sheets>
  <definedNames>
    <definedName name="問卷轉換">控制項內容!$A$2:$M$7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1" l="1"/>
  <c r="L3" i="11"/>
  <c r="J3" i="11"/>
  <c r="C3" i="11"/>
  <c r="D3" i="11"/>
  <c r="E3" i="11"/>
  <c r="B3" i="11"/>
  <c r="D4" i="8" l="1"/>
  <c r="D5" i="8"/>
  <c r="D6" i="8"/>
  <c r="C4" i="8"/>
  <c r="C5" i="8"/>
  <c r="C6" i="8"/>
  <c r="E5" i="8" l="1"/>
  <c r="E4" i="8"/>
  <c r="E6" i="8"/>
  <c r="P5" i="4"/>
  <c r="Q3" i="4"/>
  <c r="R3" i="4"/>
  <c r="S3" i="4"/>
  <c r="T3" i="4"/>
  <c r="Q4" i="4"/>
  <c r="R4" i="4"/>
  <c r="S4" i="4"/>
  <c r="T4" i="4"/>
  <c r="Q5" i="4"/>
  <c r="R5" i="4"/>
  <c r="S5" i="4"/>
  <c r="T5" i="4"/>
  <c r="Q6" i="4"/>
  <c r="R6" i="4"/>
  <c r="S6" i="4"/>
  <c r="T6" i="4"/>
  <c r="Q7" i="4"/>
  <c r="R7" i="4"/>
  <c r="S7" i="4"/>
  <c r="T7" i="4"/>
  <c r="Q8" i="4"/>
  <c r="R8" i="4"/>
  <c r="S8" i="4"/>
  <c r="T8" i="4"/>
  <c r="Q9" i="4"/>
  <c r="R9" i="4"/>
  <c r="S9" i="4"/>
  <c r="T9" i="4"/>
  <c r="Q10" i="4"/>
  <c r="R10" i="4"/>
  <c r="S10" i="4"/>
  <c r="T10" i="4"/>
  <c r="Q11" i="4"/>
  <c r="R11" i="4"/>
  <c r="S11" i="4"/>
  <c r="T11" i="4"/>
  <c r="Q12" i="4"/>
  <c r="R12" i="4"/>
  <c r="S12" i="4"/>
  <c r="T12" i="4"/>
  <c r="Q13" i="4"/>
  <c r="R13" i="4"/>
  <c r="S13" i="4"/>
  <c r="T13" i="4"/>
  <c r="Q14" i="4"/>
  <c r="R14" i="4"/>
  <c r="S14" i="4"/>
  <c r="T14" i="4"/>
  <c r="Q15" i="4"/>
  <c r="R15" i="4"/>
  <c r="S15" i="4"/>
  <c r="T15" i="4"/>
  <c r="Q16" i="4"/>
  <c r="R16" i="4"/>
  <c r="S16" i="4"/>
  <c r="T16" i="4"/>
  <c r="Q17" i="4"/>
  <c r="R17" i="4"/>
  <c r="S17" i="4"/>
  <c r="T17" i="4"/>
  <c r="Q18" i="4"/>
  <c r="R18" i="4"/>
  <c r="S18" i="4"/>
  <c r="T18" i="4"/>
  <c r="Q19" i="4"/>
  <c r="R19" i="4"/>
  <c r="S19" i="4"/>
  <c r="T19" i="4"/>
  <c r="Q20" i="4"/>
  <c r="R20" i="4"/>
  <c r="S20" i="4"/>
  <c r="T20" i="4"/>
  <c r="Q21" i="4"/>
  <c r="R21" i="4"/>
  <c r="S21" i="4"/>
  <c r="T21" i="4"/>
  <c r="Q22" i="4"/>
  <c r="R22" i="4"/>
  <c r="S22" i="4"/>
  <c r="T22" i="4"/>
  <c r="Q23" i="4"/>
  <c r="R23" i="4"/>
  <c r="S23" i="4"/>
  <c r="T23" i="4"/>
  <c r="Q24" i="4"/>
  <c r="R24" i="4"/>
  <c r="S24" i="4"/>
  <c r="T24" i="4"/>
  <c r="Q25" i="4"/>
  <c r="R25" i="4"/>
  <c r="S25" i="4"/>
  <c r="T25" i="4"/>
  <c r="Q26" i="4"/>
  <c r="R26" i="4"/>
  <c r="S26" i="4"/>
  <c r="T26" i="4"/>
  <c r="Q27" i="4"/>
  <c r="R27" i="4"/>
  <c r="S27" i="4"/>
  <c r="T27" i="4"/>
  <c r="Q28" i="4"/>
  <c r="R28" i="4"/>
  <c r="S28" i="4"/>
  <c r="T28" i="4"/>
  <c r="Q29" i="4"/>
  <c r="R29" i="4"/>
  <c r="S29" i="4"/>
  <c r="T29" i="4"/>
  <c r="Q30" i="4"/>
  <c r="R30" i="4"/>
  <c r="S30" i="4"/>
  <c r="T30" i="4"/>
  <c r="Q31" i="4"/>
  <c r="R31" i="4"/>
  <c r="S31" i="4"/>
  <c r="T31" i="4"/>
  <c r="Q32" i="4"/>
  <c r="R32" i="4"/>
  <c r="S32" i="4"/>
  <c r="T32" i="4"/>
  <c r="Q33" i="4"/>
  <c r="R33" i="4"/>
  <c r="S33" i="4"/>
  <c r="T33" i="4"/>
  <c r="Q34" i="4"/>
  <c r="R34" i="4"/>
  <c r="S34" i="4"/>
  <c r="T34" i="4"/>
  <c r="Q35" i="4"/>
  <c r="R35" i="4"/>
  <c r="S35" i="4"/>
  <c r="T35" i="4"/>
  <c r="Q36" i="4"/>
  <c r="R36" i="4"/>
  <c r="S36" i="4"/>
  <c r="T36" i="4"/>
  <c r="Q37" i="4"/>
  <c r="R37" i="4"/>
  <c r="S37" i="4"/>
  <c r="T37" i="4"/>
  <c r="Q38" i="4"/>
  <c r="R38" i="4"/>
  <c r="S38" i="4"/>
  <c r="T38" i="4"/>
  <c r="Q39" i="4"/>
  <c r="R39" i="4"/>
  <c r="S39" i="4"/>
  <c r="T39" i="4"/>
  <c r="Q40" i="4"/>
  <c r="R40" i="4"/>
  <c r="S40" i="4"/>
  <c r="T40" i="4"/>
  <c r="Q41" i="4"/>
  <c r="R41" i="4"/>
  <c r="S41" i="4"/>
  <c r="T41" i="4"/>
  <c r="Q42" i="4"/>
  <c r="R42" i="4"/>
  <c r="S42" i="4"/>
  <c r="T42" i="4"/>
  <c r="Q43" i="4"/>
  <c r="R43" i="4"/>
  <c r="S43" i="4"/>
  <c r="T43" i="4"/>
  <c r="Q44" i="4"/>
  <c r="R44" i="4"/>
  <c r="S44" i="4"/>
  <c r="T44" i="4"/>
  <c r="Q45" i="4"/>
  <c r="R45" i="4"/>
  <c r="S45" i="4"/>
  <c r="T45" i="4"/>
  <c r="Q46" i="4"/>
  <c r="R46" i="4"/>
  <c r="S46" i="4"/>
  <c r="T46" i="4"/>
  <c r="Q47" i="4"/>
  <c r="R47" i="4"/>
  <c r="S47" i="4"/>
  <c r="T47" i="4"/>
  <c r="Q48" i="4"/>
  <c r="R48" i="4"/>
  <c r="S48" i="4"/>
  <c r="T48" i="4"/>
  <c r="Q49" i="4"/>
  <c r="R49" i="4"/>
  <c r="S49" i="4"/>
  <c r="T49" i="4"/>
  <c r="Q50" i="4"/>
  <c r="R50" i="4"/>
  <c r="S50" i="4"/>
  <c r="T50" i="4"/>
  <c r="Q51" i="4"/>
  <c r="R51" i="4"/>
  <c r="S51" i="4"/>
  <c r="T51" i="4"/>
  <c r="Q52" i="4"/>
  <c r="R52" i="4"/>
  <c r="S52" i="4"/>
  <c r="T52" i="4"/>
  <c r="Q53" i="4"/>
  <c r="R53" i="4"/>
  <c r="S53" i="4"/>
  <c r="T53" i="4"/>
  <c r="T2" i="4"/>
  <c r="S2" i="4"/>
  <c r="R2" i="4"/>
  <c r="Q2" i="4"/>
  <c r="M3" i="4"/>
  <c r="N3" i="4"/>
  <c r="O3" i="4"/>
  <c r="P3" i="4"/>
  <c r="M4" i="4"/>
  <c r="N4" i="4"/>
  <c r="O4" i="4"/>
  <c r="P4" i="4"/>
  <c r="M5" i="4"/>
  <c r="N5" i="4"/>
  <c r="O5" i="4"/>
  <c r="M6" i="4"/>
  <c r="N6" i="4"/>
  <c r="O6" i="4"/>
  <c r="P6" i="4"/>
  <c r="M7" i="4"/>
  <c r="N7" i="4"/>
  <c r="O7" i="4"/>
  <c r="P7" i="4"/>
  <c r="M8" i="4"/>
  <c r="N8" i="4"/>
  <c r="O8" i="4"/>
  <c r="P8" i="4"/>
  <c r="M9" i="4"/>
  <c r="N9" i="4"/>
  <c r="O9" i="4"/>
  <c r="P9" i="4"/>
  <c r="M10" i="4"/>
  <c r="N10" i="4"/>
  <c r="O10" i="4"/>
  <c r="P10" i="4"/>
  <c r="M11" i="4"/>
  <c r="N11" i="4"/>
  <c r="O11" i="4"/>
  <c r="P11" i="4"/>
  <c r="M12" i="4"/>
  <c r="N12" i="4"/>
  <c r="O12" i="4"/>
  <c r="P12" i="4"/>
  <c r="M13" i="4"/>
  <c r="N13" i="4"/>
  <c r="O13" i="4"/>
  <c r="P13" i="4"/>
  <c r="M14" i="4"/>
  <c r="N14" i="4"/>
  <c r="O14" i="4"/>
  <c r="P14" i="4"/>
  <c r="M15" i="4"/>
  <c r="N15" i="4"/>
  <c r="O15" i="4"/>
  <c r="P15" i="4"/>
  <c r="M16" i="4"/>
  <c r="N16" i="4"/>
  <c r="O16" i="4"/>
  <c r="P16" i="4"/>
  <c r="M17" i="4"/>
  <c r="N17" i="4"/>
  <c r="O17" i="4"/>
  <c r="P17" i="4"/>
  <c r="M18" i="4"/>
  <c r="N18" i="4"/>
  <c r="O18" i="4"/>
  <c r="P18" i="4"/>
  <c r="M19" i="4"/>
  <c r="N19" i="4"/>
  <c r="O19" i="4"/>
  <c r="P19" i="4"/>
  <c r="M20" i="4"/>
  <c r="N20" i="4"/>
  <c r="O20" i="4"/>
  <c r="P20" i="4"/>
  <c r="M21" i="4"/>
  <c r="N21" i="4"/>
  <c r="O21" i="4"/>
  <c r="P21" i="4"/>
  <c r="M22" i="4"/>
  <c r="N22" i="4"/>
  <c r="O22" i="4"/>
  <c r="P22" i="4"/>
  <c r="M23" i="4"/>
  <c r="N23" i="4"/>
  <c r="O23" i="4"/>
  <c r="P23" i="4"/>
  <c r="M24" i="4"/>
  <c r="N24" i="4"/>
  <c r="O24" i="4"/>
  <c r="P24" i="4"/>
  <c r="M25" i="4"/>
  <c r="N25" i="4"/>
  <c r="O25" i="4"/>
  <c r="P25" i="4"/>
  <c r="M26" i="4"/>
  <c r="N26" i="4"/>
  <c r="O26" i="4"/>
  <c r="P26" i="4"/>
  <c r="M27" i="4"/>
  <c r="N27" i="4"/>
  <c r="O27" i="4"/>
  <c r="P27" i="4"/>
  <c r="M28" i="4"/>
  <c r="N28" i="4"/>
  <c r="O28" i="4"/>
  <c r="P28" i="4"/>
  <c r="M29" i="4"/>
  <c r="N29" i="4"/>
  <c r="O29" i="4"/>
  <c r="P29" i="4"/>
  <c r="M30" i="4"/>
  <c r="N30" i="4"/>
  <c r="O30" i="4"/>
  <c r="P30" i="4"/>
  <c r="M31" i="4"/>
  <c r="N31" i="4"/>
  <c r="O31" i="4"/>
  <c r="P31" i="4"/>
  <c r="M32" i="4"/>
  <c r="N32" i="4"/>
  <c r="O32" i="4"/>
  <c r="P32" i="4"/>
  <c r="M33" i="4"/>
  <c r="N33" i="4"/>
  <c r="O33" i="4"/>
  <c r="P33" i="4"/>
  <c r="M34" i="4"/>
  <c r="N34" i="4"/>
  <c r="O34" i="4"/>
  <c r="P34" i="4"/>
  <c r="M35" i="4"/>
  <c r="N35" i="4"/>
  <c r="O35" i="4"/>
  <c r="P35" i="4"/>
  <c r="M36" i="4"/>
  <c r="N36" i="4"/>
  <c r="O36" i="4"/>
  <c r="P36" i="4"/>
  <c r="M37" i="4"/>
  <c r="N37" i="4"/>
  <c r="O37" i="4"/>
  <c r="P37" i="4"/>
  <c r="M38" i="4"/>
  <c r="N38" i="4"/>
  <c r="O38" i="4"/>
  <c r="P38" i="4"/>
  <c r="M39" i="4"/>
  <c r="N39" i="4"/>
  <c r="O39" i="4"/>
  <c r="P39" i="4"/>
  <c r="M40" i="4"/>
  <c r="N40" i="4"/>
  <c r="O40" i="4"/>
  <c r="P40" i="4"/>
  <c r="M41" i="4"/>
  <c r="N41" i="4"/>
  <c r="O41" i="4"/>
  <c r="P41" i="4"/>
  <c r="M42" i="4"/>
  <c r="N42" i="4"/>
  <c r="O42" i="4"/>
  <c r="P42" i="4"/>
  <c r="M43" i="4"/>
  <c r="N43" i="4"/>
  <c r="O43" i="4"/>
  <c r="P43" i="4"/>
  <c r="M44" i="4"/>
  <c r="N44" i="4"/>
  <c r="O44" i="4"/>
  <c r="P44" i="4"/>
  <c r="M45" i="4"/>
  <c r="N45" i="4"/>
  <c r="O45" i="4"/>
  <c r="P45" i="4"/>
  <c r="M46" i="4"/>
  <c r="N46" i="4"/>
  <c r="O46" i="4"/>
  <c r="P46" i="4"/>
  <c r="M47" i="4"/>
  <c r="N47" i="4"/>
  <c r="O47" i="4"/>
  <c r="P47" i="4"/>
  <c r="M48" i="4"/>
  <c r="N48" i="4"/>
  <c r="O48" i="4"/>
  <c r="P48" i="4"/>
  <c r="M49" i="4"/>
  <c r="N49" i="4"/>
  <c r="O49" i="4"/>
  <c r="P49" i="4"/>
  <c r="M50" i="4"/>
  <c r="N50" i="4"/>
  <c r="O50" i="4"/>
  <c r="P50" i="4"/>
  <c r="M51" i="4"/>
  <c r="N51" i="4"/>
  <c r="O51" i="4"/>
  <c r="P51" i="4"/>
  <c r="M52" i="4"/>
  <c r="N52" i="4"/>
  <c r="O52" i="4"/>
  <c r="P52" i="4"/>
  <c r="M53" i="4"/>
  <c r="N53" i="4"/>
  <c r="O53" i="4"/>
  <c r="P53" i="4"/>
  <c r="P2" i="4"/>
  <c r="O2" i="4"/>
  <c r="N2" i="4"/>
  <c r="M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2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D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2" i="4"/>
  <c r="I3" i="4"/>
  <c r="J3" i="4"/>
  <c r="K3" i="4"/>
  <c r="L3" i="4"/>
  <c r="I4" i="4"/>
  <c r="J4" i="4"/>
  <c r="K4" i="4"/>
  <c r="L4" i="4"/>
  <c r="I5" i="4"/>
  <c r="J5" i="4"/>
  <c r="K5" i="4"/>
  <c r="L5" i="4"/>
  <c r="I6" i="4"/>
  <c r="J6" i="4"/>
  <c r="K6" i="4"/>
  <c r="L6" i="4"/>
  <c r="I7" i="4"/>
  <c r="J7" i="4"/>
  <c r="K7" i="4"/>
  <c r="L7" i="4"/>
  <c r="I8" i="4"/>
  <c r="J8" i="4"/>
  <c r="K8" i="4"/>
  <c r="L8" i="4"/>
  <c r="I9" i="4"/>
  <c r="J9" i="4"/>
  <c r="K9" i="4"/>
  <c r="L9" i="4"/>
  <c r="I10" i="4"/>
  <c r="J10" i="4"/>
  <c r="K10" i="4"/>
  <c r="L10" i="4"/>
  <c r="I11" i="4"/>
  <c r="J11" i="4"/>
  <c r="K11" i="4"/>
  <c r="L11" i="4"/>
  <c r="I12" i="4"/>
  <c r="J12" i="4"/>
  <c r="K12" i="4"/>
  <c r="L12" i="4"/>
  <c r="I13" i="4"/>
  <c r="J13" i="4"/>
  <c r="K13" i="4"/>
  <c r="L13" i="4"/>
  <c r="I14" i="4"/>
  <c r="J14" i="4"/>
  <c r="K14" i="4"/>
  <c r="L14" i="4"/>
  <c r="I15" i="4"/>
  <c r="J15" i="4"/>
  <c r="K15" i="4"/>
  <c r="L15" i="4"/>
  <c r="I16" i="4"/>
  <c r="J16" i="4"/>
  <c r="K16" i="4"/>
  <c r="L16" i="4"/>
  <c r="I17" i="4"/>
  <c r="J17" i="4"/>
  <c r="K17" i="4"/>
  <c r="L17" i="4"/>
  <c r="I18" i="4"/>
  <c r="J18" i="4"/>
  <c r="K18" i="4"/>
  <c r="L18" i="4"/>
  <c r="I19" i="4"/>
  <c r="J19" i="4"/>
  <c r="K19" i="4"/>
  <c r="L19" i="4"/>
  <c r="I20" i="4"/>
  <c r="J20" i="4"/>
  <c r="K20" i="4"/>
  <c r="L20" i="4"/>
  <c r="I21" i="4"/>
  <c r="J21" i="4"/>
  <c r="K21" i="4"/>
  <c r="L21" i="4"/>
  <c r="I22" i="4"/>
  <c r="J22" i="4"/>
  <c r="K22" i="4"/>
  <c r="L22" i="4"/>
  <c r="I23" i="4"/>
  <c r="J23" i="4"/>
  <c r="K23" i="4"/>
  <c r="L23" i="4"/>
  <c r="I24" i="4"/>
  <c r="J24" i="4"/>
  <c r="K24" i="4"/>
  <c r="L24" i="4"/>
  <c r="I25" i="4"/>
  <c r="J25" i="4"/>
  <c r="K25" i="4"/>
  <c r="L25" i="4"/>
  <c r="I26" i="4"/>
  <c r="J26" i="4"/>
  <c r="K26" i="4"/>
  <c r="L26" i="4"/>
  <c r="I27" i="4"/>
  <c r="J27" i="4"/>
  <c r="K27" i="4"/>
  <c r="L27" i="4"/>
  <c r="I28" i="4"/>
  <c r="J28" i="4"/>
  <c r="K28" i="4"/>
  <c r="L28" i="4"/>
  <c r="I29" i="4"/>
  <c r="J29" i="4"/>
  <c r="K29" i="4"/>
  <c r="L29" i="4"/>
  <c r="I30" i="4"/>
  <c r="J30" i="4"/>
  <c r="K30" i="4"/>
  <c r="L30" i="4"/>
  <c r="I31" i="4"/>
  <c r="J31" i="4"/>
  <c r="K31" i="4"/>
  <c r="L31" i="4"/>
  <c r="I32" i="4"/>
  <c r="J32" i="4"/>
  <c r="K32" i="4"/>
  <c r="L32" i="4"/>
  <c r="I33" i="4"/>
  <c r="J33" i="4"/>
  <c r="K33" i="4"/>
  <c r="L33" i="4"/>
  <c r="I34" i="4"/>
  <c r="J34" i="4"/>
  <c r="K34" i="4"/>
  <c r="L34" i="4"/>
  <c r="I35" i="4"/>
  <c r="J35" i="4"/>
  <c r="K35" i="4"/>
  <c r="L35" i="4"/>
  <c r="I36" i="4"/>
  <c r="J36" i="4"/>
  <c r="K36" i="4"/>
  <c r="L36" i="4"/>
  <c r="I37" i="4"/>
  <c r="J37" i="4"/>
  <c r="K37" i="4"/>
  <c r="L37" i="4"/>
  <c r="I38" i="4"/>
  <c r="J38" i="4"/>
  <c r="K38" i="4"/>
  <c r="L38" i="4"/>
  <c r="I39" i="4"/>
  <c r="J39" i="4"/>
  <c r="K39" i="4"/>
  <c r="L39" i="4"/>
  <c r="I40" i="4"/>
  <c r="J40" i="4"/>
  <c r="K40" i="4"/>
  <c r="L40" i="4"/>
  <c r="I41" i="4"/>
  <c r="J41" i="4"/>
  <c r="K41" i="4"/>
  <c r="L41" i="4"/>
  <c r="I42" i="4"/>
  <c r="J42" i="4"/>
  <c r="K42" i="4"/>
  <c r="L42" i="4"/>
  <c r="I43" i="4"/>
  <c r="J43" i="4"/>
  <c r="K43" i="4"/>
  <c r="L43" i="4"/>
  <c r="I44" i="4"/>
  <c r="J44" i="4"/>
  <c r="K44" i="4"/>
  <c r="L44" i="4"/>
  <c r="I45" i="4"/>
  <c r="J45" i="4"/>
  <c r="K45" i="4"/>
  <c r="L45" i="4"/>
  <c r="I46" i="4"/>
  <c r="J46" i="4"/>
  <c r="K46" i="4"/>
  <c r="L46" i="4"/>
  <c r="I47" i="4"/>
  <c r="J47" i="4"/>
  <c r="K47" i="4"/>
  <c r="L47" i="4"/>
  <c r="I48" i="4"/>
  <c r="J48" i="4"/>
  <c r="K48" i="4"/>
  <c r="L48" i="4"/>
  <c r="I49" i="4"/>
  <c r="J49" i="4"/>
  <c r="K49" i="4"/>
  <c r="L49" i="4"/>
  <c r="I50" i="4"/>
  <c r="J50" i="4"/>
  <c r="K50" i="4"/>
  <c r="L50" i="4"/>
  <c r="I51" i="4"/>
  <c r="J51" i="4"/>
  <c r="K51" i="4"/>
  <c r="L51" i="4"/>
  <c r="I52" i="4"/>
  <c r="J52" i="4"/>
  <c r="K52" i="4"/>
  <c r="L52" i="4"/>
  <c r="L2" i="4"/>
  <c r="K2" i="4"/>
  <c r="J2" i="4"/>
  <c r="I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2" i="4"/>
  <c r="U1" i="4"/>
  <c r="Q1" i="4"/>
  <c r="M1" i="4"/>
  <c r="L1" i="4"/>
  <c r="K1" i="4"/>
  <c r="J1" i="4"/>
  <c r="I1" i="4"/>
  <c r="E1" i="4"/>
  <c r="D1" i="4"/>
  <c r="C1" i="4"/>
  <c r="B1" i="4"/>
  <c r="A1" i="4"/>
  <c r="C5" i="7" l="1"/>
  <c r="C6" i="7"/>
  <c r="C3" i="7"/>
  <c r="C4" i="7"/>
  <c r="F6" i="8"/>
  <c r="F4" i="8"/>
  <c r="F5" i="8"/>
  <c r="B1" i="3"/>
  <c r="C1" i="3"/>
  <c r="D1" i="3"/>
  <c r="E1" i="3"/>
  <c r="I1" i="3"/>
  <c r="J1" i="3"/>
  <c r="K1" i="3"/>
  <c r="L1" i="3"/>
  <c r="M1" i="3"/>
  <c r="Q1" i="3"/>
  <c r="U1" i="3"/>
  <c r="A1" i="3"/>
  <c r="H5" i="8" l="1"/>
  <c r="H4" i="8"/>
  <c r="H6" i="8"/>
  <c r="G6" i="8"/>
  <c r="G4" i="8" s="1"/>
  <c r="G5" i="8" s="1"/>
  <c r="J3" i="7"/>
  <c r="C7" i="7"/>
  <c r="E3" i="7" s="1"/>
  <c r="D3" i="7"/>
  <c r="D4" i="7" s="1"/>
  <c r="D5" i="7" s="1"/>
  <c r="D6" i="7" s="1"/>
  <c r="J5" i="7"/>
  <c r="J4" i="7"/>
  <c r="E4" i="7"/>
  <c r="J6" i="7"/>
  <c r="E6" i="7" l="1"/>
  <c r="E5" i="7"/>
</calcChain>
</file>

<file path=xl/sharedStrings.xml><?xml version="1.0" encoding="utf-8"?>
<sst xmlns="http://schemas.openxmlformats.org/spreadsheetml/2006/main" count="114" uniqueCount="98">
  <si>
    <t>喝養生茶的好處，每個人都知道~但要想泡一杯好喝的養生茶，通常都需要花些時間準備，因此本公司為了拉近大眾與養生茶的距離，特將其製成 茶包的方式讓我們可以隨時帶在身上，想喝時，隨手來上一包沖到茶杯中。為了使該產品能更滿足您的需求，特別設計了如下問卷,希望您能抽出幾分鐘寶貴的時間填寫,感謝您的支持!</t>
    <phoneticPr fontId="1" type="noConversion"/>
  </si>
  <si>
    <t>10.長久使用同一品牌的養生茶的原因?</t>
  </si>
  <si>
    <t>11.經常更換養生茶的原因?</t>
  </si>
  <si>
    <t>1.您的年齡是？</t>
  </si>
  <si>
    <t>2.您的月收入是？</t>
  </si>
  <si>
    <t>5.請問您選擇養生茶的依據是？</t>
  </si>
  <si>
    <t>6.您覺得使用養生茶必要嗎?</t>
  </si>
  <si>
    <t>9.您是否會長久使用同一品牌的養生茶</t>
  </si>
  <si>
    <t>12.您購買養生茶的管道是?</t>
  </si>
  <si>
    <t>3.您平時會選擇養生食品嗎？</t>
    <phoneticPr fontId="1" type="noConversion"/>
  </si>
  <si>
    <t>月收入</t>
    <phoneticPr fontId="1" type="noConversion"/>
  </si>
  <si>
    <t>$22,000以下</t>
    <phoneticPr fontId="1" type="noConversion"/>
  </si>
  <si>
    <t>$22,001~$30,000</t>
    <phoneticPr fontId="1" type="noConversion"/>
  </si>
  <si>
    <t>$30,001~$40,000</t>
    <phoneticPr fontId="1" type="noConversion"/>
  </si>
  <si>
    <t>$40,001~$50,000</t>
    <phoneticPr fontId="1" type="noConversion"/>
  </si>
  <si>
    <t>$50,001~$60,000</t>
    <phoneticPr fontId="1" type="noConversion"/>
  </si>
  <si>
    <t>$60,000以上</t>
    <phoneticPr fontId="1" type="noConversion"/>
  </si>
  <si>
    <t>4.請問您對養生茶能接受的價格是？　</t>
    <phoneticPr fontId="1" type="noConversion"/>
  </si>
  <si>
    <t>7.您使用養生茶的頻率?</t>
    <phoneticPr fontId="1" type="noConversion"/>
  </si>
  <si>
    <t>代碼</t>
  </si>
  <si>
    <t>年齡</t>
  </si>
  <si>
    <t>是否長久用同一品牌</t>
  </si>
  <si>
    <t>每天</t>
  </si>
  <si>
    <t>價格</t>
  </si>
  <si>
    <t>非常必要</t>
  </si>
  <si>
    <t>幾乎每天</t>
  </si>
  <si>
    <t>經常用</t>
  </si>
  <si>
    <t>會</t>
  </si>
  <si>
    <t>習慣使用</t>
  </si>
  <si>
    <t>不滿意之前產品</t>
  </si>
  <si>
    <t>超市</t>
  </si>
  <si>
    <t>偶爾</t>
  </si>
  <si>
    <t>品牌</t>
  </si>
  <si>
    <t>必要</t>
  </si>
  <si>
    <t>2-3天一次</t>
  </si>
  <si>
    <t>有時用</t>
  </si>
  <si>
    <t>不會</t>
  </si>
  <si>
    <t>效果好</t>
  </si>
  <si>
    <t>嘗試不同新產品</t>
  </si>
  <si>
    <t>完全不會</t>
  </si>
  <si>
    <t>好用</t>
  </si>
  <si>
    <t>無所謂</t>
  </si>
  <si>
    <t>3-5天一次</t>
  </si>
  <si>
    <t>完全不用</t>
  </si>
  <si>
    <t>不一定</t>
  </si>
  <si>
    <t>其他沒有合適的</t>
  </si>
  <si>
    <t>別人推薦</t>
  </si>
  <si>
    <t>專賣店</t>
  </si>
  <si>
    <t>其他</t>
  </si>
  <si>
    <t>沒必要</t>
  </si>
  <si>
    <t>1週一次</t>
  </si>
  <si>
    <t>2週一次</t>
  </si>
  <si>
    <t>網路購物</t>
  </si>
  <si>
    <t>25-30歲</t>
    <phoneticPr fontId="1" type="noConversion"/>
  </si>
  <si>
    <t>31-36歲</t>
    <phoneticPr fontId="1" type="noConversion"/>
  </si>
  <si>
    <t>37-42歲</t>
    <phoneticPr fontId="1" type="noConversion"/>
  </si>
  <si>
    <t>42歲以上</t>
    <phoneticPr fontId="1" type="noConversion"/>
  </si>
  <si>
    <t>對養生茶接受價格</t>
  </si>
  <si>
    <t>選擇養生茶依據</t>
  </si>
  <si>
    <t>使用養生茶是否必要</t>
  </si>
  <si>
    <t>$150以下</t>
    <phoneticPr fontId="1" type="noConversion"/>
  </si>
  <si>
    <t>$150-$200</t>
    <phoneticPr fontId="1" type="noConversion"/>
  </si>
  <si>
    <t>$201-$250</t>
    <phoneticPr fontId="1" type="noConversion"/>
  </si>
  <si>
    <t>$251-$300</t>
    <phoneticPr fontId="1" type="noConversion"/>
  </si>
  <si>
    <t>$300以上</t>
    <phoneticPr fontId="1" type="noConversion"/>
  </si>
  <si>
    <t>使用養生茶頻率</t>
  </si>
  <si>
    <t>長久用同一品牌養生茶原因</t>
  </si>
  <si>
    <t>經常更換養生茶的原因</t>
  </si>
  <si>
    <t>購買養生茶管道</t>
  </si>
  <si>
    <t>8.平時是否飲用養生茶?</t>
    <phoneticPr fontId="1" type="noConversion"/>
  </si>
  <si>
    <t>是否飲用養生茶</t>
  </si>
  <si>
    <t>便利商店</t>
    <phoneticPr fontId="1" type="noConversion"/>
  </si>
  <si>
    <t>大賣場</t>
    <phoneticPr fontId="1" type="noConversion"/>
  </si>
  <si>
    <t>平時會選擇
養生食品</t>
    <phoneticPr fontId="1" type="noConversion"/>
  </si>
  <si>
    <t>次數</t>
    <phoneticPr fontId="1" type="noConversion"/>
  </si>
  <si>
    <t>$150以下</t>
  </si>
  <si>
    <t>$251-$300</t>
  </si>
  <si>
    <t>$201-$250</t>
  </si>
  <si>
    <t>價格範圍</t>
    <phoneticPr fontId="1" type="noConversion"/>
  </si>
  <si>
    <t/>
  </si>
  <si>
    <t>組別</t>
    <phoneticPr fontId="1" type="noConversion"/>
  </si>
  <si>
    <t>養生茶接受價格次數表</t>
    <phoneticPr fontId="1" type="noConversion"/>
  </si>
  <si>
    <t>累計次數</t>
    <phoneticPr fontId="1" type="noConversion"/>
  </si>
  <si>
    <t>合計</t>
    <phoneticPr fontId="1" type="noConversion"/>
  </si>
  <si>
    <t>所佔%</t>
    <phoneticPr fontId="1" type="noConversion"/>
  </si>
  <si>
    <t>$150-$200</t>
    <phoneticPr fontId="1" type="noConversion"/>
  </si>
  <si>
    <t>養生茶接受價格次數圖</t>
    <phoneticPr fontId="1" type="noConversion"/>
  </si>
  <si>
    <t>受訪者月收入次數表</t>
    <phoneticPr fontId="1" type="noConversion"/>
  </si>
  <si>
    <t>上限</t>
    <phoneticPr fontId="1" type="noConversion"/>
  </si>
  <si>
    <t>下限</t>
    <phoneticPr fontId="1" type="noConversion"/>
  </si>
  <si>
    <t>中值</t>
    <phoneticPr fontId="1" type="noConversion"/>
  </si>
  <si>
    <t>$22,001~$30,000</t>
  </si>
  <si>
    <t>$30,001~$40,000</t>
  </si>
  <si>
    <t>選擇養生茶依據</t>
    <phoneticPr fontId="1" type="noConversion"/>
  </si>
  <si>
    <t>是否長久使用同一品牌</t>
  </si>
  <si>
    <t>會</t>
    <phoneticPr fontId="1" type="noConversion"/>
  </si>
  <si>
    <t>不會</t>
    <phoneticPr fontId="1" type="noConversion"/>
  </si>
  <si>
    <t>不一定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</si>
</sst>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$&quot;#,##0.0"/>
  </numFmts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color rgb="FF000000"/>
      <name val="Microsoft JhengHei UI"/>
      <family val="2"/>
      <charset val="136"/>
    </font>
    <font>
      <sz val="12"/>
      <color theme="1"/>
      <name val="新細明體"/>
      <family val="2"/>
      <charset val="136"/>
      <scheme val="minor"/>
    </font>
    <font>
      <b/>
      <sz val="18"/>
      <color theme="1"/>
      <name val="標楷體"/>
      <family val="4"/>
      <charset val="136"/>
    </font>
    <font>
      <b/>
      <sz val="12"/>
      <color theme="1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0" fontId="3" fillId="2" borderId="1" applyNumberFormat="0" applyFont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2" borderId="1" xfId="1" applyFont="1">
      <alignment vertical="center"/>
    </xf>
    <xf numFmtId="0" fontId="3" fillId="3" borderId="0" xfId="2">
      <alignment vertical="center"/>
    </xf>
    <xf numFmtId="0" fontId="3" fillId="2" borderId="1" xfId="1">
      <alignment vertical="center"/>
    </xf>
    <xf numFmtId="0" fontId="0" fillId="2" borderId="1" xfId="1" applyFont="1" applyAlignment="1">
      <alignment vertical="center" wrapText="1"/>
    </xf>
    <xf numFmtId="0" fontId="0" fillId="4" borderId="1" xfId="1" applyFont="1" applyFill="1">
      <alignment vertical="center"/>
    </xf>
    <xf numFmtId="0" fontId="0" fillId="4" borderId="1" xfId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3" xfId="0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0" fillId="0" borderId="13" xfId="0" applyBorder="1">
      <alignment vertical="center"/>
    </xf>
    <xf numFmtId="10" fontId="0" fillId="0" borderId="13" xfId="0" applyNumberFormat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5" fillId="0" borderId="0" xfId="0" applyFont="1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5" fillId="0" borderId="0" xfId="0" applyNumberFormat="1" applyFont="1">
      <alignment vertical="center"/>
    </xf>
    <xf numFmtId="0" fontId="0" fillId="0" borderId="0" xfId="0" applyNumberFormat="1">
      <alignment vertical="center"/>
    </xf>
    <xf numFmtId="0" fontId="7" fillId="0" borderId="0" xfId="0" applyFont="1">
      <alignment vertical="center"/>
    </xf>
    <xf numFmtId="0" fontId="0" fillId="0" borderId="5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2" borderId="10" xfId="1" applyFont="1" applyBorder="1" applyAlignment="1">
      <alignment horizontal="center" vertical="center"/>
    </xf>
    <xf numFmtId="0" fontId="0" fillId="2" borderId="11" xfId="1" applyFont="1" applyBorder="1" applyAlignment="1">
      <alignment horizontal="center" vertical="center"/>
    </xf>
    <xf numFmtId="0" fontId="0" fillId="2" borderId="12" xfId="1" applyFont="1" applyBorder="1" applyAlignment="1">
      <alignment horizontal="center" vertical="center"/>
    </xf>
    <xf numFmtId="0" fontId="0" fillId="4" borderId="10" xfId="1" applyFont="1" applyFill="1" applyBorder="1" applyAlignment="1">
      <alignment horizontal="center" vertical="center"/>
    </xf>
    <xf numFmtId="0" fontId="0" fillId="4" borderId="11" xfId="1" applyFont="1" applyFill="1" applyBorder="1" applyAlignment="1">
      <alignment horizontal="center" vertical="center"/>
    </xf>
    <xf numFmtId="0" fontId="0" fillId="4" borderId="12" xfId="1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</cellXfs>
  <cellStyles count="3">
    <cellStyle name="40% - 輔色6" xfId="2" builtinId="51"/>
    <cellStyle name="一般" xfId="0" builtinId="0"/>
    <cellStyle name="備註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受訪者月收入分析圖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EA5-4A46-A9BF-C7EAD10104D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9-4E66-ADBA-4937586BE80E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12A-4EAA-9B60-F768C0D56B2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12A-4EAA-9B60-F768C0D56B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0"/>
          </c:trendline>
          <c:cat>
            <c:strRef>
              <c:f>收入分析!$C$3:$C$7</c:f>
              <c:strCache>
                <c:ptCount val="4"/>
                <c:pt idx="1">
                  <c:v>30,000</c:v>
                </c:pt>
                <c:pt idx="2">
                  <c:v>40,000</c:v>
                </c:pt>
                <c:pt idx="3">
                  <c:v>50,000</c:v>
                </c:pt>
              </c:strCache>
            </c:strRef>
          </c:cat>
          <c:val>
            <c:numRef>
              <c:f>收入分析!$F$3:$F$7</c:f>
              <c:numCache>
                <c:formatCode>General</c:formatCode>
                <c:ptCount val="5"/>
                <c:pt idx="0">
                  <c:v>0</c:v>
                </c:pt>
                <c:pt idx="1">
                  <c:v>26</c:v>
                </c:pt>
                <c:pt idx="2">
                  <c:v>17</c:v>
                </c:pt>
                <c:pt idx="3">
                  <c:v>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57-4F40-AB47-36CFB19CEC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830529016"/>
        <c:axId val="830537872"/>
      </c:barChart>
      <c:catAx>
        <c:axId val="830529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月收入</a:t>
                </a:r>
              </a:p>
            </c:rich>
          </c:tx>
          <c:layout>
            <c:manualLayout>
              <c:xMode val="edge"/>
              <c:yMode val="edge"/>
              <c:x val="0.87913757655293079"/>
              <c:y val="0.893472222222222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in"/>
        <c:minorTickMark val="none"/>
        <c:tickLblPos val="none"/>
        <c:spPr>
          <a:noFill/>
          <a:ln w="508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0537872"/>
        <c:crosses val="autoZero"/>
        <c:auto val="1"/>
        <c:lblAlgn val="ctr"/>
        <c:lblOffset val="100"/>
        <c:tickMarkSkip val="1"/>
        <c:noMultiLvlLbl val="0"/>
      </c:catAx>
      <c:valAx>
        <c:axId val="8305378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次數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3.966061533974917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0529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zh-TW" sz="1600" b="1" i="0" u="none" strike="noStrike" baseline="0">
                <a:effectLst/>
              </a:rPr>
              <a:t>選擇養生茶產品依據</a:t>
            </a:r>
            <a:endParaRPr lang="zh-TW" alt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3BF6-4889-929A-0708A9411C9D}"/>
              </c:ext>
            </c:extLst>
          </c:dPt>
          <c:dPt>
            <c:idx val="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3BF6-4889-929A-0708A9411C9D}"/>
              </c:ext>
            </c:extLst>
          </c:dPt>
          <c:dPt>
            <c:idx val="2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BF6-4889-929A-0708A9411C9D}"/>
              </c:ext>
            </c:extLst>
          </c:dPt>
          <c:dPt>
            <c:idx val="3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3BF6-4889-929A-0708A9411C9D}"/>
              </c:ext>
            </c:extLst>
          </c:dPt>
          <c:dLbls>
            <c:dLbl>
              <c:idx val="1"/>
              <c:layout>
                <c:manualLayout>
                  <c:x val="-0.23226006124234472"/>
                  <c:y val="-6.273148148148148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BF6-4889-929A-0708A9411C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產品定位分析!$B$2:$E$2</c:f>
              <c:strCache>
                <c:ptCount val="4"/>
                <c:pt idx="0">
                  <c:v>價格</c:v>
                </c:pt>
                <c:pt idx="1">
                  <c:v>品牌</c:v>
                </c:pt>
                <c:pt idx="2">
                  <c:v>好用</c:v>
                </c:pt>
                <c:pt idx="3">
                  <c:v>其他</c:v>
                </c:pt>
              </c:strCache>
            </c:strRef>
          </c:cat>
          <c:val>
            <c:numRef>
              <c:f>產品定位分析!$B$3:$E$3</c:f>
              <c:numCache>
                <c:formatCode>General</c:formatCode>
                <c:ptCount val="4"/>
                <c:pt idx="0">
                  <c:v>27</c:v>
                </c:pt>
                <c:pt idx="1">
                  <c:v>33</c:v>
                </c:pt>
                <c:pt idx="2">
                  <c:v>28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6-4889-929A-0708A9411C9D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zh-TW" sz="1600" b="1" i="0" u="none" strike="noStrike" baseline="0">
                <a:effectLst/>
              </a:rPr>
              <a:t>是否長久使用同一品牌分析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plosion val="36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3BF6-4889-929A-0708A9411C9D}"/>
              </c:ext>
            </c:extLst>
          </c:dPt>
          <c:dPt>
            <c:idx val="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3BF6-4889-929A-0708A9411C9D}"/>
              </c:ext>
            </c:extLst>
          </c:dPt>
          <c:dPt>
            <c:idx val="2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BF6-4889-929A-0708A9411C9D}"/>
              </c:ext>
            </c:extLst>
          </c:dPt>
          <c:dPt>
            <c:idx val="3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3BF6-4889-929A-0708A9411C9D}"/>
              </c:ext>
            </c:extLst>
          </c:dPt>
          <c:dLbls>
            <c:dLbl>
              <c:idx val="0"/>
              <c:layout>
                <c:manualLayout>
                  <c:x val="-0.14559667232408668"/>
                  <c:y val="0.1113243316765392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BF6-4889-929A-0708A9411C9D}"/>
                </c:ext>
              </c:extLst>
            </c:dLbl>
            <c:dLbl>
              <c:idx val="1"/>
              <c:layout>
                <c:manualLayout>
                  <c:x val="-0.23226006124234472"/>
                  <c:y val="-6.273148148148148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BF6-4889-929A-0708A9411C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產品定位分析!$J$2:$L$2</c:f>
              <c:strCache>
                <c:ptCount val="3"/>
                <c:pt idx="0">
                  <c:v>會</c:v>
                </c:pt>
                <c:pt idx="1">
                  <c:v>不會</c:v>
                </c:pt>
                <c:pt idx="2">
                  <c:v>不一定</c:v>
                </c:pt>
              </c:strCache>
            </c:strRef>
          </c:cat>
          <c:val>
            <c:numRef>
              <c:f>產品定位分析!$J$3:$L$3</c:f>
              <c:numCache>
                <c:formatCode>General</c:formatCode>
                <c:ptCount val="3"/>
                <c:pt idx="0">
                  <c:v>17</c:v>
                </c:pt>
                <c:pt idx="1">
                  <c:v>20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6-4889-929A-0708A9411C9D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Radio" firstButton="1" fmlaLink="問卷結果接收!$A$2" lockText="1" noThreeD="1"/>
</file>

<file path=xl/ctrlProps/ctrlProp10.xml><?xml version="1.0" encoding="utf-8"?>
<formControlPr xmlns="http://schemas.microsoft.com/office/spreadsheetml/2009/9/main" objectType="Radio" checked="Checked" lockText="1" noThreeD="1"/>
</file>

<file path=xl/ctrlProps/ctrlProp11.xml><?xml version="1.0" encoding="utf-8"?>
<formControlPr xmlns="http://schemas.microsoft.com/office/spreadsheetml/2009/9/main" objectType="Radio" lockText="1" noThreeD="1"/>
</file>

<file path=xl/ctrlProps/ctrlProp12.xml><?xml version="1.0" encoding="utf-8"?>
<formControlPr xmlns="http://schemas.microsoft.com/office/spreadsheetml/2009/9/main" objectType="Radio" lockText="1" noThreeD="1"/>
</file>

<file path=xl/ctrlProps/ctrlProp13.xml><?xml version="1.0" encoding="utf-8"?>
<formControlPr xmlns="http://schemas.microsoft.com/office/spreadsheetml/2009/9/main" objectType="Radio" lockText="1" noThreeD="1"/>
</file>

<file path=xl/ctrlProps/ctrlProp14.xml><?xml version="1.0" encoding="utf-8"?>
<formControlPr xmlns="http://schemas.microsoft.com/office/spreadsheetml/2009/9/main" objectType="Radio" firstButton="1" fmlaLink="問卷結果接收!$I$2" lockText="1" noThreeD="1"/>
</file>

<file path=xl/ctrlProps/ctrlProp15.xml><?xml version="1.0" encoding="utf-8"?>
<formControlPr xmlns="http://schemas.microsoft.com/office/spreadsheetml/2009/9/main" objectType="Radio" checked="Checked" lockText="1" noThreeD="1"/>
</file>

<file path=xl/ctrlProps/ctrlProp16.xml><?xml version="1.0" encoding="utf-8"?>
<formControlPr xmlns="http://schemas.microsoft.com/office/spreadsheetml/2009/9/main" objectType="Radio" lockText="1" noThreeD="1"/>
</file>

<file path=xl/ctrlProps/ctrlProp17.xml><?xml version="1.0" encoding="utf-8"?>
<formControlPr xmlns="http://schemas.microsoft.com/office/spreadsheetml/2009/9/main" objectType="Radio" lockText="1" noThreeD="1"/>
</file>

<file path=xl/ctrlProps/ctrlProp18.xml><?xml version="1.0" encoding="utf-8"?>
<formControlPr xmlns="http://schemas.microsoft.com/office/spreadsheetml/2009/9/main" objectType="Radio" firstButton="1" fmlaLink="問卷結果接收!$J$2" lockText="1" noThreeD="1"/>
</file>

<file path=xl/ctrlProps/ctrlProp19.xml><?xml version="1.0" encoding="utf-8"?>
<formControlPr xmlns="http://schemas.microsoft.com/office/spreadsheetml/2009/9/main" objectType="Radio" checked="Checked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20.xml><?xml version="1.0" encoding="utf-8"?>
<formControlPr xmlns="http://schemas.microsoft.com/office/spreadsheetml/2009/9/main" objectType="Radio" lockText="1" noThreeD="1"/>
</file>

<file path=xl/ctrlProps/ctrlProp21.xml><?xml version="1.0" encoding="utf-8"?>
<formControlPr xmlns="http://schemas.microsoft.com/office/spreadsheetml/2009/9/main" objectType="Radio" lockText="1" noThreeD="1"/>
</file>

<file path=xl/ctrlProps/ctrlProp22.xml><?xml version="1.0" encoding="utf-8"?>
<formControlPr xmlns="http://schemas.microsoft.com/office/spreadsheetml/2009/9/main" objectType="Radio" lockText="1" noThreeD="1"/>
</file>

<file path=xl/ctrlProps/ctrlProp23.xml><?xml version="1.0" encoding="utf-8"?>
<formControlPr xmlns="http://schemas.microsoft.com/office/spreadsheetml/2009/9/main" objectType="Radio" checked="Checked" firstButton="1" fmlaLink="問卷結果接收!$K$2" lockText="1" noThreeD="1"/>
</file>

<file path=xl/ctrlProps/ctrlProp24.xml><?xml version="1.0" encoding="utf-8"?>
<formControlPr xmlns="http://schemas.microsoft.com/office/spreadsheetml/2009/9/main" objectType="Radio" lockText="1" noThreeD="1"/>
</file>

<file path=xl/ctrlProps/ctrlProp25.xml><?xml version="1.0" encoding="utf-8"?>
<formControlPr xmlns="http://schemas.microsoft.com/office/spreadsheetml/2009/9/main" objectType="Radio" lockText="1" noThreeD="1"/>
</file>

<file path=xl/ctrlProps/ctrlProp26.xml><?xml version="1.0" encoding="utf-8"?>
<formControlPr xmlns="http://schemas.microsoft.com/office/spreadsheetml/2009/9/main" objectType="Radio" firstButton="1" fmlaLink="問卷結果接收!$L$2" lockText="1" noThreeD="1"/>
</file>

<file path=xl/ctrlProps/ctrlProp27.xml><?xml version="1.0" encoding="utf-8"?>
<formControlPr xmlns="http://schemas.microsoft.com/office/spreadsheetml/2009/9/main" objectType="Radio" checked="Checked" lockText="1" noThreeD="1"/>
</file>

<file path=xl/ctrlProps/ctrlProp28.xml><?xml version="1.0" encoding="utf-8"?>
<formControlPr xmlns="http://schemas.microsoft.com/office/spreadsheetml/2009/9/main" objectType="Radio" lockText="1" noThreeD="1"/>
</file>

<file path=xl/ctrlProps/ctrlProp29.xml><?xml version="1.0" encoding="utf-8"?>
<formControlPr xmlns="http://schemas.microsoft.com/office/spreadsheetml/2009/9/main" objectType="Radio" firstButton="1" fmlaLink="問卷結果接收!$U$2" lockText="1" noThreeD="1"/>
</file>

<file path=xl/ctrlProps/ctrlProp3.xml><?xml version="1.0" encoding="utf-8"?>
<formControlPr xmlns="http://schemas.microsoft.com/office/spreadsheetml/2009/9/main" objectType="Radio" checked="Checked" lockText="1" noThreeD="1"/>
</file>

<file path=xl/ctrlProps/ctrlProp30.xml><?xml version="1.0" encoding="utf-8"?>
<formControlPr xmlns="http://schemas.microsoft.com/office/spreadsheetml/2009/9/main" objectType="Radio" lockText="1" noThreeD="1"/>
</file>

<file path=xl/ctrlProps/ctrlProp31.xml><?xml version="1.0" encoding="utf-8"?>
<formControlPr xmlns="http://schemas.microsoft.com/office/spreadsheetml/2009/9/main" objectType="Radio" lockText="1" noThreeD="1"/>
</file>

<file path=xl/ctrlProps/ctrlProp32.xml><?xml version="1.0" encoding="utf-8"?>
<formControlPr xmlns="http://schemas.microsoft.com/office/spreadsheetml/2009/9/main" objectType="Radio" lockText="1" noThreeD="1"/>
</file>

<file path=xl/ctrlProps/ctrlProp33.xml><?xml version="1.0" encoding="utf-8"?>
<formControlPr xmlns="http://schemas.microsoft.com/office/spreadsheetml/2009/9/main" objectType="Radio" checked="Checked" lockText="1" noThreeD="1"/>
</file>

<file path=xl/ctrlProps/ctrlProp34.xml><?xml version="1.0" encoding="utf-8"?>
<formControlPr xmlns="http://schemas.microsoft.com/office/spreadsheetml/2009/9/main" objectType="GBox" noThreeD="1"/>
</file>

<file path=xl/ctrlProps/ctrlProp35.xml><?xml version="1.0" encoding="utf-8"?>
<formControlPr xmlns="http://schemas.microsoft.com/office/spreadsheetml/2009/9/main" objectType="GBox" noThreeD="1"/>
</file>

<file path=xl/ctrlProps/ctrlProp36.xml><?xml version="1.0" encoding="utf-8"?>
<formControlPr xmlns="http://schemas.microsoft.com/office/spreadsheetml/2009/9/main" objectType="GBox" noThreeD="1"/>
</file>

<file path=xl/ctrlProps/ctrlProp37.xml><?xml version="1.0" encoding="utf-8"?>
<formControlPr xmlns="http://schemas.microsoft.com/office/spreadsheetml/2009/9/main" objectType="GBox" noThreeD="1"/>
</file>

<file path=xl/ctrlProps/ctrlProp38.xml><?xml version="1.0" encoding="utf-8"?>
<formControlPr xmlns="http://schemas.microsoft.com/office/spreadsheetml/2009/9/main" objectType="GBox" noThreeD="1"/>
</file>

<file path=xl/ctrlProps/ctrlProp39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Radio" lockText="1" noThreeD="1"/>
</file>

<file path=xl/ctrlProps/ctrlProp40.xml><?xml version="1.0" encoding="utf-8"?>
<formControlPr xmlns="http://schemas.microsoft.com/office/spreadsheetml/2009/9/main" objectType="GBox" noThreeD="1"/>
</file>

<file path=xl/ctrlProps/ctrlProp41.xml><?xml version="1.0" encoding="utf-8"?>
<formControlPr xmlns="http://schemas.microsoft.com/office/spreadsheetml/2009/9/main" objectType="GBox" noThreeD="1"/>
</file>

<file path=xl/ctrlProps/ctrlProp42.xml><?xml version="1.0" encoding="utf-8"?>
<formControlPr xmlns="http://schemas.microsoft.com/office/spreadsheetml/2009/9/main" objectType="GBox" noThreeD="1"/>
</file>

<file path=xl/ctrlProps/ctrlProp43.xml><?xml version="1.0" encoding="utf-8"?>
<formControlPr xmlns="http://schemas.microsoft.com/office/spreadsheetml/2009/9/main" objectType="GBox" noThreeD="1"/>
</file>

<file path=xl/ctrlProps/ctrlProp44.xml><?xml version="1.0" encoding="utf-8"?>
<formControlPr xmlns="http://schemas.microsoft.com/office/spreadsheetml/2009/9/main" objectType="GBox" noThreeD="1"/>
</file>

<file path=xl/ctrlProps/ctrlProp45.xml><?xml version="1.0" encoding="utf-8"?>
<formControlPr xmlns="http://schemas.microsoft.com/office/spreadsheetml/2009/9/main" objectType="CheckBox" fmlaLink="問卷結果接收!$E$2" lockText="1" noThreeD="1"/>
</file>

<file path=xl/ctrlProps/ctrlProp46.xml><?xml version="1.0" encoding="utf-8"?>
<formControlPr xmlns="http://schemas.microsoft.com/office/spreadsheetml/2009/9/main" objectType="CheckBox" checked="Checked" fmlaLink="問卷結果接收!$F$2" lockText="1" noThreeD="1"/>
</file>

<file path=xl/ctrlProps/ctrlProp47.xml><?xml version="1.0" encoding="utf-8"?>
<formControlPr xmlns="http://schemas.microsoft.com/office/spreadsheetml/2009/9/main" objectType="CheckBox" fmlaLink="問卷結果接收!$G$2" lockText="1" noThreeD="1"/>
</file>

<file path=xl/ctrlProps/ctrlProp48.xml><?xml version="1.0" encoding="utf-8"?>
<formControlPr xmlns="http://schemas.microsoft.com/office/spreadsheetml/2009/9/main" objectType="CheckBox" fmlaLink="問卷結果接收!$H$2" lockText="1" noThreeD="1"/>
</file>

<file path=xl/ctrlProps/ctrlProp49.xml><?xml version="1.0" encoding="utf-8"?>
<formControlPr xmlns="http://schemas.microsoft.com/office/spreadsheetml/2009/9/main" objectType="CheckBox" fmlaLink="問卷結果接收!$M$2" lockText="1" noThreeD="1"/>
</file>

<file path=xl/ctrlProps/ctrlProp5.xml><?xml version="1.0" encoding="utf-8"?>
<formControlPr xmlns="http://schemas.microsoft.com/office/spreadsheetml/2009/9/main" objectType="Drop" dropStyle="combo" dx="22" fmlaLink="問卷結果接收!$B$2" fmlaRange="控制項內容!$C$2:$C$7" noThreeD="1" sel="4" val="0"/>
</file>

<file path=xl/ctrlProps/ctrlProp50.xml><?xml version="1.0" encoding="utf-8"?>
<formControlPr xmlns="http://schemas.microsoft.com/office/spreadsheetml/2009/9/main" objectType="CheckBox" checked="Checked" fmlaLink="問卷結果接收!$N$2" lockText="1" noThreeD="1"/>
</file>

<file path=xl/ctrlProps/ctrlProp51.xml><?xml version="1.0" encoding="utf-8"?>
<formControlPr xmlns="http://schemas.microsoft.com/office/spreadsheetml/2009/9/main" objectType="CheckBox" fmlaLink="問卷結果接收!$O$2" lockText="1" noThreeD="1"/>
</file>

<file path=xl/ctrlProps/ctrlProp52.xml><?xml version="1.0" encoding="utf-8"?>
<formControlPr xmlns="http://schemas.microsoft.com/office/spreadsheetml/2009/9/main" objectType="CheckBox" fmlaLink="問卷結果接收!$P$2" lockText="1" noThreeD="1"/>
</file>

<file path=xl/ctrlProps/ctrlProp53.xml><?xml version="1.0" encoding="utf-8"?>
<formControlPr xmlns="http://schemas.microsoft.com/office/spreadsheetml/2009/9/main" objectType="CheckBox" fmlaLink="問卷結果接收!$Q$2" lockText="1" noThreeD="1"/>
</file>

<file path=xl/ctrlProps/ctrlProp54.xml><?xml version="1.0" encoding="utf-8"?>
<formControlPr xmlns="http://schemas.microsoft.com/office/spreadsheetml/2009/9/main" objectType="CheckBox" checked="Checked" fmlaLink="問卷結果接收!$R$2" lockText="1" noThreeD="1"/>
</file>

<file path=xl/ctrlProps/ctrlProp55.xml><?xml version="1.0" encoding="utf-8"?>
<formControlPr xmlns="http://schemas.microsoft.com/office/spreadsheetml/2009/9/main" objectType="CheckBox" fmlaLink="問卷結果接收!$S$2" lockText="1" noThreeD="1"/>
</file>

<file path=xl/ctrlProps/ctrlProp56.xml><?xml version="1.0" encoding="utf-8"?>
<formControlPr xmlns="http://schemas.microsoft.com/office/spreadsheetml/2009/9/main" objectType="CheckBox" fmlaLink="問卷結果接收!$T$2" lockText="1" noThreeD="1"/>
</file>

<file path=xl/ctrlProps/ctrlProp6.xml><?xml version="1.0" encoding="utf-8"?>
<formControlPr xmlns="http://schemas.microsoft.com/office/spreadsheetml/2009/9/main" objectType="Radio" checked="Checked" firstButton="1" fmlaLink="問卷結果接收!$C$2" lockText="1" noThreeD="1"/>
</file>

<file path=xl/ctrlProps/ctrlProp7.xml><?xml version="1.0" encoding="utf-8"?>
<formControlPr xmlns="http://schemas.microsoft.com/office/spreadsheetml/2009/9/main" objectType="Radio" lockText="1" noThreeD="1"/>
</file>

<file path=xl/ctrlProps/ctrlProp8.xml><?xml version="1.0" encoding="utf-8"?>
<formControlPr xmlns="http://schemas.microsoft.com/office/spreadsheetml/2009/9/main" objectType="Radio" lockText="1" noThreeD="1"/>
</file>

<file path=xl/ctrlProps/ctrlProp9.xml><?xml version="1.0" encoding="utf-8"?>
<formControlPr xmlns="http://schemas.microsoft.com/office/spreadsheetml/2009/9/main" objectType="Radio" firstButton="1" fmlaLink="問卷結果接收!$D$2" lockText="1" noThreeD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87969</xdr:colOff>
      <xdr:row>0</xdr:row>
      <xdr:rowOff>0</xdr:rowOff>
    </xdr:from>
    <xdr:ext cx="4801315" cy="979242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73769" y="0"/>
          <a:ext cx="4801315" cy="979242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5600000"/>
            </a:lightRig>
          </a:scene3d>
          <a:sp3d extrusionH="57150" prstMaterial="softEdge">
            <a:bevelT w="25400" h="38100"/>
          </a:sp3d>
        </a:bodyPr>
        <a:lstStyle/>
        <a:p>
          <a:pPr algn="ctr"/>
          <a:r>
            <a:rPr lang="zh-TW" altLang="en-US" sz="4000" b="1" cap="none" spc="0">
              <a:ln/>
              <a:solidFill>
                <a:schemeClr val="accent4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</a:rPr>
            <a:t>養生茶產品問卷調查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676275</xdr:colOff>
          <xdr:row>12</xdr:row>
          <xdr:rowOff>19050</xdr:rowOff>
        </xdr:from>
        <xdr:to>
          <xdr:col>2</xdr:col>
          <xdr:colOff>228600</xdr:colOff>
          <xdr:row>12</xdr:row>
          <xdr:rowOff>266700</xdr:rowOff>
        </xdr:to>
        <xdr:sp macro="" textlink="">
          <xdr:nvSpPr>
            <xdr:cNvPr id="1026" name="選項按鈕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 mc:Ignorable="a14" a14:legacySpreadsheetColorIndex="13">
                <a:alpha val="75000"/>
              </a:srgbClr>
            </a:solidFill>
            <a:ln w="12700">
              <a:solidFill>
                <a:srgbClr val="99CC00" mc:Ignorable="a14" a14:legacySpreadsheetColorIndex="50"/>
              </a:solidFill>
              <a:miter lim="800000"/>
              <a:headEnd/>
              <a:tailEnd/>
            </a:ln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25-30歲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</xdr:row>
          <xdr:rowOff>19050</xdr:rowOff>
        </xdr:from>
        <xdr:to>
          <xdr:col>4</xdr:col>
          <xdr:colOff>247650</xdr:colOff>
          <xdr:row>12</xdr:row>
          <xdr:rowOff>266700</xdr:rowOff>
        </xdr:to>
        <xdr:sp macro="" textlink="">
          <xdr:nvSpPr>
            <xdr:cNvPr id="1029" name="Option 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 mc:Ignorable="a14" a14:legacySpreadsheetColorIndex="13">
                <a:alpha val="75000"/>
              </a:srgbClr>
            </a:solidFill>
            <a:ln w="12700">
              <a:solidFill>
                <a:srgbClr val="99CC00" mc:Ignorable="a14" a14:legacySpreadsheetColorIndex="50"/>
              </a:solidFill>
              <a:miter lim="800000"/>
              <a:headEnd/>
              <a:tailEnd/>
            </a:ln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31-36歲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12</xdr:row>
          <xdr:rowOff>19050</xdr:rowOff>
        </xdr:from>
        <xdr:to>
          <xdr:col>6</xdr:col>
          <xdr:colOff>247650</xdr:colOff>
          <xdr:row>12</xdr:row>
          <xdr:rowOff>266700</xdr:rowOff>
        </xdr:to>
        <xdr:sp macro="" textlink="">
          <xdr:nvSpPr>
            <xdr:cNvPr id="1030" name="Option 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 mc:Ignorable="a14" a14:legacySpreadsheetColorIndex="13">
                <a:alpha val="75000"/>
              </a:srgbClr>
            </a:solidFill>
            <a:ln w="12700">
              <a:solidFill>
                <a:srgbClr val="99CC00" mc:Ignorable="a14" a14:legacySpreadsheetColorIndex="50"/>
              </a:solidFill>
              <a:miter lim="800000"/>
              <a:headEnd/>
              <a:tailEnd/>
            </a:ln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37-42歲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12</xdr:row>
          <xdr:rowOff>19050</xdr:rowOff>
        </xdr:from>
        <xdr:to>
          <xdr:col>8</xdr:col>
          <xdr:colOff>447675</xdr:colOff>
          <xdr:row>12</xdr:row>
          <xdr:rowOff>266700</xdr:rowOff>
        </xdr:to>
        <xdr:sp macro="" textlink="">
          <xdr:nvSpPr>
            <xdr:cNvPr id="1032" name="Option 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 mc:Ignorable="a14" a14:legacySpreadsheetColorIndex="13">
                <a:alpha val="75000"/>
              </a:srgbClr>
            </a:solidFill>
            <a:ln w="12700">
              <a:solidFill>
                <a:srgbClr val="99CC00" mc:Ignorable="a14" a14:legacySpreadsheetColorIndex="50"/>
              </a:solidFill>
              <a:miter lim="800000"/>
              <a:headEnd/>
              <a:tailEnd/>
            </a:ln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42歲以上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14</xdr:row>
          <xdr:rowOff>38100</xdr:rowOff>
        </xdr:from>
        <xdr:to>
          <xdr:col>3</xdr:col>
          <xdr:colOff>295275</xdr:colOff>
          <xdr:row>14</xdr:row>
          <xdr:rowOff>276225</xdr:rowOff>
        </xdr:to>
        <xdr:sp macro="" textlink="">
          <xdr:nvSpPr>
            <xdr:cNvPr id="1033" name="下拉清單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16</xdr:row>
          <xdr:rowOff>28575</xdr:rowOff>
        </xdr:from>
        <xdr:to>
          <xdr:col>2</xdr:col>
          <xdr:colOff>257175</xdr:colOff>
          <xdr:row>16</xdr:row>
          <xdr:rowOff>276225</xdr:rowOff>
        </xdr:to>
        <xdr:sp macro="" textlink="">
          <xdr:nvSpPr>
            <xdr:cNvPr id="1034" name="Option 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00CCFF" mc:Ignorable="a14" a14:legacySpreadsheetColorIndex="40">
                <a:alpha val="75000"/>
              </a:srgbClr>
            </a:solidFill>
            <a:ln w="12700">
              <a:solidFill>
                <a:srgbClr val="99CC00" mc:Ignorable="a14" a14:legacySpreadsheetColorIndex="50"/>
              </a:solidFill>
              <a:miter lim="800000"/>
              <a:headEnd/>
              <a:tailEnd/>
            </a:ln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每週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16</xdr:row>
          <xdr:rowOff>28575</xdr:rowOff>
        </xdr:from>
        <xdr:to>
          <xdr:col>4</xdr:col>
          <xdr:colOff>257175</xdr:colOff>
          <xdr:row>16</xdr:row>
          <xdr:rowOff>276225</xdr:rowOff>
        </xdr:to>
        <xdr:sp macro="" textlink="">
          <xdr:nvSpPr>
            <xdr:cNvPr id="1035" name="Option 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00CCFF" mc:Ignorable="a14" a14:legacySpreadsheetColorIndex="40">
                <a:alpha val="75000"/>
              </a:srgbClr>
            </a:solidFill>
            <a:ln w="12700">
              <a:solidFill>
                <a:srgbClr val="99CC00" mc:Ignorable="a14" a14:legacySpreadsheetColorIndex="50"/>
              </a:solidFill>
              <a:miter lim="800000"/>
              <a:headEnd/>
              <a:tailEnd/>
            </a:ln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偶爾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28575</xdr:rowOff>
        </xdr:from>
        <xdr:to>
          <xdr:col>6</xdr:col>
          <xdr:colOff>238125</xdr:colOff>
          <xdr:row>16</xdr:row>
          <xdr:rowOff>276225</xdr:rowOff>
        </xdr:to>
        <xdr:sp macro="" textlink="">
          <xdr:nvSpPr>
            <xdr:cNvPr id="1036" name="Option 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00CCFF" mc:Ignorable="a14" a14:legacySpreadsheetColorIndex="40">
                <a:alpha val="75000"/>
              </a:srgbClr>
            </a:solidFill>
            <a:ln w="12700">
              <a:solidFill>
                <a:srgbClr val="99CC00" mc:Ignorable="a14" a14:legacySpreadsheetColorIndex="50"/>
              </a:solidFill>
              <a:miter lim="800000"/>
              <a:headEnd/>
              <a:tailEnd/>
            </a:ln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完全不會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18</xdr:row>
          <xdr:rowOff>28575</xdr:rowOff>
        </xdr:from>
        <xdr:to>
          <xdr:col>2</xdr:col>
          <xdr:colOff>257175</xdr:colOff>
          <xdr:row>18</xdr:row>
          <xdr:rowOff>276225</xdr:rowOff>
        </xdr:to>
        <xdr:sp macro="" textlink="">
          <xdr:nvSpPr>
            <xdr:cNvPr id="1037" name="Option 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00CCFF" mc:Ignorable="a14" a14:legacySpreadsheetColorIndex="40">
                <a:alpha val="75000"/>
              </a:srgbClr>
            </a:solidFill>
            <a:ln w="12700">
              <a:solidFill>
                <a:srgbClr val="99CC00" mc:Ignorable="a14" a14:legacySpreadsheetColorIndex="50"/>
              </a:solidFill>
              <a:miter lim="800000"/>
              <a:headEnd/>
              <a:tailEnd/>
            </a:ln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$150以下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</xdr:row>
          <xdr:rowOff>28575</xdr:rowOff>
        </xdr:from>
        <xdr:to>
          <xdr:col>4</xdr:col>
          <xdr:colOff>247650</xdr:colOff>
          <xdr:row>18</xdr:row>
          <xdr:rowOff>276225</xdr:rowOff>
        </xdr:to>
        <xdr:sp macro="" textlink="">
          <xdr:nvSpPr>
            <xdr:cNvPr id="1038" name="Option 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00CCFF" mc:Ignorable="a14" a14:legacySpreadsheetColorIndex="40">
                <a:alpha val="75000"/>
              </a:srgbClr>
            </a:solidFill>
            <a:ln w="12700">
              <a:solidFill>
                <a:srgbClr val="99CC00" mc:Ignorable="a14" a14:legacySpreadsheetColorIndex="50"/>
              </a:solidFill>
              <a:miter lim="800000"/>
              <a:headEnd/>
              <a:tailEnd/>
            </a:ln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$150~$200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18</xdr:row>
          <xdr:rowOff>28575</xdr:rowOff>
        </xdr:from>
        <xdr:to>
          <xdr:col>6</xdr:col>
          <xdr:colOff>247650</xdr:colOff>
          <xdr:row>18</xdr:row>
          <xdr:rowOff>276225</xdr:rowOff>
        </xdr:to>
        <xdr:sp macro="" textlink="">
          <xdr:nvSpPr>
            <xdr:cNvPr id="1039" name="Option 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00CCFF" mc:Ignorable="a14" a14:legacySpreadsheetColorIndex="40">
                <a:alpha val="75000"/>
              </a:srgbClr>
            </a:solidFill>
            <a:ln w="12700">
              <a:solidFill>
                <a:srgbClr val="99CC00" mc:Ignorable="a14" a14:legacySpreadsheetColorIndex="50"/>
              </a:solidFill>
              <a:miter lim="800000"/>
              <a:headEnd/>
              <a:tailEnd/>
            </a:ln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$201~$250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</xdr:row>
          <xdr:rowOff>28575</xdr:rowOff>
        </xdr:from>
        <xdr:to>
          <xdr:col>8</xdr:col>
          <xdr:colOff>238125</xdr:colOff>
          <xdr:row>18</xdr:row>
          <xdr:rowOff>276225</xdr:rowOff>
        </xdr:to>
        <xdr:sp macro="" textlink="">
          <xdr:nvSpPr>
            <xdr:cNvPr id="1040" name="Option Button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00CCFF" mc:Ignorable="a14" a14:legacySpreadsheetColorIndex="40">
                <a:alpha val="75000"/>
              </a:srgbClr>
            </a:solidFill>
            <a:ln w="12700">
              <a:solidFill>
                <a:srgbClr val="99CC00" mc:Ignorable="a14" a14:legacySpreadsheetColorIndex="50"/>
              </a:solidFill>
              <a:miter lim="800000"/>
              <a:headEnd/>
              <a:tailEnd/>
            </a:ln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$251~$300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18</xdr:row>
          <xdr:rowOff>28575</xdr:rowOff>
        </xdr:from>
        <xdr:to>
          <xdr:col>10</xdr:col>
          <xdr:colOff>247650</xdr:colOff>
          <xdr:row>18</xdr:row>
          <xdr:rowOff>276225</xdr:rowOff>
        </xdr:to>
        <xdr:sp macro="" textlink="">
          <xdr:nvSpPr>
            <xdr:cNvPr id="1041" name="Option 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00CCFF" mc:Ignorable="a14" a14:legacySpreadsheetColorIndex="40">
                <a:alpha val="75000"/>
              </a:srgbClr>
            </a:solidFill>
            <a:ln w="12700">
              <a:solidFill>
                <a:srgbClr val="99CC00" mc:Ignorable="a14" a14:legacySpreadsheetColorIndex="50"/>
              </a:solidFill>
              <a:miter lim="800000"/>
              <a:headEnd/>
              <a:tailEnd/>
            </a:ln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$300以上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22</xdr:row>
          <xdr:rowOff>19050</xdr:rowOff>
        </xdr:from>
        <xdr:to>
          <xdr:col>2</xdr:col>
          <xdr:colOff>257175</xdr:colOff>
          <xdr:row>22</xdr:row>
          <xdr:rowOff>266700</xdr:rowOff>
        </xdr:to>
        <xdr:sp macro="" textlink="">
          <xdr:nvSpPr>
            <xdr:cNvPr id="1049" name="Option Button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00CCFF" mc:Ignorable="a14" a14:legacySpreadsheetColorIndex="40">
                <a:alpha val="75000"/>
              </a:srgbClr>
            </a:solidFill>
            <a:ln w="12700">
              <a:solidFill>
                <a:srgbClr val="99CC00" mc:Ignorable="a14" a14:legacySpreadsheetColorIndex="50"/>
              </a:solidFill>
              <a:miter lim="800000"/>
              <a:headEnd/>
              <a:tailEnd/>
            </a:ln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非常必要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19050</xdr:rowOff>
        </xdr:from>
        <xdr:to>
          <xdr:col>4</xdr:col>
          <xdr:colOff>238125</xdr:colOff>
          <xdr:row>22</xdr:row>
          <xdr:rowOff>266700</xdr:rowOff>
        </xdr:to>
        <xdr:sp macro="" textlink="">
          <xdr:nvSpPr>
            <xdr:cNvPr id="1050" name="Option Button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00CCFF" mc:Ignorable="a14" a14:legacySpreadsheetColorIndex="40">
                <a:alpha val="75000"/>
              </a:srgbClr>
            </a:solidFill>
            <a:ln w="12700">
              <a:solidFill>
                <a:srgbClr val="99CC00" mc:Ignorable="a14" a14:legacySpreadsheetColorIndex="50"/>
              </a:solidFill>
              <a:miter lim="800000"/>
              <a:headEnd/>
              <a:tailEnd/>
            </a:ln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必要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22</xdr:row>
          <xdr:rowOff>19050</xdr:rowOff>
        </xdr:from>
        <xdr:to>
          <xdr:col>6</xdr:col>
          <xdr:colOff>257175</xdr:colOff>
          <xdr:row>22</xdr:row>
          <xdr:rowOff>266700</xdr:rowOff>
        </xdr:to>
        <xdr:sp macro="" textlink="">
          <xdr:nvSpPr>
            <xdr:cNvPr id="1051" name="Option 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00CCFF" mc:Ignorable="a14" a14:legacySpreadsheetColorIndex="40">
                <a:alpha val="75000"/>
              </a:srgbClr>
            </a:solidFill>
            <a:ln w="12700">
              <a:solidFill>
                <a:srgbClr val="99CC00" mc:Ignorable="a14" a14:legacySpreadsheetColorIndex="50"/>
              </a:solidFill>
              <a:miter lim="800000"/>
              <a:headEnd/>
              <a:tailEnd/>
            </a:ln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無所謂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19050</xdr:rowOff>
        </xdr:from>
        <xdr:to>
          <xdr:col>8</xdr:col>
          <xdr:colOff>257175</xdr:colOff>
          <xdr:row>22</xdr:row>
          <xdr:rowOff>266700</xdr:rowOff>
        </xdr:to>
        <xdr:sp macro="" textlink="">
          <xdr:nvSpPr>
            <xdr:cNvPr id="1052" name="Option 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00CCFF" mc:Ignorable="a14" a14:legacySpreadsheetColorIndex="40">
                <a:alpha val="75000"/>
              </a:srgbClr>
            </a:solidFill>
            <a:ln w="12700">
              <a:solidFill>
                <a:srgbClr val="99CC00" mc:Ignorable="a14" a14:legacySpreadsheetColorIndex="50"/>
              </a:solidFill>
              <a:miter lim="800000"/>
              <a:headEnd/>
              <a:tailEnd/>
            </a:ln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24</xdr:row>
          <xdr:rowOff>19050</xdr:rowOff>
        </xdr:from>
        <xdr:to>
          <xdr:col>2</xdr:col>
          <xdr:colOff>257175</xdr:colOff>
          <xdr:row>24</xdr:row>
          <xdr:rowOff>266700</xdr:rowOff>
        </xdr:to>
        <xdr:sp macro="" textlink="">
          <xdr:nvSpPr>
            <xdr:cNvPr id="1053" name="Option Button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00" mc:Ignorable="a14" a14:legacySpreadsheetColorIndex="51">
                <a:alpha val="75000"/>
              </a:srgbClr>
            </a:solidFill>
            <a:ln w="12700">
              <a:solidFill>
                <a:srgbClr val="99CC00" mc:Ignorable="a14" a14:legacySpreadsheetColorIndex="50"/>
              </a:solidFill>
              <a:miter lim="800000"/>
              <a:headEnd/>
              <a:tailEnd/>
            </a:ln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幾乎每天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24</xdr:row>
          <xdr:rowOff>19050</xdr:rowOff>
        </xdr:from>
        <xdr:to>
          <xdr:col>4</xdr:col>
          <xdr:colOff>266700</xdr:colOff>
          <xdr:row>24</xdr:row>
          <xdr:rowOff>266700</xdr:rowOff>
        </xdr:to>
        <xdr:sp macro="" textlink="">
          <xdr:nvSpPr>
            <xdr:cNvPr id="1054" name="Option Button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00" mc:Ignorable="a14" a14:legacySpreadsheetColorIndex="51">
                <a:alpha val="75000"/>
              </a:srgbClr>
            </a:solidFill>
            <a:ln w="12700">
              <a:solidFill>
                <a:srgbClr val="99CC00" mc:Ignorable="a14" a14:legacySpreadsheetColorIndex="50"/>
              </a:solidFill>
              <a:miter lim="800000"/>
              <a:headEnd/>
              <a:tailEnd/>
            </a:ln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2-3天一次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24</xdr:row>
          <xdr:rowOff>19050</xdr:rowOff>
        </xdr:from>
        <xdr:to>
          <xdr:col>6</xdr:col>
          <xdr:colOff>247650</xdr:colOff>
          <xdr:row>24</xdr:row>
          <xdr:rowOff>266700</xdr:rowOff>
        </xdr:to>
        <xdr:sp macro="" textlink="">
          <xdr:nvSpPr>
            <xdr:cNvPr id="1055" name="Option Button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00" mc:Ignorable="a14" a14:legacySpreadsheetColorIndex="51">
                <a:alpha val="75000"/>
              </a:srgbClr>
            </a:solidFill>
            <a:ln w="12700">
              <a:solidFill>
                <a:srgbClr val="99CC00" mc:Ignorable="a14" a14:legacySpreadsheetColorIndex="50"/>
              </a:solidFill>
              <a:miter lim="800000"/>
              <a:headEnd/>
              <a:tailEnd/>
            </a:ln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3-5天一次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24</xdr:row>
          <xdr:rowOff>19050</xdr:rowOff>
        </xdr:from>
        <xdr:to>
          <xdr:col>8</xdr:col>
          <xdr:colOff>247650</xdr:colOff>
          <xdr:row>24</xdr:row>
          <xdr:rowOff>266700</xdr:rowOff>
        </xdr:to>
        <xdr:sp macro="" textlink="">
          <xdr:nvSpPr>
            <xdr:cNvPr id="1056" name="Option Button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00" mc:Ignorable="a14" a14:legacySpreadsheetColorIndex="51">
                <a:alpha val="75000"/>
              </a:srgbClr>
            </a:solidFill>
            <a:ln w="12700">
              <a:solidFill>
                <a:srgbClr val="99CC00" mc:Ignorable="a14" a14:legacySpreadsheetColorIndex="50"/>
              </a:solidFill>
              <a:miter lim="800000"/>
              <a:headEnd/>
              <a:tailEnd/>
            </a:ln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一週一次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24</xdr:row>
          <xdr:rowOff>19050</xdr:rowOff>
        </xdr:from>
        <xdr:to>
          <xdr:col>10</xdr:col>
          <xdr:colOff>266700</xdr:colOff>
          <xdr:row>24</xdr:row>
          <xdr:rowOff>266700</xdr:rowOff>
        </xdr:to>
        <xdr:sp macro="" textlink="">
          <xdr:nvSpPr>
            <xdr:cNvPr id="1057" name="Option Button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00" mc:Ignorable="a14" a14:legacySpreadsheetColorIndex="51">
                <a:alpha val="75000"/>
              </a:srgbClr>
            </a:solidFill>
            <a:ln w="12700">
              <a:solidFill>
                <a:srgbClr val="99CC00" mc:Ignorable="a14" a14:legacySpreadsheetColorIndex="50"/>
              </a:solidFill>
              <a:miter lim="800000"/>
              <a:headEnd/>
              <a:tailEnd/>
            </a:ln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無固定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26</xdr:row>
          <xdr:rowOff>19050</xdr:rowOff>
        </xdr:from>
        <xdr:to>
          <xdr:col>2</xdr:col>
          <xdr:colOff>257175</xdr:colOff>
          <xdr:row>26</xdr:row>
          <xdr:rowOff>266700</xdr:rowOff>
        </xdr:to>
        <xdr:sp macro="" textlink="">
          <xdr:nvSpPr>
            <xdr:cNvPr id="1058" name="Option Button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00" mc:Ignorable="a14" a14:legacySpreadsheetColorIndex="51">
                <a:alpha val="75000"/>
              </a:srgbClr>
            </a:solidFill>
            <a:ln w="12700">
              <a:solidFill>
                <a:srgbClr val="99CC00" mc:Ignorable="a14" a14:legacySpreadsheetColorIndex="50"/>
              </a:solidFill>
              <a:miter lim="800000"/>
              <a:headEnd/>
              <a:tailEnd/>
            </a:ln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經常用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26</xdr:row>
          <xdr:rowOff>19050</xdr:rowOff>
        </xdr:from>
        <xdr:to>
          <xdr:col>4</xdr:col>
          <xdr:colOff>257175</xdr:colOff>
          <xdr:row>26</xdr:row>
          <xdr:rowOff>266700</xdr:rowOff>
        </xdr:to>
        <xdr:sp macro="" textlink="">
          <xdr:nvSpPr>
            <xdr:cNvPr id="1059" name="Option Button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00" mc:Ignorable="a14" a14:legacySpreadsheetColorIndex="51">
                <a:alpha val="75000"/>
              </a:srgbClr>
            </a:solidFill>
            <a:ln w="12700">
              <a:solidFill>
                <a:srgbClr val="99CC00" mc:Ignorable="a14" a14:legacySpreadsheetColorIndex="50"/>
              </a:solidFill>
              <a:miter lim="800000"/>
              <a:headEnd/>
              <a:tailEnd/>
            </a:ln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有時用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26</xdr:row>
          <xdr:rowOff>19050</xdr:rowOff>
        </xdr:from>
        <xdr:to>
          <xdr:col>6</xdr:col>
          <xdr:colOff>285750</xdr:colOff>
          <xdr:row>26</xdr:row>
          <xdr:rowOff>266700</xdr:rowOff>
        </xdr:to>
        <xdr:sp macro="" textlink="">
          <xdr:nvSpPr>
            <xdr:cNvPr id="1060" name="Option Button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00" mc:Ignorable="a14" a14:legacySpreadsheetColorIndex="51">
                <a:alpha val="75000"/>
              </a:srgbClr>
            </a:solidFill>
            <a:ln w="12700">
              <a:solidFill>
                <a:srgbClr val="99CC00" mc:Ignorable="a14" a14:legacySpreadsheetColorIndex="50"/>
              </a:solidFill>
              <a:miter lim="800000"/>
              <a:headEnd/>
              <a:tailEnd/>
            </a:ln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完全不用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28</xdr:row>
          <xdr:rowOff>38100</xdr:rowOff>
        </xdr:from>
        <xdr:to>
          <xdr:col>2</xdr:col>
          <xdr:colOff>257175</xdr:colOff>
          <xdr:row>28</xdr:row>
          <xdr:rowOff>285750</xdr:rowOff>
        </xdr:to>
        <xdr:sp macro="" textlink="">
          <xdr:nvSpPr>
            <xdr:cNvPr id="1061" name="Option Button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00" mc:Ignorable="a14" a14:legacySpreadsheetColorIndex="51">
                <a:alpha val="75000"/>
              </a:srgbClr>
            </a:solidFill>
            <a:ln w="12700">
              <a:solidFill>
                <a:srgbClr val="99CC00" mc:Ignorable="a14" a14:legacySpreadsheetColorIndex="50"/>
              </a:solidFill>
              <a:miter lim="800000"/>
              <a:headEnd/>
              <a:tailEnd/>
            </a:ln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會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38100</xdr:rowOff>
        </xdr:from>
        <xdr:to>
          <xdr:col>4</xdr:col>
          <xdr:colOff>238125</xdr:colOff>
          <xdr:row>28</xdr:row>
          <xdr:rowOff>285750</xdr:rowOff>
        </xdr:to>
        <xdr:sp macro="" textlink="">
          <xdr:nvSpPr>
            <xdr:cNvPr id="1062" name="Option Button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00" mc:Ignorable="a14" a14:legacySpreadsheetColorIndex="51">
                <a:alpha val="75000"/>
              </a:srgbClr>
            </a:solidFill>
            <a:ln w="12700">
              <a:solidFill>
                <a:srgbClr val="99CC00" mc:Ignorable="a14" a14:legacySpreadsheetColorIndex="50"/>
              </a:solidFill>
              <a:miter lim="800000"/>
              <a:headEnd/>
              <a:tailEnd/>
            </a:ln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不會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676275</xdr:colOff>
          <xdr:row>28</xdr:row>
          <xdr:rowOff>38100</xdr:rowOff>
        </xdr:from>
        <xdr:to>
          <xdr:col>6</xdr:col>
          <xdr:colOff>228600</xdr:colOff>
          <xdr:row>28</xdr:row>
          <xdr:rowOff>285750</xdr:rowOff>
        </xdr:to>
        <xdr:sp macro="" textlink="">
          <xdr:nvSpPr>
            <xdr:cNvPr id="1063" name="Option Button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00" mc:Ignorable="a14" a14:legacySpreadsheetColorIndex="51">
                <a:alpha val="75000"/>
              </a:srgbClr>
            </a:solidFill>
            <a:ln w="12700">
              <a:solidFill>
                <a:srgbClr val="99CC00" mc:Ignorable="a14" a14:legacySpreadsheetColorIndex="50"/>
              </a:solidFill>
              <a:miter lim="800000"/>
              <a:headEnd/>
              <a:tailEnd/>
            </a:ln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不一定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34</xdr:row>
          <xdr:rowOff>28575</xdr:rowOff>
        </xdr:from>
        <xdr:to>
          <xdr:col>2</xdr:col>
          <xdr:colOff>257175</xdr:colOff>
          <xdr:row>34</xdr:row>
          <xdr:rowOff>276225</xdr:rowOff>
        </xdr:to>
        <xdr:sp macro="" textlink="">
          <xdr:nvSpPr>
            <xdr:cNvPr id="1064" name="Option Button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00" mc:Ignorable="a14" a14:legacySpreadsheetColorIndex="51">
                <a:alpha val="75000"/>
              </a:srgbClr>
            </a:solidFill>
            <a:ln w="12700">
              <a:solidFill>
                <a:srgbClr val="99CC00" mc:Ignorable="a14" a14:legacySpreadsheetColorIndex="50"/>
              </a:solidFill>
              <a:miter lim="800000"/>
              <a:headEnd/>
              <a:tailEnd/>
            </a:ln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超市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676275</xdr:colOff>
          <xdr:row>34</xdr:row>
          <xdr:rowOff>28575</xdr:rowOff>
        </xdr:from>
        <xdr:to>
          <xdr:col>4</xdr:col>
          <xdr:colOff>228600</xdr:colOff>
          <xdr:row>34</xdr:row>
          <xdr:rowOff>276225</xdr:rowOff>
        </xdr:to>
        <xdr:sp macro="" textlink="">
          <xdr:nvSpPr>
            <xdr:cNvPr id="1065" name="Option Button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00" mc:Ignorable="a14" a14:legacySpreadsheetColorIndex="51">
                <a:alpha val="75000"/>
              </a:srgbClr>
            </a:solidFill>
            <a:ln w="12700">
              <a:solidFill>
                <a:srgbClr val="99CC00" mc:Ignorable="a14" a14:legacySpreadsheetColorIndex="50"/>
              </a:solidFill>
              <a:miter lim="800000"/>
              <a:headEnd/>
              <a:tailEnd/>
            </a:ln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便利商店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34</xdr:row>
          <xdr:rowOff>28575</xdr:rowOff>
        </xdr:from>
        <xdr:to>
          <xdr:col>6</xdr:col>
          <xdr:colOff>257175</xdr:colOff>
          <xdr:row>34</xdr:row>
          <xdr:rowOff>276225</xdr:rowOff>
        </xdr:to>
        <xdr:sp macro="" textlink="">
          <xdr:nvSpPr>
            <xdr:cNvPr id="1066" name="Option Button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00" mc:Ignorable="a14" a14:legacySpreadsheetColorIndex="51">
                <a:alpha val="75000"/>
              </a:srgbClr>
            </a:solidFill>
            <a:ln w="12700">
              <a:solidFill>
                <a:srgbClr val="99CC00" mc:Ignorable="a14" a14:legacySpreadsheetColorIndex="50"/>
              </a:solidFill>
              <a:miter lim="800000"/>
              <a:headEnd/>
              <a:tailEnd/>
            </a:ln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專賣店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</xdr:row>
          <xdr:rowOff>28575</xdr:rowOff>
        </xdr:from>
        <xdr:to>
          <xdr:col>8</xdr:col>
          <xdr:colOff>257175</xdr:colOff>
          <xdr:row>34</xdr:row>
          <xdr:rowOff>276225</xdr:rowOff>
        </xdr:to>
        <xdr:sp macro="" textlink="">
          <xdr:nvSpPr>
            <xdr:cNvPr id="1067" name="Option Button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00" mc:Ignorable="a14" a14:legacySpreadsheetColorIndex="51">
                <a:alpha val="75000"/>
              </a:srgbClr>
            </a:solidFill>
            <a:ln w="12700">
              <a:solidFill>
                <a:srgbClr val="99CC00" mc:Ignorable="a14" a14:legacySpreadsheetColorIndex="50"/>
              </a:solidFill>
              <a:miter lim="800000"/>
              <a:headEnd/>
              <a:tailEnd/>
            </a:ln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大賣場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34</xdr:row>
          <xdr:rowOff>28575</xdr:rowOff>
        </xdr:from>
        <xdr:to>
          <xdr:col>10</xdr:col>
          <xdr:colOff>266700</xdr:colOff>
          <xdr:row>34</xdr:row>
          <xdr:rowOff>276225</xdr:rowOff>
        </xdr:to>
        <xdr:sp macro="" textlink="">
          <xdr:nvSpPr>
            <xdr:cNvPr id="1068" name="Option Button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00" mc:Ignorable="a14" a14:legacySpreadsheetColorIndex="51">
                <a:alpha val="75000"/>
              </a:srgbClr>
            </a:solidFill>
            <a:ln w="12700">
              <a:solidFill>
                <a:srgbClr val="99CC00" mc:Ignorable="a14" a14:legacySpreadsheetColorIndex="50"/>
              </a:solidFill>
              <a:miter lim="800000"/>
              <a:headEnd/>
              <a:tailEnd/>
            </a:ln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網路購物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571500</xdr:colOff>
          <xdr:row>11</xdr:row>
          <xdr:rowOff>266700</xdr:rowOff>
        </xdr:from>
        <xdr:to>
          <xdr:col>8</xdr:col>
          <xdr:colOff>638175</xdr:colOff>
          <xdr:row>12</xdr:row>
          <xdr:rowOff>295275</xdr:rowOff>
        </xdr:to>
        <xdr:sp macro="" textlink="">
          <xdr:nvSpPr>
            <xdr:cNvPr id="1077" name="群組方塊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22860" rIns="0" bIns="0" anchor="t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群組方塊 53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647700</xdr:colOff>
          <xdr:row>15</xdr:row>
          <xdr:rowOff>266700</xdr:rowOff>
        </xdr:from>
        <xdr:to>
          <xdr:col>6</xdr:col>
          <xdr:colOff>314325</xdr:colOff>
          <xdr:row>17</xdr:row>
          <xdr:rowOff>28575</xdr:rowOff>
        </xdr:to>
        <xdr:sp macro="" textlink="">
          <xdr:nvSpPr>
            <xdr:cNvPr id="1078" name="群組方塊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22860" rIns="0" bIns="0" anchor="t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群組方塊 54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657225</xdr:colOff>
          <xdr:row>17</xdr:row>
          <xdr:rowOff>276225</xdr:rowOff>
        </xdr:from>
        <xdr:to>
          <xdr:col>10</xdr:col>
          <xdr:colOff>333375</xdr:colOff>
          <xdr:row>19</xdr:row>
          <xdr:rowOff>38100</xdr:rowOff>
        </xdr:to>
        <xdr:sp macro="" textlink="">
          <xdr:nvSpPr>
            <xdr:cNvPr id="1079" name="群組方塊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22860" rIns="0" bIns="0" anchor="t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群組方塊 55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657225</xdr:colOff>
          <xdr:row>19</xdr:row>
          <xdr:rowOff>276225</xdr:rowOff>
        </xdr:from>
        <xdr:to>
          <xdr:col>8</xdr:col>
          <xdr:colOff>304800</xdr:colOff>
          <xdr:row>21</xdr:row>
          <xdr:rowOff>57150</xdr:rowOff>
        </xdr:to>
        <xdr:sp macro="" textlink="">
          <xdr:nvSpPr>
            <xdr:cNvPr id="1080" name="群組方塊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22860" rIns="0" bIns="0" anchor="t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群組方塊 56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619125</xdr:colOff>
          <xdr:row>21</xdr:row>
          <xdr:rowOff>266700</xdr:rowOff>
        </xdr:from>
        <xdr:to>
          <xdr:col>8</xdr:col>
          <xdr:colOff>323850</xdr:colOff>
          <xdr:row>23</xdr:row>
          <xdr:rowOff>38100</xdr:rowOff>
        </xdr:to>
        <xdr:sp macro="" textlink="">
          <xdr:nvSpPr>
            <xdr:cNvPr id="1081" name="群組方塊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22860" rIns="0" bIns="0" anchor="t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群組方塊 57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657225</xdr:colOff>
          <xdr:row>23</xdr:row>
          <xdr:rowOff>257175</xdr:rowOff>
        </xdr:from>
        <xdr:to>
          <xdr:col>10</xdr:col>
          <xdr:colOff>314325</xdr:colOff>
          <xdr:row>25</xdr:row>
          <xdr:rowOff>9525</xdr:rowOff>
        </xdr:to>
        <xdr:sp macro="" textlink="">
          <xdr:nvSpPr>
            <xdr:cNvPr id="1082" name="群組方塊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22860" rIns="0" bIns="0" anchor="t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群組方塊 58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657225</xdr:colOff>
          <xdr:row>25</xdr:row>
          <xdr:rowOff>276225</xdr:rowOff>
        </xdr:from>
        <xdr:to>
          <xdr:col>6</xdr:col>
          <xdr:colOff>361950</xdr:colOff>
          <xdr:row>27</xdr:row>
          <xdr:rowOff>38100</xdr:rowOff>
        </xdr:to>
        <xdr:sp macro="" textlink="">
          <xdr:nvSpPr>
            <xdr:cNvPr id="1083" name="群組方塊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22860" rIns="0" bIns="0" anchor="t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群組方塊 59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657225</xdr:colOff>
          <xdr:row>27</xdr:row>
          <xdr:rowOff>285750</xdr:rowOff>
        </xdr:from>
        <xdr:to>
          <xdr:col>6</xdr:col>
          <xdr:colOff>295275</xdr:colOff>
          <xdr:row>29</xdr:row>
          <xdr:rowOff>28575</xdr:rowOff>
        </xdr:to>
        <xdr:sp macro="" textlink="">
          <xdr:nvSpPr>
            <xdr:cNvPr id="1084" name="群組方塊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22860" rIns="0" bIns="0" anchor="t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群組方塊 60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647700</xdr:colOff>
          <xdr:row>29</xdr:row>
          <xdr:rowOff>295275</xdr:rowOff>
        </xdr:from>
        <xdr:to>
          <xdr:col>8</xdr:col>
          <xdr:colOff>285750</xdr:colOff>
          <xdr:row>31</xdr:row>
          <xdr:rowOff>38100</xdr:rowOff>
        </xdr:to>
        <xdr:sp macro="" textlink="">
          <xdr:nvSpPr>
            <xdr:cNvPr id="1085" name="群組方塊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22860" rIns="0" bIns="0" anchor="t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群組方塊 61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638175</xdr:colOff>
          <xdr:row>31</xdr:row>
          <xdr:rowOff>276225</xdr:rowOff>
        </xdr:from>
        <xdr:to>
          <xdr:col>8</xdr:col>
          <xdr:colOff>295275</xdr:colOff>
          <xdr:row>33</xdr:row>
          <xdr:rowOff>28575</xdr:rowOff>
        </xdr:to>
        <xdr:sp macro="" textlink="">
          <xdr:nvSpPr>
            <xdr:cNvPr id="1086" name="群組方塊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22860" rIns="0" bIns="0" anchor="t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群組方塊 62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657225</xdr:colOff>
          <xdr:row>33</xdr:row>
          <xdr:rowOff>266700</xdr:rowOff>
        </xdr:from>
        <xdr:to>
          <xdr:col>10</xdr:col>
          <xdr:colOff>304800</xdr:colOff>
          <xdr:row>35</xdr:row>
          <xdr:rowOff>38100</xdr:rowOff>
        </xdr:to>
        <xdr:sp macro="" textlink="">
          <xdr:nvSpPr>
            <xdr:cNvPr id="1087" name="群組方塊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22860" rIns="0" bIns="0" anchor="t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群組方塊 63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20</xdr:row>
          <xdr:rowOff>85725</xdr:rowOff>
        </xdr:from>
        <xdr:to>
          <xdr:col>2</xdr:col>
          <xdr:colOff>266700</xdr:colOff>
          <xdr:row>21</xdr:row>
          <xdr:rowOff>28575</xdr:rowOff>
        </xdr:to>
        <xdr:sp macro="" textlink="">
          <xdr:nvSpPr>
            <xdr:cNvPr id="1088" name="核取方塊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00FF" mc:Ignorable="a14" a14:legacySpreadsheetColorIndex="14">
                <a:alpha val="75000"/>
              </a:srgbClr>
            </a:solidFill>
            <a:ln w="12700">
              <a:solidFill>
                <a:srgbClr val="800080" mc:Ignorable="a14" a14:legacySpreadsheetColorIndex="20"/>
              </a:solidFill>
              <a:miter lim="800000"/>
              <a:headEnd/>
              <a:tailEnd/>
            </a:ln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價格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85725</xdr:rowOff>
        </xdr:from>
        <xdr:to>
          <xdr:col>4</xdr:col>
          <xdr:colOff>247650</xdr:colOff>
          <xdr:row>21</xdr:row>
          <xdr:rowOff>28575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00FF" mc:Ignorable="a14" a14:legacySpreadsheetColorIndex="14">
                <a:alpha val="75000"/>
              </a:srgbClr>
            </a:solidFill>
            <a:ln w="12700">
              <a:solidFill>
                <a:srgbClr val="800080" mc:Ignorable="a14" a14:legacySpreadsheetColorIndex="20"/>
              </a:solidFill>
              <a:miter lim="800000"/>
              <a:headEnd/>
              <a:tailEnd/>
            </a:ln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品牌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20</xdr:row>
          <xdr:rowOff>85725</xdr:rowOff>
        </xdr:from>
        <xdr:to>
          <xdr:col>6</xdr:col>
          <xdr:colOff>257175</xdr:colOff>
          <xdr:row>21</xdr:row>
          <xdr:rowOff>28575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00FF" mc:Ignorable="a14" a14:legacySpreadsheetColorIndex="14">
                <a:alpha val="75000"/>
              </a:srgbClr>
            </a:solidFill>
            <a:ln w="12700">
              <a:solidFill>
                <a:srgbClr val="800080" mc:Ignorable="a14" a14:legacySpreadsheetColorIndex="20"/>
              </a:solidFill>
              <a:miter lim="800000"/>
              <a:headEnd/>
              <a:tailEnd/>
            </a:ln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好用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20</xdr:row>
          <xdr:rowOff>85725</xdr:rowOff>
        </xdr:from>
        <xdr:to>
          <xdr:col>8</xdr:col>
          <xdr:colOff>257175</xdr:colOff>
          <xdr:row>21</xdr:row>
          <xdr:rowOff>28575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00FF" mc:Ignorable="a14" a14:legacySpreadsheetColorIndex="14">
                <a:alpha val="75000"/>
              </a:srgbClr>
            </a:solidFill>
            <a:ln w="12700">
              <a:solidFill>
                <a:srgbClr val="800080" mc:Ignorable="a14" a14:legacySpreadsheetColorIndex="20"/>
              </a:solidFill>
              <a:miter lim="800000"/>
              <a:headEnd/>
              <a:tailEnd/>
            </a:ln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676275</xdr:colOff>
          <xdr:row>30</xdr:row>
          <xdr:rowOff>47625</xdr:rowOff>
        </xdr:from>
        <xdr:to>
          <xdr:col>2</xdr:col>
          <xdr:colOff>238125</xdr:colOff>
          <xdr:row>30</xdr:row>
          <xdr:rowOff>295275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00FF" mc:Ignorable="a14" a14:legacySpreadsheetColorIndex="14">
                <a:alpha val="75000"/>
              </a:srgbClr>
            </a:solidFill>
            <a:ln w="12700">
              <a:solidFill>
                <a:srgbClr val="800080" mc:Ignorable="a14" a14:legacySpreadsheetColorIndex="20"/>
              </a:solidFill>
              <a:miter lim="800000"/>
              <a:headEnd/>
              <a:tailEnd/>
            </a:ln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習慣使用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30</xdr:row>
          <xdr:rowOff>47625</xdr:rowOff>
        </xdr:from>
        <xdr:to>
          <xdr:col>4</xdr:col>
          <xdr:colOff>257175</xdr:colOff>
          <xdr:row>30</xdr:row>
          <xdr:rowOff>295275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00FF" mc:Ignorable="a14" a14:legacySpreadsheetColorIndex="14">
                <a:alpha val="75000"/>
              </a:srgbClr>
            </a:solidFill>
            <a:ln w="12700">
              <a:solidFill>
                <a:srgbClr val="800080" mc:Ignorable="a14" a14:legacySpreadsheetColorIndex="20"/>
              </a:solidFill>
              <a:miter lim="800000"/>
              <a:headEnd/>
              <a:tailEnd/>
            </a:ln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效果好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30</xdr:row>
          <xdr:rowOff>47625</xdr:rowOff>
        </xdr:from>
        <xdr:to>
          <xdr:col>6</xdr:col>
          <xdr:colOff>419100</xdr:colOff>
          <xdr:row>30</xdr:row>
          <xdr:rowOff>295275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00FF" mc:Ignorable="a14" a14:legacySpreadsheetColorIndex="14">
                <a:alpha val="75000"/>
              </a:srgbClr>
            </a:solidFill>
            <a:ln w="12700">
              <a:solidFill>
                <a:srgbClr val="800080" mc:Ignorable="a14" a14:legacySpreadsheetColorIndex="20"/>
              </a:solidFill>
              <a:miter lim="800000"/>
              <a:headEnd/>
              <a:tailEnd/>
            </a:ln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沒有其他合適的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30</xdr:row>
          <xdr:rowOff>47625</xdr:rowOff>
        </xdr:from>
        <xdr:to>
          <xdr:col>8</xdr:col>
          <xdr:colOff>247650</xdr:colOff>
          <xdr:row>30</xdr:row>
          <xdr:rowOff>295275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00FF" mc:Ignorable="a14" a14:legacySpreadsheetColorIndex="14">
                <a:alpha val="75000"/>
              </a:srgbClr>
            </a:solidFill>
            <a:ln w="12700">
              <a:solidFill>
                <a:srgbClr val="800080" mc:Ignorable="a14" a14:legacySpreadsheetColorIndex="20"/>
              </a:solidFill>
              <a:miter lim="800000"/>
              <a:headEnd/>
              <a:tailEnd/>
            </a:ln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32</xdr:row>
          <xdr:rowOff>66675</xdr:rowOff>
        </xdr:from>
        <xdr:to>
          <xdr:col>2</xdr:col>
          <xdr:colOff>409575</xdr:colOff>
          <xdr:row>33</xdr:row>
          <xdr:rowOff>9525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00FF" mc:Ignorable="a14" a14:legacySpreadsheetColorIndex="14">
                <a:alpha val="75000"/>
              </a:srgbClr>
            </a:solidFill>
            <a:ln w="12700">
              <a:solidFill>
                <a:srgbClr val="800080" mc:Ignorable="a14" a14:legacySpreadsheetColorIndex="20"/>
              </a:solidFill>
              <a:miter lim="800000"/>
              <a:headEnd/>
              <a:tailEnd/>
            </a:ln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不滿意之前產品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32</xdr:row>
          <xdr:rowOff>66675</xdr:rowOff>
        </xdr:from>
        <xdr:to>
          <xdr:col>4</xdr:col>
          <xdr:colOff>400050</xdr:colOff>
          <xdr:row>33</xdr:row>
          <xdr:rowOff>9525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00FF" mc:Ignorable="a14" a14:legacySpreadsheetColorIndex="14">
                <a:alpha val="75000"/>
              </a:srgbClr>
            </a:solidFill>
            <a:ln w="12700">
              <a:solidFill>
                <a:srgbClr val="800080" mc:Ignorable="a14" a14:legacySpreadsheetColorIndex="20"/>
              </a:solidFill>
              <a:miter lim="800000"/>
              <a:headEnd/>
              <a:tailEnd/>
            </a:ln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嘗試不同新產品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32</xdr:row>
          <xdr:rowOff>66675</xdr:rowOff>
        </xdr:from>
        <xdr:to>
          <xdr:col>6</xdr:col>
          <xdr:colOff>257175</xdr:colOff>
          <xdr:row>33</xdr:row>
          <xdr:rowOff>9525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00FF" mc:Ignorable="a14" a14:legacySpreadsheetColorIndex="14">
                <a:alpha val="75000"/>
              </a:srgbClr>
            </a:solidFill>
            <a:ln w="12700">
              <a:solidFill>
                <a:srgbClr val="800080" mc:Ignorable="a14" a14:legacySpreadsheetColorIndex="20"/>
              </a:solidFill>
              <a:miter lim="800000"/>
              <a:headEnd/>
              <a:tailEnd/>
            </a:ln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別人推薦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666750</xdr:colOff>
          <xdr:row>32</xdr:row>
          <xdr:rowOff>66675</xdr:rowOff>
        </xdr:from>
        <xdr:to>
          <xdr:col>8</xdr:col>
          <xdr:colOff>228600</xdr:colOff>
          <xdr:row>33</xdr:row>
          <xdr:rowOff>9525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00FF" mc:Ignorable="a14" a14:legacySpreadsheetColorIndex="14">
                <a:alpha val="75000"/>
              </a:srgbClr>
            </a:solidFill>
            <a:ln w="12700">
              <a:solidFill>
                <a:srgbClr val="800080" mc:Ignorable="a14" a14:legacySpreadsheetColorIndex="20"/>
              </a:solidFill>
              <a:miter lim="800000"/>
              <a:headEnd/>
              <a:tailEnd/>
            </a:ln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其他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3</xdr:row>
      <xdr:rowOff>85725</xdr:rowOff>
    </xdr:from>
    <xdr:to>
      <xdr:col>16</xdr:col>
      <xdr:colOff>9525</xdr:colOff>
      <xdr:row>16</xdr:row>
      <xdr:rowOff>104775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0.21667</cdr:x>
      <cdr:y>0.89237</cdr:y>
    </cdr:from>
    <cdr:to>
      <cdr:x>0.34583</cdr:x>
      <cdr:y>0.98264</cdr:y>
    </cdr:to>
    <cdr:sp macro="" textlink="">
      <cdr:nvSpPr>
        <cdr:cNvPr id="2" name="文字方塊 1">
          <a:extLst xmlns:a="http://schemas.openxmlformats.org/drawingml/2006/main">
            <a:ext uri="{FF2B5EF4-FFF2-40B4-BE49-F238E27FC236}">
              <a16:creationId xmlns:a16="http://schemas.microsoft.com/office/drawing/2014/main" id="{83B07944-3B59-42A9-B15E-3E0B27052915}"/>
            </a:ext>
          </a:extLst>
        </cdr:cNvPr>
        <cdr:cNvSpPr txBox="1"/>
      </cdr:nvSpPr>
      <cdr:spPr>
        <a:xfrm xmlns:a="http://schemas.openxmlformats.org/drawingml/2006/main">
          <a:off x="990615" y="2447949"/>
          <a:ext cx="590520" cy="2476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TW" sz="1100"/>
            <a:t>20,000</a:t>
          </a:r>
          <a:endParaRPr lang="zh-TW" altLang="en-US" sz="1100"/>
        </a:p>
      </cdr:txBody>
    </cdr:sp>
  </cdr:relSizeAnchor>
  <cdr:relSizeAnchor xmlns:cdr="http://schemas.openxmlformats.org/drawingml/2006/chartDrawing">
    <cdr:from>
      <cdr:x>0.3875</cdr:x>
      <cdr:y>0.89236</cdr:y>
    </cdr:from>
    <cdr:to>
      <cdr:x>0.51667</cdr:x>
      <cdr:y>0.98264</cdr:y>
    </cdr:to>
    <cdr:sp macro="" textlink="">
      <cdr:nvSpPr>
        <cdr:cNvPr id="3" name="文字方塊 2">
          <a:extLst xmlns:a="http://schemas.openxmlformats.org/drawingml/2006/main">
            <a:ext uri="{FF2B5EF4-FFF2-40B4-BE49-F238E27FC236}">
              <a16:creationId xmlns:a16="http://schemas.microsoft.com/office/drawing/2014/main" id="{2B15398E-FA02-4151-AAAE-EFC83410F4E3}"/>
            </a:ext>
          </a:extLst>
        </cdr:cNvPr>
        <cdr:cNvSpPr txBox="1"/>
      </cdr:nvSpPr>
      <cdr:spPr>
        <a:xfrm xmlns:a="http://schemas.openxmlformats.org/drawingml/2006/main">
          <a:off x="1771635" y="2447922"/>
          <a:ext cx="590565" cy="2476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TW" sz="1100"/>
            <a:t>30,000</a:t>
          </a:r>
          <a:endParaRPr lang="zh-TW" altLang="en-US" sz="1100"/>
        </a:p>
      </cdr:txBody>
    </cdr:sp>
  </cdr:relSizeAnchor>
  <cdr:relSizeAnchor xmlns:cdr="http://schemas.openxmlformats.org/drawingml/2006/chartDrawing">
    <cdr:from>
      <cdr:x>0.55833</cdr:x>
      <cdr:y>0.89236</cdr:y>
    </cdr:from>
    <cdr:to>
      <cdr:x>0.6875</cdr:x>
      <cdr:y>0.98264</cdr:y>
    </cdr:to>
    <cdr:sp macro="" textlink="">
      <cdr:nvSpPr>
        <cdr:cNvPr id="4" name="文字方塊 3">
          <a:extLst xmlns:a="http://schemas.openxmlformats.org/drawingml/2006/main">
            <a:ext uri="{FF2B5EF4-FFF2-40B4-BE49-F238E27FC236}">
              <a16:creationId xmlns:a16="http://schemas.microsoft.com/office/drawing/2014/main" id="{93087C28-B366-4540-BAB6-4FB6159459F9}"/>
            </a:ext>
          </a:extLst>
        </cdr:cNvPr>
        <cdr:cNvSpPr txBox="1"/>
      </cdr:nvSpPr>
      <cdr:spPr>
        <a:xfrm xmlns:a="http://schemas.openxmlformats.org/drawingml/2006/main">
          <a:off x="2552700" y="2447922"/>
          <a:ext cx="590565" cy="2476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TW" sz="1100"/>
            <a:t>40,000</a:t>
          </a:r>
          <a:endParaRPr lang="zh-TW" altLang="en-US" sz="1100"/>
        </a:p>
      </cdr:txBody>
    </cdr:sp>
  </cdr:relSizeAnchor>
  <cdr:relSizeAnchor xmlns:cdr="http://schemas.openxmlformats.org/drawingml/2006/chartDrawing">
    <cdr:from>
      <cdr:x>0.72917</cdr:x>
      <cdr:y>0.89236</cdr:y>
    </cdr:from>
    <cdr:to>
      <cdr:x>0.85833</cdr:x>
      <cdr:y>0.98264</cdr:y>
    </cdr:to>
    <cdr:sp macro="" textlink="">
      <cdr:nvSpPr>
        <cdr:cNvPr id="5" name="文字方塊 4">
          <a:extLst xmlns:a="http://schemas.openxmlformats.org/drawingml/2006/main">
            <a:ext uri="{FF2B5EF4-FFF2-40B4-BE49-F238E27FC236}">
              <a16:creationId xmlns:a16="http://schemas.microsoft.com/office/drawing/2014/main" id="{74176CBE-5B03-4E63-8EF6-2FB7D5AC11F1}"/>
            </a:ext>
          </a:extLst>
        </cdr:cNvPr>
        <cdr:cNvSpPr txBox="1"/>
      </cdr:nvSpPr>
      <cdr:spPr>
        <a:xfrm xmlns:a="http://schemas.openxmlformats.org/drawingml/2006/main">
          <a:off x="3333765" y="2447922"/>
          <a:ext cx="590520" cy="2476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TW" sz="1100"/>
            <a:t>50,000</a:t>
          </a:r>
          <a:endParaRPr lang="zh-TW" alt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3</xdr:row>
      <xdr:rowOff>52387</xdr:rowOff>
    </xdr:from>
    <xdr:to>
      <xdr:col>6</xdr:col>
      <xdr:colOff>219075</xdr:colOff>
      <xdr:row>16</xdr:row>
      <xdr:rowOff>71437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12</xdr:row>
      <xdr:rowOff>47625</xdr:rowOff>
    </xdr:from>
    <xdr:to>
      <xdr:col>6</xdr:col>
      <xdr:colOff>200025</xdr:colOff>
      <xdr:row>14</xdr:row>
      <xdr:rowOff>142875</xdr:rowOff>
    </xdr:to>
    <xdr:sp macro="" textlink="">
      <xdr:nvSpPr>
        <xdr:cNvPr id="3" name="語音泡泡: 圓角矩形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3305175" y="2562225"/>
          <a:ext cx="1552575" cy="514350"/>
        </a:xfrm>
        <a:prstGeom prst="wedgeRoundRectCallout">
          <a:avLst>
            <a:gd name="adj1" fmla="val -79115"/>
            <a:gd name="adj2" fmla="val 34593"/>
            <a:gd name="adj3" fmla="val 16667"/>
          </a:avLst>
        </a:prstGeom>
        <a:gradFill flip="none" rotWithShape="1"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path path="circle">
            <a:fillToRect l="50000" t="50000" r="50000" b="50000"/>
          </a:path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 b="1">
              <a:solidFill>
                <a:schemeClr val="tx1"/>
              </a:solidFill>
            </a:rPr>
            <a:t>品牌為選擇養生茶的主要依據</a:t>
          </a:r>
        </a:p>
      </xdr:txBody>
    </xdr:sp>
    <xdr:clientData/>
  </xdr:twoCellAnchor>
  <xdr:twoCellAnchor>
    <xdr:from>
      <xdr:col>7</xdr:col>
      <xdr:colOff>171450</xdr:colOff>
      <xdr:row>3</xdr:row>
      <xdr:rowOff>23811</xdr:rowOff>
    </xdr:from>
    <xdr:to>
      <xdr:col>15</xdr:col>
      <xdr:colOff>76200</xdr:colOff>
      <xdr:row>18</xdr:row>
      <xdr:rowOff>200024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400050</xdr:colOff>
      <xdr:row>5</xdr:row>
      <xdr:rowOff>123824</xdr:rowOff>
    </xdr:from>
    <xdr:to>
      <xdr:col>9</xdr:col>
      <xdr:colOff>581025</xdr:colOff>
      <xdr:row>7</xdr:row>
      <xdr:rowOff>47625</xdr:rowOff>
    </xdr:to>
    <xdr:sp macro="" textlink="">
      <xdr:nvSpPr>
        <xdr:cNvPr id="6" name="語音泡泡: 橢圓形 5">
          <a:extLst>
            <a:ext uri="{FF2B5EF4-FFF2-40B4-BE49-F238E27FC236}">
              <a16:creationId xmlns:a16="http://schemas.microsoft.com/office/drawing/2014/main" id="{B373B4D5-ABDE-4AA6-ADBA-0E49DCD0F5BF}"/>
            </a:ext>
          </a:extLst>
        </xdr:cNvPr>
        <xdr:cNvSpPr/>
      </xdr:nvSpPr>
      <xdr:spPr>
        <a:xfrm>
          <a:off x="5743575" y="1171574"/>
          <a:ext cx="1552575" cy="342901"/>
        </a:xfrm>
        <a:prstGeom prst="wedgeEllipseCallout">
          <a:avLst>
            <a:gd name="adj1" fmla="val 60762"/>
            <a:gd name="adj2" fmla="val 121121"/>
          </a:avLst>
        </a:prstGeom>
        <a:gradFill flip="none" rotWithShape="1"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path path="circle">
            <a:fillToRect l="50000" t="50000" r="50000" b="50000"/>
          </a:path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 b="1">
              <a:solidFill>
                <a:schemeClr val="tx1"/>
              </a:solidFill>
            </a:rPr>
            <a:t>值得被加強的區域</a:t>
          </a:r>
        </a:p>
      </xdr:txBody>
    </xdr:sp>
    <xdr:clientData/>
  </xdr:twoCellAnchor>
  <xdr:twoCellAnchor>
    <xdr:from>
      <xdr:col>12</xdr:col>
      <xdr:colOff>552450</xdr:colOff>
      <xdr:row>6</xdr:row>
      <xdr:rowOff>104775</xdr:rowOff>
    </xdr:from>
    <xdr:to>
      <xdr:col>15</xdr:col>
      <xdr:colOff>47625</xdr:colOff>
      <xdr:row>8</xdr:row>
      <xdr:rowOff>57150</xdr:rowOff>
    </xdr:to>
    <xdr:sp macro="" textlink="">
      <xdr:nvSpPr>
        <xdr:cNvPr id="7" name="語音泡泡: 矩形 6">
          <a:extLst>
            <a:ext uri="{FF2B5EF4-FFF2-40B4-BE49-F238E27FC236}">
              <a16:creationId xmlns:a16="http://schemas.microsoft.com/office/drawing/2014/main" id="{17145555-B471-4E33-A7D5-289A0E808CC1}"/>
            </a:ext>
          </a:extLst>
        </xdr:cNvPr>
        <xdr:cNvSpPr/>
      </xdr:nvSpPr>
      <xdr:spPr>
        <a:xfrm>
          <a:off x="9324975" y="1362075"/>
          <a:ext cx="1552575" cy="371475"/>
        </a:xfrm>
        <a:prstGeom prst="wedgeRectCallout">
          <a:avLst>
            <a:gd name="adj1" fmla="val -31262"/>
            <a:gd name="adj2" fmla="val 139423"/>
          </a:avLst>
        </a:prstGeom>
        <a:gradFill flip="none" rotWithShape="1"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path path="circle">
            <a:fillToRect l="50000" t="50000" r="50000" b="50000"/>
          </a:path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 b="1">
              <a:solidFill>
                <a:schemeClr val="tx1"/>
              </a:solidFill>
            </a:rPr>
            <a:t>將品牌建設列為重點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9" Type="http://schemas.openxmlformats.org/officeDocument/2006/relationships/ctrlProp" Target="../ctrlProps/ctrlProp37.xml"/><Relationship Id="rId21" Type="http://schemas.openxmlformats.org/officeDocument/2006/relationships/ctrlProp" Target="../ctrlProps/ctrlProp19.xml"/><Relationship Id="rId34" Type="http://schemas.openxmlformats.org/officeDocument/2006/relationships/ctrlProp" Target="../ctrlProps/ctrlProp32.xml"/><Relationship Id="rId42" Type="http://schemas.openxmlformats.org/officeDocument/2006/relationships/ctrlProp" Target="../ctrlProps/ctrlProp40.xml"/><Relationship Id="rId47" Type="http://schemas.openxmlformats.org/officeDocument/2006/relationships/ctrlProp" Target="../ctrlProps/ctrlProp45.xml"/><Relationship Id="rId50" Type="http://schemas.openxmlformats.org/officeDocument/2006/relationships/ctrlProp" Target="../ctrlProps/ctrlProp48.xml"/><Relationship Id="rId55" Type="http://schemas.openxmlformats.org/officeDocument/2006/relationships/ctrlProp" Target="../ctrlProps/ctrlProp53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38" Type="http://schemas.openxmlformats.org/officeDocument/2006/relationships/ctrlProp" Target="../ctrlProps/ctrlProp36.xml"/><Relationship Id="rId46" Type="http://schemas.openxmlformats.org/officeDocument/2006/relationships/ctrlProp" Target="../ctrlProps/ctrlProp44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29" Type="http://schemas.openxmlformats.org/officeDocument/2006/relationships/ctrlProp" Target="../ctrlProps/ctrlProp27.xml"/><Relationship Id="rId41" Type="http://schemas.openxmlformats.org/officeDocument/2006/relationships/ctrlProp" Target="../ctrlProps/ctrlProp39.xml"/><Relationship Id="rId54" Type="http://schemas.openxmlformats.org/officeDocument/2006/relationships/ctrlProp" Target="../ctrlProps/ctrlProp52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37" Type="http://schemas.openxmlformats.org/officeDocument/2006/relationships/ctrlProp" Target="../ctrlProps/ctrlProp35.xml"/><Relationship Id="rId40" Type="http://schemas.openxmlformats.org/officeDocument/2006/relationships/ctrlProp" Target="../ctrlProps/ctrlProp38.xml"/><Relationship Id="rId45" Type="http://schemas.openxmlformats.org/officeDocument/2006/relationships/ctrlProp" Target="../ctrlProps/ctrlProp43.xml"/><Relationship Id="rId53" Type="http://schemas.openxmlformats.org/officeDocument/2006/relationships/ctrlProp" Target="../ctrlProps/ctrlProp51.xml"/><Relationship Id="rId58" Type="http://schemas.openxmlformats.org/officeDocument/2006/relationships/ctrlProp" Target="../ctrlProps/ctrlProp56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36" Type="http://schemas.openxmlformats.org/officeDocument/2006/relationships/ctrlProp" Target="../ctrlProps/ctrlProp34.xml"/><Relationship Id="rId49" Type="http://schemas.openxmlformats.org/officeDocument/2006/relationships/ctrlProp" Target="../ctrlProps/ctrlProp47.xml"/><Relationship Id="rId57" Type="http://schemas.openxmlformats.org/officeDocument/2006/relationships/ctrlProp" Target="../ctrlProps/ctrlProp55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31" Type="http://schemas.openxmlformats.org/officeDocument/2006/relationships/ctrlProp" Target="../ctrlProps/ctrlProp29.xml"/><Relationship Id="rId44" Type="http://schemas.openxmlformats.org/officeDocument/2006/relationships/ctrlProp" Target="../ctrlProps/ctrlProp42.xml"/><Relationship Id="rId52" Type="http://schemas.openxmlformats.org/officeDocument/2006/relationships/ctrlProp" Target="../ctrlProps/ctrlProp50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35" Type="http://schemas.openxmlformats.org/officeDocument/2006/relationships/ctrlProp" Target="../ctrlProps/ctrlProp33.xml"/><Relationship Id="rId43" Type="http://schemas.openxmlformats.org/officeDocument/2006/relationships/ctrlProp" Target="../ctrlProps/ctrlProp41.xml"/><Relationship Id="rId48" Type="http://schemas.openxmlformats.org/officeDocument/2006/relationships/ctrlProp" Target="../ctrlProps/ctrlProp46.xml"/><Relationship Id="rId56" Type="http://schemas.openxmlformats.org/officeDocument/2006/relationships/ctrlProp" Target="../ctrlProps/ctrlProp54.xml"/><Relationship Id="rId8" Type="http://schemas.openxmlformats.org/officeDocument/2006/relationships/ctrlProp" Target="../ctrlProps/ctrlProp6.xml"/><Relationship Id="rId51" Type="http://schemas.openxmlformats.org/officeDocument/2006/relationships/ctrlProp" Target="../ctrlProps/ctrlProp49.xml"/><Relationship Id="rId3" Type="http://schemas.openxmlformats.org/officeDocument/2006/relationships/ctrlProp" Target="../ctrlProps/ctrlProp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C5F87-8BB4-443C-BF6B-EA3AC1AE5472}">
  <dimension ref="A1:K37"/>
  <sheetViews>
    <sheetView showGridLines="0" workbookViewId="0">
      <selection activeCell="J34" sqref="J34"/>
    </sheetView>
  </sheetViews>
  <sheetFormatPr defaultColWidth="0" defaultRowHeight="16.5" zeroHeight="1" x14ac:dyDescent="0.25"/>
  <cols>
    <col min="1" max="11" width="9" customWidth="1"/>
    <col min="12" max="16384" width="9" hidden="1"/>
  </cols>
  <sheetData>
    <row r="1" spans="1:1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3"/>
    </row>
    <row r="2" spans="1:11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6"/>
    </row>
    <row r="3" spans="1:11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6"/>
    </row>
    <row r="4" spans="1:11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6"/>
    </row>
    <row r="5" spans="1:11" hidden="1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6"/>
    </row>
    <row r="6" spans="1:11" ht="16.5" hidden="1" customHeight="1" x14ac:dyDescent="0.25">
      <c r="A6" s="28" t="s">
        <v>0</v>
      </c>
      <c r="B6" s="29"/>
      <c r="C6" s="29"/>
      <c r="D6" s="29"/>
      <c r="E6" s="29"/>
      <c r="F6" s="29"/>
      <c r="G6" s="29"/>
      <c r="H6" s="29"/>
      <c r="I6" s="29"/>
      <c r="J6" s="29"/>
      <c r="K6" s="6"/>
    </row>
    <row r="7" spans="1:11" hidden="1" x14ac:dyDescent="0.25">
      <c r="A7" s="28"/>
      <c r="B7" s="29"/>
      <c r="C7" s="29"/>
      <c r="D7" s="29"/>
      <c r="E7" s="29"/>
      <c r="F7" s="29"/>
      <c r="G7" s="29"/>
      <c r="H7" s="29"/>
      <c r="I7" s="29"/>
      <c r="J7" s="29"/>
      <c r="K7" s="6"/>
    </row>
    <row r="8" spans="1:11" hidden="1" x14ac:dyDescent="0.25">
      <c r="A8" s="28"/>
      <c r="B8" s="29"/>
      <c r="C8" s="29"/>
      <c r="D8" s="29"/>
      <c r="E8" s="29"/>
      <c r="F8" s="29"/>
      <c r="G8" s="29"/>
      <c r="H8" s="29"/>
      <c r="I8" s="29"/>
      <c r="J8" s="29"/>
      <c r="K8" s="6"/>
    </row>
    <row r="9" spans="1:11" hidden="1" x14ac:dyDescent="0.25">
      <c r="A9" s="28"/>
      <c r="B9" s="29"/>
      <c r="C9" s="29"/>
      <c r="D9" s="29"/>
      <c r="E9" s="29"/>
      <c r="F9" s="29"/>
      <c r="G9" s="29"/>
      <c r="H9" s="29"/>
      <c r="I9" s="29"/>
      <c r="J9" s="29"/>
      <c r="K9" s="6"/>
    </row>
    <row r="10" spans="1:11" ht="24" hidden="1" customHeight="1" x14ac:dyDescent="0.25">
      <c r="A10" s="4"/>
      <c r="B10" s="5"/>
      <c r="C10" s="5"/>
      <c r="D10" s="5"/>
      <c r="E10" s="5"/>
      <c r="F10" s="5"/>
      <c r="G10" s="5"/>
      <c r="H10" s="5"/>
      <c r="I10" s="5"/>
      <c r="J10" s="5"/>
      <c r="K10" s="6"/>
    </row>
    <row r="11" spans="1:11" ht="24" hidden="1" customHeight="1" x14ac:dyDescent="0.25">
      <c r="A11" s="4"/>
      <c r="B11" s="5"/>
      <c r="C11" s="5"/>
      <c r="D11" s="5"/>
      <c r="E11" s="5"/>
      <c r="F11" s="5"/>
      <c r="G11" s="5"/>
      <c r="H11" s="5"/>
      <c r="I11" s="5"/>
      <c r="J11" s="5"/>
      <c r="K11" s="6"/>
    </row>
    <row r="12" spans="1:11" ht="24" customHeight="1" x14ac:dyDescent="0.25">
      <c r="A12" s="4" t="s">
        <v>3</v>
      </c>
      <c r="B12" s="5"/>
      <c r="C12" s="5"/>
      <c r="D12" s="5"/>
      <c r="E12" s="5"/>
      <c r="F12" s="5"/>
      <c r="G12" s="5"/>
      <c r="H12" s="5"/>
      <c r="I12" s="5"/>
      <c r="J12" s="5"/>
      <c r="K12" s="6"/>
    </row>
    <row r="13" spans="1:11" ht="24" customHeight="1" x14ac:dyDescent="0.25">
      <c r="A13" s="4"/>
      <c r="B13" s="5"/>
      <c r="C13" s="5"/>
      <c r="D13" s="5"/>
      <c r="E13" s="5"/>
      <c r="F13" s="5"/>
      <c r="G13" s="5"/>
      <c r="H13" s="5"/>
      <c r="I13" s="5"/>
      <c r="J13" s="5"/>
      <c r="K13" s="6"/>
    </row>
    <row r="14" spans="1:11" ht="24" customHeight="1" x14ac:dyDescent="0.25">
      <c r="A14" s="4" t="s">
        <v>4</v>
      </c>
      <c r="B14" s="5"/>
      <c r="C14" s="5"/>
      <c r="D14" s="5"/>
      <c r="E14" s="5"/>
      <c r="F14" s="5"/>
      <c r="G14" s="5"/>
      <c r="H14" s="5"/>
      <c r="I14" s="5"/>
      <c r="J14" s="5"/>
      <c r="K14" s="6"/>
    </row>
    <row r="15" spans="1:11" ht="24" customHeight="1" x14ac:dyDescent="0.25">
      <c r="A15" s="4"/>
      <c r="B15" s="5"/>
      <c r="C15" s="5"/>
      <c r="D15" s="5"/>
      <c r="E15" s="5"/>
      <c r="F15" s="5"/>
      <c r="G15" s="5"/>
      <c r="H15" s="5"/>
      <c r="I15" s="5"/>
      <c r="J15" s="5"/>
      <c r="K15" s="6"/>
    </row>
    <row r="16" spans="1:11" ht="24" customHeight="1" x14ac:dyDescent="0.25">
      <c r="A16" s="4" t="s">
        <v>9</v>
      </c>
      <c r="B16" s="5"/>
      <c r="C16" s="5"/>
      <c r="D16" s="5"/>
      <c r="E16" s="5"/>
      <c r="F16" s="5"/>
      <c r="G16" s="5"/>
      <c r="H16" s="5"/>
      <c r="I16" s="5"/>
      <c r="J16" s="5"/>
      <c r="K16" s="6"/>
    </row>
    <row r="17" spans="1:11" ht="24" customHeight="1" x14ac:dyDescent="0.25">
      <c r="A17" s="4"/>
      <c r="B17" s="5"/>
      <c r="C17" s="5"/>
      <c r="D17" s="5"/>
      <c r="E17" s="5"/>
      <c r="F17" s="5"/>
      <c r="G17" s="5"/>
      <c r="H17" s="5"/>
      <c r="I17" s="5"/>
      <c r="J17" s="5"/>
      <c r="K17" s="6"/>
    </row>
    <row r="18" spans="1:11" ht="24" customHeight="1" x14ac:dyDescent="0.25">
      <c r="A18" s="4" t="s">
        <v>17</v>
      </c>
      <c r="B18" s="5"/>
      <c r="C18" s="5"/>
      <c r="D18" s="5"/>
      <c r="E18" s="5"/>
      <c r="F18" s="5"/>
      <c r="G18" s="5"/>
      <c r="H18" s="5"/>
      <c r="I18" s="5"/>
      <c r="J18" s="5"/>
      <c r="K18" s="6"/>
    </row>
    <row r="19" spans="1:11" ht="24" customHeight="1" x14ac:dyDescent="0.25">
      <c r="A19" s="4"/>
      <c r="B19" s="5"/>
      <c r="C19" s="5"/>
      <c r="D19" s="5"/>
      <c r="E19" s="5"/>
      <c r="F19" s="5"/>
      <c r="G19" s="5"/>
      <c r="H19" s="5"/>
      <c r="I19" s="5"/>
      <c r="J19" s="5"/>
      <c r="K19" s="6"/>
    </row>
    <row r="20" spans="1:11" ht="24" customHeight="1" x14ac:dyDescent="0.25">
      <c r="A20" s="4" t="s">
        <v>5</v>
      </c>
      <c r="B20" s="5"/>
      <c r="C20" s="5"/>
      <c r="D20" s="5"/>
      <c r="E20" s="5"/>
      <c r="F20" s="5"/>
      <c r="G20" s="5"/>
      <c r="H20" s="5"/>
      <c r="I20" s="5"/>
      <c r="J20" s="5"/>
      <c r="K20" s="6"/>
    </row>
    <row r="21" spans="1:11" ht="24" customHeight="1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6"/>
    </row>
    <row r="22" spans="1:11" ht="24" customHeight="1" x14ac:dyDescent="0.25">
      <c r="A22" s="4" t="s">
        <v>6</v>
      </c>
      <c r="B22" s="5"/>
      <c r="C22" s="5"/>
      <c r="D22" s="5"/>
      <c r="E22" s="5"/>
      <c r="F22" s="5"/>
      <c r="G22" s="5"/>
      <c r="H22" s="5"/>
      <c r="I22" s="5"/>
      <c r="J22" s="5"/>
      <c r="K22" s="6"/>
    </row>
    <row r="23" spans="1:11" ht="24" customHeight="1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6"/>
    </row>
    <row r="24" spans="1:11" ht="24" customHeight="1" x14ac:dyDescent="0.25">
      <c r="A24" s="4" t="s">
        <v>18</v>
      </c>
      <c r="B24" s="5"/>
      <c r="C24" s="5"/>
      <c r="D24" s="5"/>
      <c r="E24" s="5"/>
      <c r="F24" s="5"/>
      <c r="G24" s="5"/>
      <c r="H24" s="5"/>
      <c r="I24" s="5"/>
      <c r="J24" s="5"/>
      <c r="K24" s="6"/>
    </row>
    <row r="25" spans="1:11" ht="24" customHeight="1" x14ac:dyDescent="0.25">
      <c r="A25" s="4"/>
      <c r="B25" s="5"/>
      <c r="C25" s="5"/>
      <c r="D25" s="5"/>
      <c r="E25" s="5"/>
      <c r="F25" s="5"/>
      <c r="G25" s="5"/>
      <c r="H25" s="5"/>
      <c r="I25" s="5"/>
      <c r="J25" s="5"/>
      <c r="K25" s="6"/>
    </row>
    <row r="26" spans="1:11" ht="24" customHeight="1" x14ac:dyDescent="0.25">
      <c r="A26" s="4" t="s">
        <v>69</v>
      </c>
      <c r="B26" s="5"/>
      <c r="C26" s="5"/>
      <c r="D26" s="5"/>
      <c r="E26" s="5"/>
      <c r="F26" s="5"/>
      <c r="G26" s="5"/>
      <c r="H26" s="5"/>
      <c r="I26" s="5"/>
      <c r="J26" s="5"/>
      <c r="K26" s="6"/>
    </row>
    <row r="27" spans="1:11" ht="24" customHeight="1" x14ac:dyDescent="0.25">
      <c r="A27" s="4"/>
      <c r="B27" s="5"/>
      <c r="C27" s="5"/>
      <c r="D27" s="5"/>
      <c r="E27" s="5"/>
      <c r="F27" s="5"/>
      <c r="G27" s="5"/>
      <c r="H27" s="5"/>
      <c r="I27" s="5"/>
      <c r="J27" s="5"/>
      <c r="K27" s="6"/>
    </row>
    <row r="28" spans="1:11" ht="24" customHeight="1" x14ac:dyDescent="0.25">
      <c r="A28" s="4" t="s">
        <v>7</v>
      </c>
      <c r="B28" s="5"/>
      <c r="C28" s="5"/>
      <c r="D28" s="5"/>
      <c r="E28" s="5"/>
      <c r="F28" s="5"/>
      <c r="G28" s="5"/>
      <c r="H28" s="5"/>
      <c r="I28" s="5"/>
      <c r="J28" s="5"/>
      <c r="K28" s="6"/>
    </row>
    <row r="29" spans="1:11" ht="24" customHeight="1" x14ac:dyDescent="0.25">
      <c r="A29" s="4"/>
      <c r="B29" s="5"/>
      <c r="C29" s="5"/>
      <c r="D29" s="5"/>
      <c r="E29" s="5"/>
      <c r="F29" s="5"/>
      <c r="G29" s="5"/>
      <c r="H29" s="5"/>
      <c r="I29" s="5"/>
      <c r="J29" s="5"/>
      <c r="K29" s="6"/>
    </row>
    <row r="30" spans="1:11" ht="24" customHeight="1" x14ac:dyDescent="0.25">
      <c r="A30" s="4" t="s">
        <v>1</v>
      </c>
      <c r="B30" s="5"/>
      <c r="C30" s="5"/>
      <c r="D30" s="5"/>
      <c r="E30" s="5"/>
      <c r="F30" s="5"/>
      <c r="G30" s="5"/>
      <c r="H30" s="5"/>
      <c r="I30" s="5"/>
      <c r="J30" s="5"/>
      <c r="K30" s="6"/>
    </row>
    <row r="31" spans="1:11" ht="24" customHeight="1" x14ac:dyDescent="0.25">
      <c r="A31" s="4"/>
      <c r="B31" s="5"/>
      <c r="C31" s="5"/>
      <c r="D31" s="5"/>
      <c r="E31" s="5"/>
      <c r="F31" s="5"/>
      <c r="G31" s="5"/>
      <c r="H31" s="5"/>
      <c r="I31" s="5"/>
      <c r="J31" s="5"/>
      <c r="K31" s="6"/>
    </row>
    <row r="32" spans="1:11" ht="24" customHeight="1" x14ac:dyDescent="0.25">
      <c r="A32" s="4" t="s">
        <v>2</v>
      </c>
      <c r="B32" s="5"/>
      <c r="C32" s="5"/>
      <c r="D32" s="5"/>
      <c r="E32" s="5"/>
      <c r="F32" s="5"/>
      <c r="G32" s="5"/>
      <c r="H32" s="5"/>
      <c r="I32" s="5"/>
      <c r="J32" s="5"/>
      <c r="K32" s="6"/>
    </row>
    <row r="33" spans="1:11" ht="24" customHeight="1" x14ac:dyDescent="0.25">
      <c r="A33" s="4"/>
      <c r="B33" s="5"/>
      <c r="C33" s="5"/>
      <c r="D33" s="5"/>
      <c r="E33" s="5"/>
      <c r="F33" s="5"/>
      <c r="G33" s="5"/>
      <c r="H33" s="5"/>
      <c r="I33" s="5"/>
      <c r="J33" s="5"/>
      <c r="K33" s="6"/>
    </row>
    <row r="34" spans="1:11" ht="24" customHeight="1" x14ac:dyDescent="0.25">
      <c r="A34" s="4" t="s">
        <v>8</v>
      </c>
      <c r="B34" s="5"/>
      <c r="C34" s="5"/>
      <c r="D34" s="5"/>
      <c r="E34" s="5"/>
      <c r="F34" s="5"/>
      <c r="G34" s="5"/>
      <c r="H34" s="5"/>
      <c r="I34" s="5"/>
      <c r="J34" s="5"/>
      <c r="K34" s="6"/>
    </row>
    <row r="35" spans="1:11" ht="24" customHeight="1" x14ac:dyDescent="0.25">
      <c r="A35" s="4"/>
      <c r="B35" s="5"/>
      <c r="C35" s="5"/>
      <c r="D35" s="5"/>
      <c r="E35" s="5"/>
      <c r="F35" s="5"/>
      <c r="G35" s="5"/>
      <c r="H35" s="5"/>
      <c r="I35" s="5"/>
      <c r="J35" s="5"/>
      <c r="K35" s="6"/>
    </row>
    <row r="36" spans="1:11" x14ac:dyDescent="0.25">
      <c r="A36" s="4"/>
      <c r="B36" s="5"/>
      <c r="C36" s="5"/>
      <c r="D36" s="5"/>
      <c r="E36" s="5"/>
      <c r="F36" s="5"/>
      <c r="G36" s="5"/>
      <c r="H36" s="5"/>
      <c r="I36" s="5"/>
      <c r="J36" s="5"/>
      <c r="K36" s="6"/>
    </row>
    <row r="37" spans="1:11" ht="17.25" thickBot="1" x14ac:dyDescent="0.3">
      <c r="A37" s="7"/>
      <c r="B37" s="8"/>
      <c r="C37" s="8"/>
      <c r="D37" s="8"/>
      <c r="E37" s="8"/>
      <c r="F37" s="8"/>
      <c r="G37" s="8"/>
      <c r="H37" s="8"/>
      <c r="I37" s="8"/>
      <c r="J37" s="8"/>
      <c r="K37" s="9"/>
    </row>
  </sheetData>
  <mergeCells count="1">
    <mergeCell ref="A6:J9"/>
  </mergeCells>
  <phoneticPr fontId="1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Option Button 2">
              <controlPr defaultSize="0" autoFill="0" autoLine="0" autoPict="0">
                <anchor moveWithCells="1">
                  <from>
                    <xdr:col>0</xdr:col>
                    <xdr:colOff>676275</xdr:colOff>
                    <xdr:row>12</xdr:row>
                    <xdr:rowOff>19050</xdr:rowOff>
                  </from>
                  <to>
                    <xdr:col>2</xdr:col>
                    <xdr:colOff>228600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4" name="Option Button 5">
              <controlPr defaultSize="0" autoFill="0" autoLine="0" autoPict="0">
                <anchor moveWithCells="1">
                  <from>
                    <xdr:col>3</xdr:col>
                    <xdr:colOff>9525</xdr:colOff>
                    <xdr:row>12</xdr:row>
                    <xdr:rowOff>19050</xdr:rowOff>
                  </from>
                  <to>
                    <xdr:col>4</xdr:col>
                    <xdr:colOff>247650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Option Button 6">
              <controlPr defaultSize="0" autoFill="0" autoLine="0" autoPict="0">
                <anchor moveWithCells="1">
                  <from>
                    <xdr:col>5</xdr:col>
                    <xdr:colOff>9525</xdr:colOff>
                    <xdr:row>12</xdr:row>
                    <xdr:rowOff>19050</xdr:rowOff>
                  </from>
                  <to>
                    <xdr:col>6</xdr:col>
                    <xdr:colOff>247650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6" name="Option Button 8">
              <controlPr defaultSize="0" autoFill="0" autoLine="0" autoPict="0">
                <anchor moveWithCells="1">
                  <from>
                    <xdr:col>7</xdr:col>
                    <xdr:colOff>209550</xdr:colOff>
                    <xdr:row>12</xdr:row>
                    <xdr:rowOff>19050</xdr:rowOff>
                  </from>
                  <to>
                    <xdr:col>8</xdr:col>
                    <xdr:colOff>447675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7" name="Drop Down 9">
              <controlPr defaultSize="0" autoLine="0" autoPict="0">
                <anchor moveWithCells="1">
                  <from>
                    <xdr:col>1</xdr:col>
                    <xdr:colOff>38100</xdr:colOff>
                    <xdr:row>14</xdr:row>
                    <xdr:rowOff>38100</xdr:rowOff>
                  </from>
                  <to>
                    <xdr:col>3</xdr:col>
                    <xdr:colOff>295275</xdr:colOff>
                    <xdr:row>14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8" name="Option Button 10">
              <controlPr defaultSize="0" autoFill="0" autoLine="0" autoPict="0">
                <anchor moveWithCells="1">
                  <from>
                    <xdr:col>1</xdr:col>
                    <xdr:colOff>19050</xdr:colOff>
                    <xdr:row>16</xdr:row>
                    <xdr:rowOff>28575</xdr:rowOff>
                  </from>
                  <to>
                    <xdr:col>2</xdr:col>
                    <xdr:colOff>257175</xdr:colOff>
                    <xdr:row>16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9" name="Option Button 11">
              <controlPr defaultSize="0" autoFill="0" autoLine="0" autoPict="0">
                <anchor moveWithCells="1">
                  <from>
                    <xdr:col>3</xdr:col>
                    <xdr:colOff>19050</xdr:colOff>
                    <xdr:row>16</xdr:row>
                    <xdr:rowOff>28575</xdr:rowOff>
                  </from>
                  <to>
                    <xdr:col>4</xdr:col>
                    <xdr:colOff>257175</xdr:colOff>
                    <xdr:row>16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0" name="Option Button 12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28575</xdr:rowOff>
                  </from>
                  <to>
                    <xdr:col>6</xdr:col>
                    <xdr:colOff>238125</xdr:colOff>
                    <xdr:row>16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1" name="Option Button 13">
              <controlPr defaultSize="0" autoFill="0" autoLine="0" autoPict="0">
                <anchor moveWithCells="1">
                  <from>
                    <xdr:col>1</xdr:col>
                    <xdr:colOff>19050</xdr:colOff>
                    <xdr:row>18</xdr:row>
                    <xdr:rowOff>28575</xdr:rowOff>
                  </from>
                  <to>
                    <xdr:col>2</xdr:col>
                    <xdr:colOff>257175</xdr:colOff>
                    <xdr:row>18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2" name="Option Button 14">
              <controlPr defaultSize="0" autoFill="0" autoLine="0" autoPict="0">
                <anchor moveWithCells="1">
                  <from>
                    <xdr:col>3</xdr:col>
                    <xdr:colOff>9525</xdr:colOff>
                    <xdr:row>18</xdr:row>
                    <xdr:rowOff>28575</xdr:rowOff>
                  </from>
                  <to>
                    <xdr:col>4</xdr:col>
                    <xdr:colOff>247650</xdr:colOff>
                    <xdr:row>18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3" name="Option Button 15">
              <controlPr defaultSize="0" autoFill="0" autoLine="0" autoPict="0">
                <anchor moveWithCells="1">
                  <from>
                    <xdr:col>5</xdr:col>
                    <xdr:colOff>9525</xdr:colOff>
                    <xdr:row>18</xdr:row>
                    <xdr:rowOff>28575</xdr:rowOff>
                  </from>
                  <to>
                    <xdr:col>6</xdr:col>
                    <xdr:colOff>247650</xdr:colOff>
                    <xdr:row>18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4" name="Option Button 16">
              <controlPr defaultSize="0" autoFill="0" autoLine="0" autoPict="0">
                <anchor moveWithCells="1">
                  <from>
                    <xdr:col>7</xdr:col>
                    <xdr:colOff>0</xdr:colOff>
                    <xdr:row>18</xdr:row>
                    <xdr:rowOff>28575</xdr:rowOff>
                  </from>
                  <to>
                    <xdr:col>8</xdr:col>
                    <xdr:colOff>238125</xdr:colOff>
                    <xdr:row>18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5" name="Option Button 17">
              <controlPr defaultSize="0" autoFill="0" autoLine="0" autoPict="0">
                <anchor moveWithCells="1">
                  <from>
                    <xdr:col>9</xdr:col>
                    <xdr:colOff>9525</xdr:colOff>
                    <xdr:row>18</xdr:row>
                    <xdr:rowOff>28575</xdr:rowOff>
                  </from>
                  <to>
                    <xdr:col>10</xdr:col>
                    <xdr:colOff>247650</xdr:colOff>
                    <xdr:row>18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6" name="Option Button 25">
              <controlPr defaultSize="0" autoFill="0" autoLine="0" autoPict="0">
                <anchor moveWithCells="1">
                  <from>
                    <xdr:col>1</xdr:col>
                    <xdr:colOff>19050</xdr:colOff>
                    <xdr:row>22</xdr:row>
                    <xdr:rowOff>19050</xdr:rowOff>
                  </from>
                  <to>
                    <xdr:col>2</xdr:col>
                    <xdr:colOff>257175</xdr:colOff>
                    <xdr:row>22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7" name="Option Button 26">
              <controlPr defaultSize="0" autoFill="0" autoLine="0" autoPict="0">
                <anchor moveWithCells="1">
                  <from>
                    <xdr:col>3</xdr:col>
                    <xdr:colOff>0</xdr:colOff>
                    <xdr:row>22</xdr:row>
                    <xdr:rowOff>19050</xdr:rowOff>
                  </from>
                  <to>
                    <xdr:col>4</xdr:col>
                    <xdr:colOff>238125</xdr:colOff>
                    <xdr:row>22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8" name="Option Button 27">
              <controlPr defaultSize="0" autoFill="0" autoLine="0" autoPict="0">
                <anchor moveWithCells="1">
                  <from>
                    <xdr:col>5</xdr:col>
                    <xdr:colOff>19050</xdr:colOff>
                    <xdr:row>22</xdr:row>
                    <xdr:rowOff>19050</xdr:rowOff>
                  </from>
                  <to>
                    <xdr:col>6</xdr:col>
                    <xdr:colOff>257175</xdr:colOff>
                    <xdr:row>22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9" name="Option Button 28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19050</xdr:rowOff>
                  </from>
                  <to>
                    <xdr:col>8</xdr:col>
                    <xdr:colOff>257175</xdr:colOff>
                    <xdr:row>22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0" name="Option Button 29">
              <controlPr defaultSize="0" autoFill="0" autoLine="0" autoPict="0">
                <anchor moveWithCells="1">
                  <from>
                    <xdr:col>1</xdr:col>
                    <xdr:colOff>19050</xdr:colOff>
                    <xdr:row>24</xdr:row>
                    <xdr:rowOff>19050</xdr:rowOff>
                  </from>
                  <to>
                    <xdr:col>2</xdr:col>
                    <xdr:colOff>257175</xdr:colOff>
                    <xdr:row>24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1" name="Option Button 30">
              <controlPr defaultSize="0" autoFill="0" autoLine="0" autoPict="0">
                <anchor moveWithCells="1">
                  <from>
                    <xdr:col>3</xdr:col>
                    <xdr:colOff>28575</xdr:colOff>
                    <xdr:row>24</xdr:row>
                    <xdr:rowOff>19050</xdr:rowOff>
                  </from>
                  <to>
                    <xdr:col>4</xdr:col>
                    <xdr:colOff>266700</xdr:colOff>
                    <xdr:row>24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2" name="Option Button 31">
              <controlPr defaultSize="0" autoFill="0" autoLine="0" autoPict="0">
                <anchor moveWithCells="1">
                  <from>
                    <xdr:col>5</xdr:col>
                    <xdr:colOff>9525</xdr:colOff>
                    <xdr:row>24</xdr:row>
                    <xdr:rowOff>19050</xdr:rowOff>
                  </from>
                  <to>
                    <xdr:col>6</xdr:col>
                    <xdr:colOff>247650</xdr:colOff>
                    <xdr:row>24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3" name="Option Button 32">
              <controlPr defaultSize="0" autoFill="0" autoLine="0" autoPict="0">
                <anchor moveWithCells="1">
                  <from>
                    <xdr:col>7</xdr:col>
                    <xdr:colOff>9525</xdr:colOff>
                    <xdr:row>24</xdr:row>
                    <xdr:rowOff>19050</xdr:rowOff>
                  </from>
                  <to>
                    <xdr:col>8</xdr:col>
                    <xdr:colOff>247650</xdr:colOff>
                    <xdr:row>24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4" name="Option Button 33">
              <controlPr defaultSize="0" autoFill="0" autoLine="0" autoPict="0">
                <anchor moveWithCells="1">
                  <from>
                    <xdr:col>9</xdr:col>
                    <xdr:colOff>28575</xdr:colOff>
                    <xdr:row>24</xdr:row>
                    <xdr:rowOff>19050</xdr:rowOff>
                  </from>
                  <to>
                    <xdr:col>10</xdr:col>
                    <xdr:colOff>266700</xdr:colOff>
                    <xdr:row>24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5" name="Option Button 34">
              <controlPr defaultSize="0" autoFill="0" autoLine="0" autoPict="0">
                <anchor moveWithCells="1">
                  <from>
                    <xdr:col>1</xdr:col>
                    <xdr:colOff>19050</xdr:colOff>
                    <xdr:row>26</xdr:row>
                    <xdr:rowOff>19050</xdr:rowOff>
                  </from>
                  <to>
                    <xdr:col>2</xdr:col>
                    <xdr:colOff>257175</xdr:colOff>
                    <xdr:row>26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6" name="Option Button 35">
              <controlPr defaultSize="0" autoFill="0" autoLine="0" autoPict="0">
                <anchor moveWithCells="1">
                  <from>
                    <xdr:col>3</xdr:col>
                    <xdr:colOff>19050</xdr:colOff>
                    <xdr:row>26</xdr:row>
                    <xdr:rowOff>19050</xdr:rowOff>
                  </from>
                  <to>
                    <xdr:col>4</xdr:col>
                    <xdr:colOff>257175</xdr:colOff>
                    <xdr:row>26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7" name="Option Button 36">
              <controlPr defaultSize="0" autoFill="0" autoLine="0" autoPict="0">
                <anchor moveWithCells="1">
                  <from>
                    <xdr:col>5</xdr:col>
                    <xdr:colOff>47625</xdr:colOff>
                    <xdr:row>26</xdr:row>
                    <xdr:rowOff>19050</xdr:rowOff>
                  </from>
                  <to>
                    <xdr:col>6</xdr:col>
                    <xdr:colOff>285750</xdr:colOff>
                    <xdr:row>26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28" name="Option Button 37">
              <controlPr defaultSize="0" autoFill="0" autoLine="0" autoPict="0">
                <anchor moveWithCells="1">
                  <from>
                    <xdr:col>1</xdr:col>
                    <xdr:colOff>19050</xdr:colOff>
                    <xdr:row>28</xdr:row>
                    <xdr:rowOff>38100</xdr:rowOff>
                  </from>
                  <to>
                    <xdr:col>2</xdr:col>
                    <xdr:colOff>257175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29" name="Option Button 38">
              <controlPr defaultSize="0" autoFill="0" autoLine="0" autoPict="0">
                <anchor moveWithCells="1">
                  <from>
                    <xdr:col>3</xdr:col>
                    <xdr:colOff>0</xdr:colOff>
                    <xdr:row>28</xdr:row>
                    <xdr:rowOff>38100</xdr:rowOff>
                  </from>
                  <to>
                    <xdr:col>4</xdr:col>
                    <xdr:colOff>238125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0" name="Option Button 39">
              <controlPr defaultSize="0" autoFill="0" autoLine="0" autoPict="0">
                <anchor moveWithCells="1">
                  <from>
                    <xdr:col>4</xdr:col>
                    <xdr:colOff>676275</xdr:colOff>
                    <xdr:row>28</xdr:row>
                    <xdr:rowOff>38100</xdr:rowOff>
                  </from>
                  <to>
                    <xdr:col>6</xdr:col>
                    <xdr:colOff>228600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1" name="Option Button 40">
              <controlPr defaultSize="0" autoFill="0" autoLine="0" autoPict="0">
                <anchor moveWithCells="1">
                  <from>
                    <xdr:col>1</xdr:col>
                    <xdr:colOff>19050</xdr:colOff>
                    <xdr:row>34</xdr:row>
                    <xdr:rowOff>28575</xdr:rowOff>
                  </from>
                  <to>
                    <xdr:col>2</xdr:col>
                    <xdr:colOff>257175</xdr:colOff>
                    <xdr:row>34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2" name="Option Button 41">
              <controlPr defaultSize="0" autoFill="0" autoLine="0" autoPict="0">
                <anchor moveWithCells="1">
                  <from>
                    <xdr:col>2</xdr:col>
                    <xdr:colOff>676275</xdr:colOff>
                    <xdr:row>34</xdr:row>
                    <xdr:rowOff>28575</xdr:rowOff>
                  </from>
                  <to>
                    <xdr:col>4</xdr:col>
                    <xdr:colOff>228600</xdr:colOff>
                    <xdr:row>34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3" name="Option Button 42">
              <controlPr defaultSize="0" autoFill="0" autoLine="0" autoPict="0">
                <anchor moveWithCells="1">
                  <from>
                    <xdr:col>5</xdr:col>
                    <xdr:colOff>19050</xdr:colOff>
                    <xdr:row>34</xdr:row>
                    <xdr:rowOff>28575</xdr:rowOff>
                  </from>
                  <to>
                    <xdr:col>6</xdr:col>
                    <xdr:colOff>257175</xdr:colOff>
                    <xdr:row>34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4" name="Option Button 43">
              <controlPr defaultSize="0" autoFill="0" autoLine="0" autoPict="0">
                <anchor moveWithCells="1">
                  <from>
                    <xdr:col>7</xdr:col>
                    <xdr:colOff>19050</xdr:colOff>
                    <xdr:row>34</xdr:row>
                    <xdr:rowOff>28575</xdr:rowOff>
                  </from>
                  <to>
                    <xdr:col>8</xdr:col>
                    <xdr:colOff>257175</xdr:colOff>
                    <xdr:row>34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5" name="Option Button 44">
              <controlPr defaultSize="0" autoFill="0" autoLine="0" autoPict="0">
                <anchor moveWithCells="1">
                  <from>
                    <xdr:col>9</xdr:col>
                    <xdr:colOff>28575</xdr:colOff>
                    <xdr:row>34</xdr:row>
                    <xdr:rowOff>28575</xdr:rowOff>
                  </from>
                  <to>
                    <xdr:col>10</xdr:col>
                    <xdr:colOff>266700</xdr:colOff>
                    <xdr:row>34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36" name="Group Box 53">
              <controlPr defaultSize="0" autoFill="0" autoPict="0">
                <anchor moveWithCells="1">
                  <from>
                    <xdr:col>0</xdr:col>
                    <xdr:colOff>571500</xdr:colOff>
                    <xdr:row>11</xdr:row>
                    <xdr:rowOff>266700</xdr:rowOff>
                  </from>
                  <to>
                    <xdr:col>8</xdr:col>
                    <xdr:colOff>638175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37" name="Group Box 54">
              <controlPr defaultSize="0" autoFill="0" autoPict="0">
                <anchor moveWithCells="1">
                  <from>
                    <xdr:col>0</xdr:col>
                    <xdr:colOff>647700</xdr:colOff>
                    <xdr:row>15</xdr:row>
                    <xdr:rowOff>266700</xdr:rowOff>
                  </from>
                  <to>
                    <xdr:col>6</xdr:col>
                    <xdr:colOff>314325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38" name="Group Box 55">
              <controlPr defaultSize="0" autoFill="0" autoPict="0">
                <anchor moveWithCells="1">
                  <from>
                    <xdr:col>0</xdr:col>
                    <xdr:colOff>657225</xdr:colOff>
                    <xdr:row>17</xdr:row>
                    <xdr:rowOff>276225</xdr:rowOff>
                  </from>
                  <to>
                    <xdr:col>10</xdr:col>
                    <xdr:colOff>333375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39" name="Group Box 56">
              <controlPr defaultSize="0" autoFill="0" autoPict="0">
                <anchor moveWithCells="1">
                  <from>
                    <xdr:col>0</xdr:col>
                    <xdr:colOff>657225</xdr:colOff>
                    <xdr:row>19</xdr:row>
                    <xdr:rowOff>276225</xdr:rowOff>
                  </from>
                  <to>
                    <xdr:col>8</xdr:col>
                    <xdr:colOff>304800</xdr:colOff>
                    <xdr:row>21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40" name="Group Box 57">
              <controlPr defaultSize="0" autoFill="0" autoPict="0">
                <anchor moveWithCells="1">
                  <from>
                    <xdr:col>0</xdr:col>
                    <xdr:colOff>619125</xdr:colOff>
                    <xdr:row>21</xdr:row>
                    <xdr:rowOff>266700</xdr:rowOff>
                  </from>
                  <to>
                    <xdr:col>8</xdr:col>
                    <xdr:colOff>323850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41" name="Group Box 58">
              <controlPr defaultSize="0" autoFill="0" autoPict="0">
                <anchor moveWithCells="1">
                  <from>
                    <xdr:col>0</xdr:col>
                    <xdr:colOff>657225</xdr:colOff>
                    <xdr:row>23</xdr:row>
                    <xdr:rowOff>257175</xdr:rowOff>
                  </from>
                  <to>
                    <xdr:col>10</xdr:col>
                    <xdr:colOff>314325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42" name="Group Box 59">
              <controlPr defaultSize="0" autoFill="0" autoPict="0">
                <anchor moveWithCells="1">
                  <from>
                    <xdr:col>0</xdr:col>
                    <xdr:colOff>657225</xdr:colOff>
                    <xdr:row>25</xdr:row>
                    <xdr:rowOff>276225</xdr:rowOff>
                  </from>
                  <to>
                    <xdr:col>6</xdr:col>
                    <xdr:colOff>361950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43" name="Group Box 60">
              <controlPr defaultSize="0" autoFill="0" autoPict="0">
                <anchor moveWithCells="1">
                  <from>
                    <xdr:col>0</xdr:col>
                    <xdr:colOff>657225</xdr:colOff>
                    <xdr:row>27</xdr:row>
                    <xdr:rowOff>285750</xdr:rowOff>
                  </from>
                  <to>
                    <xdr:col>6</xdr:col>
                    <xdr:colOff>295275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44" name="Group Box 61">
              <controlPr defaultSize="0" autoFill="0" autoPict="0">
                <anchor moveWithCells="1">
                  <from>
                    <xdr:col>0</xdr:col>
                    <xdr:colOff>647700</xdr:colOff>
                    <xdr:row>29</xdr:row>
                    <xdr:rowOff>295275</xdr:rowOff>
                  </from>
                  <to>
                    <xdr:col>8</xdr:col>
                    <xdr:colOff>285750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45" name="Group Box 62">
              <controlPr defaultSize="0" autoFill="0" autoPict="0">
                <anchor moveWithCells="1">
                  <from>
                    <xdr:col>0</xdr:col>
                    <xdr:colOff>638175</xdr:colOff>
                    <xdr:row>31</xdr:row>
                    <xdr:rowOff>276225</xdr:rowOff>
                  </from>
                  <to>
                    <xdr:col>8</xdr:col>
                    <xdr:colOff>295275</xdr:colOff>
                    <xdr:row>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46" name="Group Box 63">
              <controlPr defaultSize="0" autoFill="0" autoPict="0">
                <anchor moveWithCells="1">
                  <from>
                    <xdr:col>0</xdr:col>
                    <xdr:colOff>657225</xdr:colOff>
                    <xdr:row>33</xdr:row>
                    <xdr:rowOff>266700</xdr:rowOff>
                  </from>
                  <to>
                    <xdr:col>10</xdr:col>
                    <xdr:colOff>304800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47" name="Check Box 64">
              <controlPr defaultSize="0" autoFill="0" autoLine="0" autoPict="0">
                <anchor moveWithCells="1">
                  <from>
                    <xdr:col>1</xdr:col>
                    <xdr:colOff>19050</xdr:colOff>
                    <xdr:row>20</xdr:row>
                    <xdr:rowOff>85725</xdr:rowOff>
                  </from>
                  <to>
                    <xdr:col>2</xdr:col>
                    <xdr:colOff>266700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48" name="Check Box 65">
              <controlPr defaultSize="0" autoFill="0" autoLine="0" autoPict="0">
                <anchor moveWithCells="1">
                  <from>
                    <xdr:col>3</xdr:col>
                    <xdr:colOff>0</xdr:colOff>
                    <xdr:row>20</xdr:row>
                    <xdr:rowOff>85725</xdr:rowOff>
                  </from>
                  <to>
                    <xdr:col>4</xdr:col>
                    <xdr:colOff>247650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49" name="Check Box 66">
              <controlPr defaultSize="0" autoFill="0" autoLine="0" autoPict="0">
                <anchor moveWithCells="1">
                  <from>
                    <xdr:col>5</xdr:col>
                    <xdr:colOff>9525</xdr:colOff>
                    <xdr:row>20</xdr:row>
                    <xdr:rowOff>85725</xdr:rowOff>
                  </from>
                  <to>
                    <xdr:col>6</xdr:col>
                    <xdr:colOff>257175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50" name="Check Box 67">
              <controlPr defaultSize="0" autoFill="0" autoLine="0" autoPict="0">
                <anchor moveWithCells="1">
                  <from>
                    <xdr:col>7</xdr:col>
                    <xdr:colOff>9525</xdr:colOff>
                    <xdr:row>20</xdr:row>
                    <xdr:rowOff>85725</xdr:rowOff>
                  </from>
                  <to>
                    <xdr:col>8</xdr:col>
                    <xdr:colOff>257175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51" name="Check Box 68">
              <controlPr defaultSize="0" autoFill="0" autoLine="0" autoPict="0">
                <anchor moveWithCells="1">
                  <from>
                    <xdr:col>0</xdr:col>
                    <xdr:colOff>676275</xdr:colOff>
                    <xdr:row>30</xdr:row>
                    <xdr:rowOff>47625</xdr:rowOff>
                  </from>
                  <to>
                    <xdr:col>2</xdr:col>
                    <xdr:colOff>238125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52" name="Check Box 69">
              <controlPr defaultSize="0" autoFill="0" autoLine="0" autoPict="0">
                <anchor moveWithCells="1">
                  <from>
                    <xdr:col>3</xdr:col>
                    <xdr:colOff>9525</xdr:colOff>
                    <xdr:row>30</xdr:row>
                    <xdr:rowOff>47625</xdr:rowOff>
                  </from>
                  <to>
                    <xdr:col>4</xdr:col>
                    <xdr:colOff>257175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53" name="Check Box 70">
              <controlPr defaultSize="0" autoFill="0" autoLine="0" autoPict="0">
                <anchor moveWithCells="1">
                  <from>
                    <xdr:col>5</xdr:col>
                    <xdr:colOff>9525</xdr:colOff>
                    <xdr:row>30</xdr:row>
                    <xdr:rowOff>47625</xdr:rowOff>
                  </from>
                  <to>
                    <xdr:col>6</xdr:col>
                    <xdr:colOff>419100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54" name="Check Box 71">
              <controlPr defaultSize="0" autoFill="0" autoLine="0" autoPict="0">
                <anchor moveWithCells="1">
                  <from>
                    <xdr:col>7</xdr:col>
                    <xdr:colOff>0</xdr:colOff>
                    <xdr:row>30</xdr:row>
                    <xdr:rowOff>47625</xdr:rowOff>
                  </from>
                  <to>
                    <xdr:col>8</xdr:col>
                    <xdr:colOff>247650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55" name="Check Box 72">
              <controlPr defaultSize="0" autoFill="0" autoLine="0" autoPict="0">
                <anchor moveWithCells="1">
                  <from>
                    <xdr:col>1</xdr:col>
                    <xdr:colOff>9525</xdr:colOff>
                    <xdr:row>32</xdr:row>
                    <xdr:rowOff>66675</xdr:rowOff>
                  </from>
                  <to>
                    <xdr:col>2</xdr:col>
                    <xdr:colOff>409575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56" name="Check Box 73">
              <controlPr defaultSize="0" autoFill="0" autoLine="0" autoPict="0">
                <anchor moveWithCells="1">
                  <from>
                    <xdr:col>3</xdr:col>
                    <xdr:colOff>9525</xdr:colOff>
                    <xdr:row>32</xdr:row>
                    <xdr:rowOff>66675</xdr:rowOff>
                  </from>
                  <to>
                    <xdr:col>4</xdr:col>
                    <xdr:colOff>400050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57" name="Check Box 74">
              <controlPr defaultSize="0" autoFill="0" autoLine="0" autoPict="0">
                <anchor moveWithCells="1">
                  <from>
                    <xdr:col>5</xdr:col>
                    <xdr:colOff>9525</xdr:colOff>
                    <xdr:row>32</xdr:row>
                    <xdr:rowOff>66675</xdr:rowOff>
                  </from>
                  <to>
                    <xdr:col>6</xdr:col>
                    <xdr:colOff>257175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58" name="Check Box 75">
              <controlPr defaultSize="0" autoFill="0" autoLine="0" autoPict="0">
                <anchor moveWithCells="1">
                  <from>
                    <xdr:col>6</xdr:col>
                    <xdr:colOff>666750</xdr:colOff>
                    <xdr:row>32</xdr:row>
                    <xdr:rowOff>66675</xdr:rowOff>
                  </from>
                  <to>
                    <xdr:col>8</xdr:col>
                    <xdr:colOff>228600</xdr:colOff>
                    <xdr:row>33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9BF58-BF76-4754-8F45-2D37FF036B6A}">
  <dimension ref="A1:M7"/>
  <sheetViews>
    <sheetView workbookViewId="0">
      <selection activeCell="E2" sqref="E2:E6"/>
    </sheetView>
  </sheetViews>
  <sheetFormatPr defaultRowHeight="16.5" x14ac:dyDescent="0.25"/>
  <cols>
    <col min="1" max="1" width="5.5" bestFit="1" customWidth="1"/>
    <col min="2" max="2" width="9.5" bestFit="1" customWidth="1"/>
    <col min="3" max="3" width="16.125" bestFit="1" customWidth="1"/>
    <col min="4" max="4" width="18.875" bestFit="1" customWidth="1"/>
    <col min="5" max="5" width="22.75" bestFit="1" customWidth="1"/>
    <col min="6" max="6" width="20.5" bestFit="1" customWidth="1"/>
    <col min="7" max="7" width="25" bestFit="1" customWidth="1"/>
    <col min="8" max="9" width="16.125" bestFit="1" customWidth="1"/>
    <col min="10" max="10" width="20.5" bestFit="1" customWidth="1"/>
    <col min="11" max="11" width="27.25" bestFit="1" customWidth="1"/>
    <col min="12" max="12" width="22.75" bestFit="1" customWidth="1"/>
    <col min="13" max="13" width="16.125" bestFit="1" customWidth="1"/>
  </cols>
  <sheetData>
    <row r="1" spans="1:13" ht="33" x14ac:dyDescent="0.25">
      <c r="A1" s="12" t="s">
        <v>19</v>
      </c>
      <c r="B1" s="12" t="s">
        <v>20</v>
      </c>
      <c r="C1" s="12" t="s">
        <v>10</v>
      </c>
      <c r="D1" s="13" t="s">
        <v>73</v>
      </c>
      <c r="E1" s="12" t="s">
        <v>57</v>
      </c>
      <c r="F1" s="12" t="s">
        <v>58</v>
      </c>
      <c r="G1" s="12" t="s">
        <v>59</v>
      </c>
      <c r="H1" s="12" t="s">
        <v>65</v>
      </c>
      <c r="I1" s="12" t="s">
        <v>70</v>
      </c>
      <c r="J1" s="12" t="s">
        <v>21</v>
      </c>
      <c r="K1" s="12" t="s">
        <v>66</v>
      </c>
      <c r="L1" s="12" t="s">
        <v>67</v>
      </c>
      <c r="M1" s="12" t="s">
        <v>68</v>
      </c>
    </row>
    <row r="2" spans="1:13" x14ac:dyDescent="0.25">
      <c r="A2" s="11">
        <v>1</v>
      </c>
      <c r="B2" s="11" t="s">
        <v>53</v>
      </c>
      <c r="C2" s="11" t="s">
        <v>11</v>
      </c>
      <c r="D2" s="11" t="s">
        <v>22</v>
      </c>
      <c r="E2" s="11" t="s">
        <v>60</v>
      </c>
      <c r="F2" s="11" t="s">
        <v>23</v>
      </c>
      <c r="G2" s="11" t="s">
        <v>24</v>
      </c>
      <c r="H2" s="11" t="s">
        <v>25</v>
      </c>
      <c r="I2" s="11" t="s">
        <v>26</v>
      </c>
      <c r="J2" s="11" t="s">
        <v>27</v>
      </c>
      <c r="K2" s="11" t="s">
        <v>28</v>
      </c>
      <c r="L2" s="11" t="s">
        <v>29</v>
      </c>
      <c r="M2" s="11" t="s">
        <v>30</v>
      </c>
    </row>
    <row r="3" spans="1:13" x14ac:dyDescent="0.25">
      <c r="A3" s="11">
        <v>2</v>
      </c>
      <c r="B3" s="11" t="s">
        <v>54</v>
      </c>
      <c r="C3" s="11" t="s">
        <v>12</v>
      </c>
      <c r="D3" s="11" t="s">
        <v>31</v>
      </c>
      <c r="E3" s="11" t="s">
        <v>61</v>
      </c>
      <c r="F3" s="11" t="s">
        <v>32</v>
      </c>
      <c r="G3" s="11" t="s">
        <v>33</v>
      </c>
      <c r="H3" s="11" t="s">
        <v>34</v>
      </c>
      <c r="I3" s="11" t="s">
        <v>35</v>
      </c>
      <c r="J3" s="11" t="s">
        <v>36</v>
      </c>
      <c r="K3" s="11" t="s">
        <v>37</v>
      </c>
      <c r="L3" s="11" t="s">
        <v>38</v>
      </c>
      <c r="M3" s="11" t="s">
        <v>71</v>
      </c>
    </row>
    <row r="4" spans="1:13" x14ac:dyDescent="0.25">
      <c r="A4" s="11">
        <v>3</v>
      </c>
      <c r="B4" s="11" t="s">
        <v>55</v>
      </c>
      <c r="C4" s="11" t="s">
        <v>13</v>
      </c>
      <c r="D4" s="11" t="s">
        <v>39</v>
      </c>
      <c r="E4" s="11" t="s">
        <v>62</v>
      </c>
      <c r="F4" s="11" t="s">
        <v>40</v>
      </c>
      <c r="G4" s="11" t="s">
        <v>41</v>
      </c>
      <c r="H4" s="11" t="s">
        <v>42</v>
      </c>
      <c r="I4" s="11" t="s">
        <v>43</v>
      </c>
      <c r="J4" s="11" t="s">
        <v>44</v>
      </c>
      <c r="K4" s="11" t="s">
        <v>45</v>
      </c>
      <c r="L4" s="11" t="s">
        <v>46</v>
      </c>
      <c r="M4" s="11" t="s">
        <v>47</v>
      </c>
    </row>
    <row r="5" spans="1:13" x14ac:dyDescent="0.25">
      <c r="A5" s="11">
        <v>4</v>
      </c>
      <c r="B5" s="11" t="s">
        <v>56</v>
      </c>
      <c r="C5" s="11" t="s">
        <v>14</v>
      </c>
      <c r="D5" s="11"/>
      <c r="E5" s="11" t="s">
        <v>63</v>
      </c>
      <c r="F5" s="11" t="s">
        <v>48</v>
      </c>
      <c r="G5" s="11" t="s">
        <v>49</v>
      </c>
      <c r="H5" s="11" t="s">
        <v>50</v>
      </c>
      <c r="I5" s="11"/>
      <c r="J5" s="11"/>
      <c r="K5" s="11" t="s">
        <v>48</v>
      </c>
      <c r="L5" s="11" t="s">
        <v>48</v>
      </c>
      <c r="M5" s="11" t="s">
        <v>72</v>
      </c>
    </row>
    <row r="6" spans="1:13" x14ac:dyDescent="0.25">
      <c r="A6" s="11">
        <v>5</v>
      </c>
      <c r="B6" s="11"/>
      <c r="C6" s="11" t="s">
        <v>15</v>
      </c>
      <c r="D6" s="11"/>
      <c r="E6" s="11" t="s">
        <v>64</v>
      </c>
      <c r="F6" s="11"/>
      <c r="G6" s="11"/>
      <c r="H6" s="11" t="s">
        <v>51</v>
      </c>
      <c r="I6" s="11"/>
      <c r="J6" s="11"/>
      <c r="K6" s="11"/>
      <c r="L6" s="11"/>
      <c r="M6" s="11" t="s">
        <v>52</v>
      </c>
    </row>
    <row r="7" spans="1:13" x14ac:dyDescent="0.25">
      <c r="A7" s="11">
        <v>6</v>
      </c>
      <c r="B7" s="11"/>
      <c r="C7" s="11" t="s">
        <v>16</v>
      </c>
      <c r="D7" s="11"/>
      <c r="E7" s="11"/>
      <c r="F7" s="11"/>
      <c r="G7" s="11"/>
      <c r="H7" s="11"/>
      <c r="I7" s="11"/>
      <c r="J7" s="11"/>
      <c r="K7" s="11"/>
      <c r="L7" s="11"/>
      <c r="M7" s="1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34FCB-690A-4985-9E07-DEB326B50F8B}">
  <dimension ref="A1:U52"/>
  <sheetViews>
    <sheetView topLeftCell="A2" zoomScaleNormal="100" workbookViewId="0">
      <selection activeCell="J13" sqref="J13"/>
    </sheetView>
  </sheetViews>
  <sheetFormatPr defaultRowHeight="16.5" x14ac:dyDescent="0.25"/>
  <cols>
    <col min="1" max="1" width="5.5" bestFit="1" customWidth="1"/>
    <col min="2" max="2" width="7.5" bestFit="1" customWidth="1"/>
    <col min="3" max="3" width="18.875" bestFit="1" customWidth="1"/>
    <col min="4" max="4" width="18.375" bestFit="1" customWidth="1"/>
    <col min="5" max="8" width="6.625" customWidth="1"/>
    <col min="9" max="9" width="20.5" bestFit="1" customWidth="1"/>
    <col min="10" max="11" width="16.125" bestFit="1" customWidth="1"/>
    <col min="12" max="12" width="20.5" bestFit="1" customWidth="1"/>
    <col min="13" max="20" width="6.625" customWidth="1"/>
    <col min="21" max="21" width="16.125" bestFit="1" customWidth="1"/>
  </cols>
  <sheetData>
    <row r="1" spans="1:21" x14ac:dyDescent="0.25">
      <c r="A1" s="10" t="str">
        <f>控制項內容!B1</f>
        <v>年齡</v>
      </c>
      <c r="B1" s="10" t="str">
        <f>控制項內容!C1</f>
        <v>月收入</v>
      </c>
      <c r="C1" s="10" t="str">
        <f>控制項內容!D1</f>
        <v>平時會選擇
養生食品</v>
      </c>
      <c r="D1" s="10" t="str">
        <f>控制項內容!E1</f>
        <v>對養生茶接受價格</v>
      </c>
      <c r="E1" s="30" t="str">
        <f>控制項內容!F1</f>
        <v>選擇養生茶依據</v>
      </c>
      <c r="F1" s="31"/>
      <c r="G1" s="31"/>
      <c r="H1" s="32"/>
      <c r="I1" s="10" t="str">
        <f>控制項內容!G1</f>
        <v>使用養生茶是否必要</v>
      </c>
      <c r="J1" s="10" t="str">
        <f>控制項內容!H1</f>
        <v>使用養生茶頻率</v>
      </c>
      <c r="K1" s="10" t="str">
        <f>控制項內容!I1</f>
        <v>是否飲用養生茶</v>
      </c>
      <c r="L1" s="10" t="str">
        <f>控制項內容!J1</f>
        <v>是否長久用同一品牌</v>
      </c>
      <c r="M1" s="30" t="str">
        <f>控制項內容!K1</f>
        <v>長久用同一品牌養生茶原因</v>
      </c>
      <c r="N1" s="31"/>
      <c r="O1" s="31"/>
      <c r="P1" s="32"/>
      <c r="Q1" s="30" t="str">
        <f>控制項內容!L1</f>
        <v>經常更換養生茶的原因</v>
      </c>
      <c r="R1" s="31"/>
      <c r="S1" s="31"/>
      <c r="T1" s="32"/>
      <c r="U1" s="10" t="str">
        <f>控制項內容!M1</f>
        <v>購買養生茶管道</v>
      </c>
    </row>
    <row r="2" spans="1:21" x14ac:dyDescent="0.25">
      <c r="A2">
        <v>3</v>
      </c>
      <c r="B2">
        <v>4</v>
      </c>
      <c r="C2">
        <v>1</v>
      </c>
      <c r="D2">
        <v>2</v>
      </c>
      <c r="F2" t="b">
        <v>1</v>
      </c>
      <c r="I2">
        <v>2</v>
      </c>
      <c r="J2">
        <v>2</v>
      </c>
      <c r="K2">
        <v>1</v>
      </c>
      <c r="L2">
        <v>2</v>
      </c>
      <c r="N2" t="b">
        <v>1</v>
      </c>
      <c r="R2" t="b">
        <v>1</v>
      </c>
      <c r="U2">
        <v>5</v>
      </c>
    </row>
    <row r="3" spans="1:21" x14ac:dyDescent="0.25">
      <c r="A3">
        <v>3</v>
      </c>
      <c r="B3">
        <v>4</v>
      </c>
      <c r="C3">
        <v>1</v>
      </c>
      <c r="D3">
        <v>4</v>
      </c>
      <c r="F3" t="b">
        <v>1</v>
      </c>
      <c r="G3" t="b">
        <v>1</v>
      </c>
      <c r="I3">
        <v>2</v>
      </c>
      <c r="J3">
        <v>2</v>
      </c>
      <c r="K3">
        <v>2</v>
      </c>
      <c r="L3">
        <v>2</v>
      </c>
      <c r="M3" t="b">
        <v>1</v>
      </c>
      <c r="N3" t="b">
        <v>1</v>
      </c>
      <c r="R3" t="b">
        <v>1</v>
      </c>
      <c r="S3" t="b">
        <v>1</v>
      </c>
      <c r="U3">
        <v>4</v>
      </c>
    </row>
    <row r="4" spans="1:21" x14ac:dyDescent="0.25">
      <c r="A4">
        <v>4</v>
      </c>
      <c r="B4">
        <v>4</v>
      </c>
      <c r="C4">
        <v>2</v>
      </c>
      <c r="D4">
        <v>3</v>
      </c>
      <c r="F4" t="b">
        <v>1</v>
      </c>
      <c r="G4" t="b">
        <v>1</v>
      </c>
      <c r="I4">
        <v>1</v>
      </c>
      <c r="J4">
        <v>1</v>
      </c>
      <c r="K4">
        <v>1</v>
      </c>
      <c r="L4">
        <v>1</v>
      </c>
      <c r="M4" t="b">
        <v>1</v>
      </c>
      <c r="N4" t="b">
        <v>1</v>
      </c>
      <c r="R4" t="b">
        <v>1</v>
      </c>
      <c r="T4" t="b">
        <v>1</v>
      </c>
      <c r="U4">
        <v>1</v>
      </c>
    </row>
    <row r="5" spans="1:21" x14ac:dyDescent="0.25">
      <c r="A5">
        <v>2</v>
      </c>
      <c r="B5">
        <v>2</v>
      </c>
      <c r="C5">
        <v>2</v>
      </c>
      <c r="D5">
        <v>2</v>
      </c>
      <c r="F5" t="b">
        <v>1</v>
      </c>
      <c r="I5">
        <v>2</v>
      </c>
      <c r="J5">
        <v>2</v>
      </c>
      <c r="K5">
        <v>3</v>
      </c>
      <c r="L5">
        <v>1</v>
      </c>
      <c r="M5" t="b">
        <v>1</v>
      </c>
      <c r="N5" t="b">
        <v>1</v>
      </c>
      <c r="R5" t="b">
        <v>1</v>
      </c>
      <c r="U5">
        <v>2</v>
      </c>
    </row>
    <row r="6" spans="1:21" x14ac:dyDescent="0.25">
      <c r="A6">
        <v>2</v>
      </c>
      <c r="B6">
        <v>2</v>
      </c>
      <c r="C6">
        <v>2</v>
      </c>
      <c r="D6">
        <v>3</v>
      </c>
      <c r="F6" t="b">
        <v>1</v>
      </c>
      <c r="I6">
        <v>1</v>
      </c>
      <c r="J6">
        <v>1</v>
      </c>
      <c r="K6">
        <v>1</v>
      </c>
      <c r="L6">
        <v>3</v>
      </c>
      <c r="M6" t="b">
        <v>1</v>
      </c>
      <c r="N6" t="b">
        <v>1</v>
      </c>
      <c r="O6" t="b">
        <v>1</v>
      </c>
      <c r="Q6" t="b">
        <v>1</v>
      </c>
      <c r="R6" t="b">
        <v>1</v>
      </c>
      <c r="U6">
        <v>1</v>
      </c>
    </row>
    <row r="7" spans="1:21" x14ac:dyDescent="0.25">
      <c r="A7">
        <v>4</v>
      </c>
      <c r="B7">
        <v>3</v>
      </c>
      <c r="C7">
        <v>1</v>
      </c>
      <c r="D7">
        <v>2</v>
      </c>
      <c r="E7" t="b">
        <v>1</v>
      </c>
      <c r="I7">
        <v>2</v>
      </c>
      <c r="J7">
        <v>1</v>
      </c>
      <c r="K7">
        <v>2</v>
      </c>
      <c r="L7">
        <v>1</v>
      </c>
      <c r="M7" t="b">
        <v>1</v>
      </c>
      <c r="N7" t="b">
        <v>1</v>
      </c>
      <c r="T7" t="b">
        <v>1</v>
      </c>
      <c r="U7">
        <v>1</v>
      </c>
    </row>
    <row r="8" spans="1:21" x14ac:dyDescent="0.25">
      <c r="A8">
        <v>3</v>
      </c>
      <c r="B8">
        <v>3</v>
      </c>
      <c r="C8">
        <v>2</v>
      </c>
      <c r="D8">
        <v>3</v>
      </c>
      <c r="E8" t="b">
        <v>1</v>
      </c>
      <c r="F8" t="b">
        <v>1</v>
      </c>
      <c r="I8">
        <v>1</v>
      </c>
      <c r="J8">
        <v>2</v>
      </c>
      <c r="K8">
        <v>1</v>
      </c>
      <c r="L8">
        <v>3</v>
      </c>
      <c r="N8" t="b">
        <v>1</v>
      </c>
      <c r="O8" t="b">
        <v>1</v>
      </c>
      <c r="R8" t="b">
        <v>1</v>
      </c>
      <c r="U8">
        <v>1</v>
      </c>
    </row>
    <row r="9" spans="1:21" x14ac:dyDescent="0.25">
      <c r="A9">
        <v>3</v>
      </c>
      <c r="B9">
        <v>2</v>
      </c>
      <c r="C9">
        <v>2</v>
      </c>
      <c r="D9">
        <v>2</v>
      </c>
      <c r="E9" t="b">
        <v>1</v>
      </c>
      <c r="F9" t="b">
        <v>1</v>
      </c>
      <c r="H9" t="b">
        <v>1</v>
      </c>
      <c r="I9">
        <v>2</v>
      </c>
      <c r="J9">
        <v>4</v>
      </c>
      <c r="K9">
        <v>2</v>
      </c>
      <c r="L9">
        <v>2</v>
      </c>
      <c r="M9" t="b">
        <v>1</v>
      </c>
      <c r="N9" t="b">
        <v>1</v>
      </c>
      <c r="Q9" t="b">
        <v>1</v>
      </c>
      <c r="U9">
        <v>3</v>
      </c>
    </row>
    <row r="10" spans="1:21" x14ac:dyDescent="0.25">
      <c r="A10">
        <v>2</v>
      </c>
      <c r="B10">
        <v>2</v>
      </c>
      <c r="C10">
        <v>2</v>
      </c>
      <c r="D10">
        <v>2</v>
      </c>
      <c r="E10" t="b">
        <v>1</v>
      </c>
      <c r="F10" t="b">
        <v>1</v>
      </c>
      <c r="I10">
        <v>3</v>
      </c>
      <c r="J10">
        <v>3</v>
      </c>
      <c r="K10">
        <v>2</v>
      </c>
      <c r="L10">
        <v>1</v>
      </c>
      <c r="M10" t="b">
        <v>1</v>
      </c>
      <c r="Q10" t="b">
        <v>1</v>
      </c>
      <c r="U10">
        <v>3</v>
      </c>
    </row>
    <row r="11" spans="1:21" x14ac:dyDescent="0.25">
      <c r="A11">
        <v>2</v>
      </c>
      <c r="B11">
        <v>2</v>
      </c>
      <c r="C11">
        <v>2</v>
      </c>
      <c r="D11">
        <v>2</v>
      </c>
      <c r="E11" t="b">
        <v>1</v>
      </c>
      <c r="I11">
        <v>2</v>
      </c>
      <c r="J11">
        <v>4</v>
      </c>
      <c r="K11">
        <v>2</v>
      </c>
      <c r="L11">
        <v>2</v>
      </c>
      <c r="M11" t="b">
        <v>1</v>
      </c>
      <c r="N11" t="b">
        <v>1</v>
      </c>
      <c r="Q11" t="b">
        <v>1</v>
      </c>
      <c r="R11" t="b">
        <v>1</v>
      </c>
      <c r="U11">
        <v>2</v>
      </c>
    </row>
    <row r="12" spans="1:21" x14ac:dyDescent="0.25">
      <c r="A12">
        <v>2</v>
      </c>
      <c r="B12">
        <v>3</v>
      </c>
      <c r="C12">
        <v>2</v>
      </c>
      <c r="D12">
        <v>3</v>
      </c>
      <c r="E12" t="b">
        <v>1</v>
      </c>
      <c r="F12" t="b">
        <v>1</v>
      </c>
      <c r="I12">
        <v>2</v>
      </c>
      <c r="J12">
        <v>4</v>
      </c>
      <c r="K12">
        <v>2</v>
      </c>
      <c r="L12">
        <v>1</v>
      </c>
      <c r="M12" t="b">
        <v>1</v>
      </c>
      <c r="N12" t="b">
        <v>1</v>
      </c>
      <c r="Q12" t="b">
        <v>1</v>
      </c>
      <c r="T12" t="b">
        <v>1</v>
      </c>
      <c r="U12">
        <v>5</v>
      </c>
    </row>
    <row r="13" spans="1:21" x14ac:dyDescent="0.25">
      <c r="A13">
        <v>2</v>
      </c>
      <c r="B13">
        <v>2</v>
      </c>
      <c r="C13">
        <v>2</v>
      </c>
      <c r="D13">
        <v>2</v>
      </c>
      <c r="F13" t="b">
        <v>1</v>
      </c>
      <c r="G13" t="b">
        <v>1</v>
      </c>
      <c r="I13">
        <v>2</v>
      </c>
      <c r="J13">
        <v>3</v>
      </c>
      <c r="K13">
        <v>2</v>
      </c>
      <c r="L13">
        <v>2</v>
      </c>
      <c r="N13" t="b">
        <v>1</v>
      </c>
      <c r="Q13" t="b">
        <v>1</v>
      </c>
      <c r="U13">
        <v>4</v>
      </c>
    </row>
    <row r="14" spans="1:21" x14ac:dyDescent="0.25">
      <c r="A14">
        <v>3</v>
      </c>
      <c r="B14">
        <v>4</v>
      </c>
      <c r="C14">
        <v>1</v>
      </c>
      <c r="D14">
        <v>4</v>
      </c>
      <c r="F14" t="b">
        <v>1</v>
      </c>
      <c r="G14" t="b">
        <v>1</v>
      </c>
      <c r="I14">
        <v>2</v>
      </c>
      <c r="J14">
        <v>3</v>
      </c>
      <c r="K14">
        <v>2</v>
      </c>
      <c r="L14">
        <v>1</v>
      </c>
      <c r="M14" t="b">
        <v>1</v>
      </c>
      <c r="N14" t="b">
        <v>1</v>
      </c>
      <c r="Q14" t="b">
        <v>1</v>
      </c>
      <c r="T14" t="b">
        <v>1</v>
      </c>
      <c r="U14">
        <v>4</v>
      </c>
    </row>
    <row r="15" spans="1:21" x14ac:dyDescent="0.25">
      <c r="A15">
        <v>2</v>
      </c>
      <c r="B15">
        <v>2</v>
      </c>
      <c r="C15">
        <v>2</v>
      </c>
      <c r="D15">
        <v>2</v>
      </c>
      <c r="E15" t="b">
        <v>1</v>
      </c>
      <c r="G15" t="b">
        <v>1</v>
      </c>
      <c r="I15">
        <v>3</v>
      </c>
      <c r="J15">
        <v>4</v>
      </c>
      <c r="K15">
        <v>2</v>
      </c>
      <c r="L15">
        <v>2</v>
      </c>
      <c r="M15" t="b">
        <v>1</v>
      </c>
      <c r="N15" t="b">
        <v>1</v>
      </c>
      <c r="R15" t="b">
        <v>1</v>
      </c>
      <c r="U15">
        <v>1</v>
      </c>
    </row>
    <row r="16" spans="1:21" x14ac:dyDescent="0.25">
      <c r="A16">
        <v>1</v>
      </c>
      <c r="B16">
        <v>2</v>
      </c>
      <c r="C16">
        <v>2</v>
      </c>
      <c r="D16">
        <v>2</v>
      </c>
      <c r="E16" t="b">
        <v>1</v>
      </c>
      <c r="G16" t="b">
        <v>1</v>
      </c>
      <c r="I16">
        <v>2</v>
      </c>
      <c r="J16">
        <v>4</v>
      </c>
      <c r="K16">
        <v>2</v>
      </c>
      <c r="L16">
        <v>1</v>
      </c>
      <c r="M16" t="b">
        <v>1</v>
      </c>
      <c r="N16" t="b">
        <v>1</v>
      </c>
      <c r="Q16" t="b">
        <v>1</v>
      </c>
      <c r="U16">
        <v>2</v>
      </c>
    </row>
    <row r="17" spans="1:21" x14ac:dyDescent="0.25">
      <c r="A17">
        <v>2</v>
      </c>
      <c r="B17">
        <v>3</v>
      </c>
      <c r="C17">
        <v>2</v>
      </c>
      <c r="D17">
        <v>3</v>
      </c>
      <c r="F17" t="b">
        <v>1</v>
      </c>
      <c r="G17" t="b">
        <v>1</v>
      </c>
      <c r="I17">
        <v>2</v>
      </c>
      <c r="J17">
        <v>4</v>
      </c>
      <c r="K17">
        <v>2</v>
      </c>
      <c r="L17">
        <v>2</v>
      </c>
      <c r="M17" t="b">
        <v>1</v>
      </c>
      <c r="N17" t="b">
        <v>1</v>
      </c>
      <c r="R17" t="b">
        <v>1</v>
      </c>
      <c r="S17" t="b">
        <v>1</v>
      </c>
      <c r="U17">
        <v>3</v>
      </c>
    </row>
    <row r="18" spans="1:21" x14ac:dyDescent="0.25">
      <c r="A18">
        <v>1</v>
      </c>
      <c r="B18">
        <v>2</v>
      </c>
      <c r="C18">
        <v>2</v>
      </c>
      <c r="D18">
        <v>1</v>
      </c>
      <c r="E18" t="b">
        <v>1</v>
      </c>
      <c r="G18" t="b">
        <v>1</v>
      </c>
      <c r="I18">
        <v>2</v>
      </c>
      <c r="J18">
        <v>5</v>
      </c>
      <c r="K18">
        <v>2</v>
      </c>
      <c r="L18">
        <v>2</v>
      </c>
      <c r="N18" t="b">
        <v>1</v>
      </c>
      <c r="R18" t="b">
        <v>1</v>
      </c>
      <c r="S18" t="b">
        <v>1</v>
      </c>
      <c r="U18">
        <v>1</v>
      </c>
    </row>
    <row r="19" spans="1:21" x14ac:dyDescent="0.25">
      <c r="A19">
        <v>2</v>
      </c>
      <c r="B19">
        <v>2</v>
      </c>
      <c r="C19">
        <v>3</v>
      </c>
      <c r="D19">
        <v>2</v>
      </c>
      <c r="G19" t="b">
        <v>1</v>
      </c>
      <c r="H19" t="b">
        <v>1</v>
      </c>
      <c r="I19">
        <v>3</v>
      </c>
      <c r="J19">
        <v>4</v>
      </c>
      <c r="K19">
        <v>2</v>
      </c>
      <c r="L19">
        <v>1</v>
      </c>
      <c r="M19" t="b">
        <v>1</v>
      </c>
      <c r="Q19" t="b">
        <v>1</v>
      </c>
      <c r="U19">
        <v>5</v>
      </c>
    </row>
    <row r="20" spans="1:21" x14ac:dyDescent="0.25">
      <c r="A20">
        <v>2</v>
      </c>
      <c r="B20">
        <v>3</v>
      </c>
      <c r="C20">
        <v>2</v>
      </c>
      <c r="D20">
        <v>4</v>
      </c>
      <c r="F20" t="b">
        <v>1</v>
      </c>
      <c r="G20" t="b">
        <v>1</v>
      </c>
      <c r="I20">
        <v>2</v>
      </c>
      <c r="J20">
        <v>4</v>
      </c>
      <c r="K20">
        <v>2</v>
      </c>
      <c r="L20">
        <v>3</v>
      </c>
      <c r="M20" t="b">
        <v>1</v>
      </c>
      <c r="N20" t="b">
        <v>1</v>
      </c>
      <c r="Q20" t="b">
        <v>1</v>
      </c>
      <c r="U20">
        <v>1</v>
      </c>
    </row>
    <row r="21" spans="1:21" x14ac:dyDescent="0.25">
      <c r="A21">
        <v>3</v>
      </c>
      <c r="B21">
        <v>2</v>
      </c>
      <c r="C21">
        <v>2</v>
      </c>
      <c r="D21">
        <v>2</v>
      </c>
      <c r="E21" t="b">
        <v>1</v>
      </c>
      <c r="F21" t="b">
        <v>1</v>
      </c>
      <c r="I21">
        <v>2</v>
      </c>
      <c r="J21">
        <v>4</v>
      </c>
      <c r="K21">
        <v>2</v>
      </c>
      <c r="L21">
        <v>2</v>
      </c>
      <c r="M21" t="b">
        <v>1</v>
      </c>
      <c r="N21" t="b">
        <v>1</v>
      </c>
      <c r="Q21" t="b">
        <v>1</v>
      </c>
      <c r="U21">
        <v>3</v>
      </c>
    </row>
    <row r="22" spans="1:21" x14ac:dyDescent="0.25">
      <c r="A22">
        <v>2</v>
      </c>
      <c r="B22">
        <v>2</v>
      </c>
      <c r="C22">
        <v>2</v>
      </c>
      <c r="D22">
        <v>2</v>
      </c>
      <c r="E22" t="b">
        <v>1</v>
      </c>
      <c r="F22" t="b">
        <v>1</v>
      </c>
      <c r="I22">
        <v>3</v>
      </c>
      <c r="J22">
        <v>3</v>
      </c>
      <c r="K22">
        <v>2</v>
      </c>
      <c r="L22">
        <v>1</v>
      </c>
      <c r="M22" t="b">
        <v>1</v>
      </c>
      <c r="Q22" t="b">
        <v>1</v>
      </c>
      <c r="U22">
        <v>3</v>
      </c>
    </row>
    <row r="23" spans="1:21" x14ac:dyDescent="0.25">
      <c r="A23">
        <v>2</v>
      </c>
      <c r="B23">
        <v>2</v>
      </c>
      <c r="C23">
        <v>2</v>
      </c>
      <c r="D23">
        <v>2</v>
      </c>
      <c r="E23" t="b">
        <v>1</v>
      </c>
      <c r="I23">
        <v>2</v>
      </c>
      <c r="J23">
        <v>4</v>
      </c>
      <c r="K23">
        <v>2</v>
      </c>
      <c r="L23">
        <v>2</v>
      </c>
      <c r="M23" t="b">
        <v>1</v>
      </c>
      <c r="N23" t="b">
        <v>1</v>
      </c>
      <c r="Q23" t="b">
        <v>1</v>
      </c>
      <c r="R23" t="b">
        <v>1</v>
      </c>
      <c r="U23">
        <v>2</v>
      </c>
    </row>
    <row r="24" spans="1:21" x14ac:dyDescent="0.25">
      <c r="A24">
        <v>2</v>
      </c>
      <c r="B24">
        <v>3</v>
      </c>
      <c r="C24">
        <v>2</v>
      </c>
      <c r="D24">
        <v>3</v>
      </c>
      <c r="E24" t="b">
        <v>1</v>
      </c>
      <c r="F24" t="b">
        <v>1</v>
      </c>
      <c r="H24" t="b">
        <v>1</v>
      </c>
      <c r="I24">
        <v>2</v>
      </c>
      <c r="J24">
        <v>4</v>
      </c>
      <c r="K24">
        <v>2</v>
      </c>
      <c r="L24">
        <v>1</v>
      </c>
      <c r="M24" t="b">
        <v>1</v>
      </c>
      <c r="N24" t="b">
        <v>1</v>
      </c>
      <c r="Q24" t="b">
        <v>1</v>
      </c>
      <c r="T24" t="b">
        <v>1</v>
      </c>
      <c r="U24">
        <v>5</v>
      </c>
    </row>
    <row r="25" spans="1:21" x14ac:dyDescent="0.25">
      <c r="A25">
        <v>3</v>
      </c>
      <c r="B25">
        <v>4</v>
      </c>
      <c r="C25">
        <v>1</v>
      </c>
      <c r="D25">
        <v>4</v>
      </c>
      <c r="F25" t="b">
        <v>1</v>
      </c>
      <c r="G25" t="b">
        <v>1</v>
      </c>
      <c r="I25">
        <v>2</v>
      </c>
      <c r="J25">
        <v>2</v>
      </c>
      <c r="K25">
        <v>2</v>
      </c>
      <c r="L25">
        <v>2</v>
      </c>
      <c r="M25" t="b">
        <v>1</v>
      </c>
      <c r="N25" t="b">
        <v>1</v>
      </c>
      <c r="R25" t="b">
        <v>1</v>
      </c>
      <c r="S25" t="b">
        <v>1</v>
      </c>
      <c r="U25">
        <v>4</v>
      </c>
    </row>
    <row r="26" spans="1:21" x14ac:dyDescent="0.25">
      <c r="A26">
        <v>2</v>
      </c>
      <c r="B26">
        <v>2</v>
      </c>
      <c r="C26">
        <v>2</v>
      </c>
      <c r="D26">
        <v>3</v>
      </c>
      <c r="F26" t="b">
        <v>1</v>
      </c>
      <c r="I26">
        <v>1</v>
      </c>
      <c r="J26">
        <v>1</v>
      </c>
      <c r="K26">
        <v>1</v>
      </c>
      <c r="L26">
        <v>3</v>
      </c>
      <c r="M26" t="b">
        <v>1</v>
      </c>
      <c r="N26" t="b">
        <v>1</v>
      </c>
      <c r="O26" t="b">
        <v>1</v>
      </c>
      <c r="Q26" t="b">
        <v>1</v>
      </c>
      <c r="R26" t="b">
        <v>1</v>
      </c>
      <c r="U26">
        <v>1</v>
      </c>
    </row>
    <row r="27" spans="1:21" x14ac:dyDescent="0.25">
      <c r="A27">
        <v>3</v>
      </c>
      <c r="B27">
        <v>2</v>
      </c>
      <c r="C27">
        <v>2</v>
      </c>
      <c r="D27">
        <v>2</v>
      </c>
      <c r="E27" t="b">
        <v>1</v>
      </c>
      <c r="F27" t="b">
        <v>1</v>
      </c>
      <c r="I27">
        <v>2</v>
      </c>
      <c r="J27">
        <v>4</v>
      </c>
      <c r="K27">
        <v>2</v>
      </c>
      <c r="L27">
        <v>2</v>
      </c>
      <c r="M27" t="b">
        <v>1</v>
      </c>
      <c r="N27" t="b">
        <v>1</v>
      </c>
      <c r="Q27" t="b">
        <v>1</v>
      </c>
      <c r="U27">
        <v>3</v>
      </c>
    </row>
    <row r="28" spans="1:21" x14ac:dyDescent="0.25">
      <c r="A28">
        <v>2</v>
      </c>
      <c r="B28">
        <v>2</v>
      </c>
      <c r="C28">
        <v>2</v>
      </c>
      <c r="D28">
        <v>2</v>
      </c>
      <c r="F28" t="b">
        <v>1</v>
      </c>
      <c r="G28" t="b">
        <v>1</v>
      </c>
      <c r="I28">
        <v>2</v>
      </c>
      <c r="J28">
        <v>4</v>
      </c>
      <c r="K28">
        <v>2</v>
      </c>
      <c r="L28">
        <v>3</v>
      </c>
      <c r="M28" t="b">
        <v>1</v>
      </c>
      <c r="N28" t="b">
        <v>1</v>
      </c>
      <c r="Q28" t="b">
        <v>1</v>
      </c>
      <c r="T28" t="b">
        <v>1</v>
      </c>
      <c r="U28">
        <v>4</v>
      </c>
    </row>
    <row r="29" spans="1:21" x14ac:dyDescent="0.25">
      <c r="A29">
        <v>4</v>
      </c>
      <c r="B29">
        <v>4</v>
      </c>
      <c r="C29">
        <v>3</v>
      </c>
      <c r="D29">
        <v>3</v>
      </c>
      <c r="E29" t="b">
        <v>1</v>
      </c>
      <c r="G29" t="b">
        <v>1</v>
      </c>
      <c r="I29">
        <v>3</v>
      </c>
      <c r="J29">
        <v>4</v>
      </c>
      <c r="K29">
        <v>2</v>
      </c>
      <c r="L29">
        <v>2</v>
      </c>
      <c r="M29" t="b">
        <v>1</v>
      </c>
      <c r="N29" t="b">
        <v>1</v>
      </c>
      <c r="Q29" t="b">
        <v>1</v>
      </c>
      <c r="U29">
        <v>1</v>
      </c>
    </row>
    <row r="30" spans="1:21" x14ac:dyDescent="0.25">
      <c r="A30">
        <v>2</v>
      </c>
      <c r="B30">
        <v>3</v>
      </c>
      <c r="C30">
        <v>2</v>
      </c>
      <c r="D30">
        <v>2</v>
      </c>
      <c r="F30" t="b">
        <v>1</v>
      </c>
      <c r="G30" t="b">
        <v>1</v>
      </c>
      <c r="I30">
        <v>3</v>
      </c>
      <c r="J30">
        <v>3</v>
      </c>
      <c r="K30">
        <v>2</v>
      </c>
      <c r="L30">
        <v>1</v>
      </c>
      <c r="M30" t="b">
        <v>1</v>
      </c>
      <c r="R30" t="b">
        <v>1</v>
      </c>
      <c r="U30">
        <v>4</v>
      </c>
    </row>
    <row r="31" spans="1:21" x14ac:dyDescent="0.25">
      <c r="A31">
        <v>2</v>
      </c>
      <c r="B31">
        <v>2</v>
      </c>
      <c r="C31">
        <v>1</v>
      </c>
      <c r="D31">
        <v>1</v>
      </c>
      <c r="E31" t="b">
        <v>1</v>
      </c>
      <c r="G31" t="b">
        <v>1</v>
      </c>
      <c r="I31">
        <v>2</v>
      </c>
      <c r="J31">
        <v>3</v>
      </c>
      <c r="K31">
        <v>2</v>
      </c>
      <c r="L31">
        <v>2</v>
      </c>
      <c r="O31" t="b">
        <v>1</v>
      </c>
      <c r="Q31" t="b">
        <v>1</v>
      </c>
      <c r="S31" t="b">
        <v>1</v>
      </c>
      <c r="U31">
        <v>3</v>
      </c>
    </row>
    <row r="32" spans="1:21" x14ac:dyDescent="0.25">
      <c r="A32">
        <v>3</v>
      </c>
      <c r="B32">
        <v>4</v>
      </c>
      <c r="C32">
        <v>2</v>
      </c>
      <c r="D32">
        <v>3</v>
      </c>
      <c r="F32" t="b">
        <v>1</v>
      </c>
      <c r="I32">
        <v>2</v>
      </c>
      <c r="J32">
        <v>2</v>
      </c>
      <c r="K32">
        <v>1</v>
      </c>
      <c r="L32">
        <v>3</v>
      </c>
      <c r="M32" t="b">
        <v>1</v>
      </c>
      <c r="N32" t="b">
        <v>1</v>
      </c>
      <c r="Q32" t="b">
        <v>1</v>
      </c>
      <c r="U32">
        <v>4</v>
      </c>
    </row>
    <row r="33" spans="1:21" x14ac:dyDescent="0.25">
      <c r="A33">
        <v>2</v>
      </c>
      <c r="B33">
        <v>2</v>
      </c>
      <c r="C33">
        <v>2</v>
      </c>
      <c r="D33">
        <v>2</v>
      </c>
      <c r="F33" t="b">
        <v>1</v>
      </c>
      <c r="G33" t="b">
        <v>1</v>
      </c>
      <c r="I33">
        <v>2</v>
      </c>
      <c r="J33">
        <v>4</v>
      </c>
      <c r="K33">
        <v>2</v>
      </c>
      <c r="L33">
        <v>3</v>
      </c>
      <c r="M33" t="b">
        <v>1</v>
      </c>
      <c r="N33" t="b">
        <v>1</v>
      </c>
      <c r="Q33" t="b">
        <v>1</v>
      </c>
      <c r="T33" t="b">
        <v>1</v>
      </c>
      <c r="U33">
        <v>4</v>
      </c>
    </row>
    <row r="34" spans="1:21" x14ac:dyDescent="0.25">
      <c r="A34">
        <v>4</v>
      </c>
      <c r="B34">
        <v>3</v>
      </c>
      <c r="C34">
        <v>3</v>
      </c>
      <c r="D34">
        <v>3</v>
      </c>
      <c r="F34" t="b">
        <v>1</v>
      </c>
      <c r="I34">
        <v>2</v>
      </c>
      <c r="J34">
        <v>2</v>
      </c>
      <c r="K34">
        <v>1</v>
      </c>
      <c r="L34">
        <v>3</v>
      </c>
      <c r="M34" t="b">
        <v>1</v>
      </c>
      <c r="N34" t="b">
        <v>1</v>
      </c>
      <c r="Q34" t="b">
        <v>1</v>
      </c>
      <c r="U34">
        <v>4</v>
      </c>
    </row>
    <row r="35" spans="1:21" x14ac:dyDescent="0.25">
      <c r="A35">
        <v>2</v>
      </c>
      <c r="B35">
        <v>2</v>
      </c>
      <c r="C35">
        <v>3</v>
      </c>
      <c r="D35">
        <v>2</v>
      </c>
      <c r="G35" t="b">
        <v>1</v>
      </c>
      <c r="I35">
        <v>3</v>
      </c>
      <c r="J35">
        <v>4</v>
      </c>
      <c r="K35">
        <v>2</v>
      </c>
      <c r="L35">
        <v>2</v>
      </c>
      <c r="N35" t="b">
        <v>1</v>
      </c>
      <c r="Q35" t="b">
        <v>1</v>
      </c>
      <c r="U35">
        <v>2</v>
      </c>
    </row>
    <row r="36" spans="1:21" x14ac:dyDescent="0.25">
      <c r="A36">
        <v>2</v>
      </c>
      <c r="B36">
        <v>3</v>
      </c>
      <c r="C36">
        <v>2</v>
      </c>
      <c r="D36">
        <v>4</v>
      </c>
      <c r="F36" t="b">
        <v>1</v>
      </c>
      <c r="G36" t="b">
        <v>1</v>
      </c>
      <c r="I36">
        <v>2</v>
      </c>
      <c r="J36">
        <v>4</v>
      </c>
      <c r="K36">
        <v>2</v>
      </c>
      <c r="L36">
        <v>3</v>
      </c>
      <c r="M36" t="b">
        <v>1</v>
      </c>
      <c r="N36" t="b">
        <v>1</v>
      </c>
      <c r="Q36" t="b">
        <v>1</v>
      </c>
      <c r="U36">
        <v>1</v>
      </c>
    </row>
    <row r="37" spans="1:21" x14ac:dyDescent="0.25">
      <c r="A37">
        <v>3</v>
      </c>
      <c r="B37">
        <v>2</v>
      </c>
      <c r="C37">
        <v>2</v>
      </c>
      <c r="D37">
        <v>2</v>
      </c>
      <c r="E37" t="b">
        <v>1</v>
      </c>
      <c r="F37" t="b">
        <v>1</v>
      </c>
      <c r="I37">
        <v>2</v>
      </c>
      <c r="J37">
        <v>4</v>
      </c>
      <c r="K37">
        <v>2</v>
      </c>
      <c r="L37">
        <v>2</v>
      </c>
      <c r="M37" t="b">
        <v>1</v>
      </c>
      <c r="N37" t="b">
        <v>1</v>
      </c>
      <c r="Q37" t="b">
        <v>1</v>
      </c>
      <c r="U37">
        <v>3</v>
      </c>
    </row>
    <row r="38" spans="1:21" x14ac:dyDescent="0.25">
      <c r="A38">
        <v>2</v>
      </c>
      <c r="B38">
        <v>2</v>
      </c>
      <c r="C38">
        <v>2</v>
      </c>
      <c r="D38">
        <v>2</v>
      </c>
      <c r="E38" t="b">
        <v>1</v>
      </c>
      <c r="F38" t="b">
        <v>1</v>
      </c>
      <c r="I38">
        <v>3</v>
      </c>
      <c r="J38">
        <v>3</v>
      </c>
      <c r="K38">
        <v>2</v>
      </c>
      <c r="L38">
        <v>1</v>
      </c>
      <c r="M38" t="b">
        <v>1</v>
      </c>
      <c r="Q38" t="b">
        <v>1</v>
      </c>
      <c r="U38">
        <v>3</v>
      </c>
    </row>
    <row r="39" spans="1:21" x14ac:dyDescent="0.25">
      <c r="A39">
        <v>2</v>
      </c>
      <c r="B39">
        <v>2</v>
      </c>
      <c r="C39">
        <v>2</v>
      </c>
      <c r="D39">
        <v>2</v>
      </c>
      <c r="E39" t="b">
        <v>1</v>
      </c>
      <c r="I39">
        <v>2</v>
      </c>
      <c r="J39">
        <v>4</v>
      </c>
      <c r="K39">
        <v>2</v>
      </c>
      <c r="L39">
        <v>2</v>
      </c>
      <c r="M39" t="b">
        <v>1</v>
      </c>
      <c r="N39" t="b">
        <v>1</v>
      </c>
      <c r="Q39" t="b">
        <v>1</v>
      </c>
      <c r="R39" t="b">
        <v>1</v>
      </c>
      <c r="U39">
        <v>2</v>
      </c>
    </row>
    <row r="40" spans="1:21" x14ac:dyDescent="0.25">
      <c r="A40">
        <v>2</v>
      </c>
      <c r="B40">
        <v>3</v>
      </c>
      <c r="C40">
        <v>2</v>
      </c>
      <c r="D40">
        <v>3</v>
      </c>
      <c r="E40" t="b">
        <v>1</v>
      </c>
      <c r="F40" t="b">
        <v>1</v>
      </c>
      <c r="H40" t="b">
        <v>1</v>
      </c>
      <c r="I40">
        <v>2</v>
      </c>
      <c r="J40">
        <v>4</v>
      </c>
      <c r="K40">
        <v>2</v>
      </c>
      <c r="L40">
        <v>1</v>
      </c>
      <c r="M40" t="b">
        <v>1</v>
      </c>
      <c r="N40" t="b">
        <v>1</v>
      </c>
      <c r="Q40" t="b">
        <v>1</v>
      </c>
      <c r="T40" t="b">
        <v>1</v>
      </c>
      <c r="U40">
        <v>5</v>
      </c>
    </row>
    <row r="41" spans="1:21" x14ac:dyDescent="0.25">
      <c r="A41">
        <v>2</v>
      </c>
      <c r="B41">
        <v>3</v>
      </c>
      <c r="C41">
        <v>2</v>
      </c>
      <c r="D41">
        <v>2</v>
      </c>
      <c r="F41" t="b">
        <v>1</v>
      </c>
      <c r="G41" t="b">
        <v>1</v>
      </c>
      <c r="I41">
        <v>2</v>
      </c>
      <c r="J41">
        <v>4</v>
      </c>
      <c r="K41">
        <v>2</v>
      </c>
      <c r="L41">
        <v>2</v>
      </c>
      <c r="N41" t="b">
        <v>1</v>
      </c>
      <c r="O41" t="b">
        <v>1</v>
      </c>
      <c r="R41" t="b">
        <v>1</v>
      </c>
      <c r="U41">
        <v>1</v>
      </c>
    </row>
    <row r="42" spans="1:21" x14ac:dyDescent="0.25">
      <c r="A42">
        <v>2</v>
      </c>
      <c r="B42">
        <v>3</v>
      </c>
      <c r="C42">
        <v>2</v>
      </c>
      <c r="D42">
        <v>2</v>
      </c>
      <c r="E42" t="b">
        <v>1</v>
      </c>
      <c r="G42" t="b">
        <v>1</v>
      </c>
      <c r="I42">
        <v>2</v>
      </c>
      <c r="J42">
        <v>2</v>
      </c>
      <c r="K42">
        <v>2</v>
      </c>
      <c r="L42">
        <v>3</v>
      </c>
      <c r="N42" t="b">
        <v>1</v>
      </c>
      <c r="O42" t="b">
        <v>1</v>
      </c>
      <c r="R42" t="b">
        <v>1</v>
      </c>
      <c r="U42">
        <v>2</v>
      </c>
    </row>
    <row r="43" spans="1:21" x14ac:dyDescent="0.25">
      <c r="A43">
        <v>3</v>
      </c>
      <c r="B43">
        <v>3</v>
      </c>
      <c r="C43">
        <v>2</v>
      </c>
      <c r="D43">
        <v>1</v>
      </c>
      <c r="G43" t="b">
        <v>1</v>
      </c>
      <c r="I43">
        <v>3</v>
      </c>
      <c r="J43">
        <v>2</v>
      </c>
      <c r="K43">
        <v>2</v>
      </c>
      <c r="L43">
        <v>2</v>
      </c>
      <c r="N43" t="b">
        <v>1</v>
      </c>
      <c r="Q43" t="b">
        <v>1</v>
      </c>
      <c r="R43" t="b">
        <v>1</v>
      </c>
      <c r="U43">
        <v>4</v>
      </c>
    </row>
    <row r="44" spans="1:21" x14ac:dyDescent="0.25">
      <c r="A44">
        <v>2</v>
      </c>
      <c r="B44">
        <v>4</v>
      </c>
      <c r="C44">
        <v>1</v>
      </c>
      <c r="D44">
        <v>2</v>
      </c>
      <c r="F44" t="b">
        <v>1</v>
      </c>
      <c r="G44" t="b">
        <v>1</v>
      </c>
      <c r="I44">
        <v>3</v>
      </c>
      <c r="J44">
        <v>4</v>
      </c>
      <c r="K44">
        <v>2</v>
      </c>
      <c r="L44">
        <v>1</v>
      </c>
      <c r="N44" t="b">
        <v>1</v>
      </c>
      <c r="Q44" t="b">
        <v>1</v>
      </c>
      <c r="U44">
        <v>3</v>
      </c>
    </row>
    <row r="45" spans="1:21" x14ac:dyDescent="0.25">
      <c r="A45">
        <v>1</v>
      </c>
      <c r="B45">
        <v>2</v>
      </c>
      <c r="C45">
        <v>3</v>
      </c>
      <c r="D45">
        <v>1</v>
      </c>
      <c r="E45" t="b">
        <v>1</v>
      </c>
      <c r="G45" t="b">
        <v>1</v>
      </c>
      <c r="I45">
        <v>3</v>
      </c>
      <c r="J45">
        <v>5</v>
      </c>
      <c r="K45">
        <v>3</v>
      </c>
      <c r="L45">
        <v>3</v>
      </c>
      <c r="N45" t="b">
        <v>1</v>
      </c>
      <c r="Q45" t="b">
        <v>1</v>
      </c>
      <c r="R45" t="b">
        <v>1</v>
      </c>
      <c r="U45">
        <v>5</v>
      </c>
    </row>
    <row r="46" spans="1:21" x14ac:dyDescent="0.25">
      <c r="A46">
        <v>4</v>
      </c>
      <c r="B46">
        <v>3</v>
      </c>
      <c r="C46">
        <v>2</v>
      </c>
      <c r="D46">
        <v>2</v>
      </c>
      <c r="F46" t="b">
        <v>1</v>
      </c>
      <c r="G46" t="b">
        <v>1</v>
      </c>
      <c r="I46">
        <v>2</v>
      </c>
      <c r="J46">
        <v>3</v>
      </c>
      <c r="K46">
        <v>1</v>
      </c>
      <c r="L46">
        <v>1</v>
      </c>
      <c r="M46" t="b">
        <v>1</v>
      </c>
      <c r="Q46" t="b">
        <v>1</v>
      </c>
      <c r="U46">
        <v>4</v>
      </c>
    </row>
    <row r="47" spans="1:21" x14ac:dyDescent="0.25">
      <c r="A47">
        <v>4</v>
      </c>
      <c r="B47">
        <v>3</v>
      </c>
      <c r="C47">
        <v>1</v>
      </c>
      <c r="D47">
        <v>2</v>
      </c>
      <c r="F47" t="b">
        <v>1</v>
      </c>
      <c r="G47" t="b">
        <v>1</v>
      </c>
      <c r="I47">
        <v>2</v>
      </c>
      <c r="J47">
        <v>2</v>
      </c>
      <c r="K47">
        <v>2</v>
      </c>
      <c r="L47">
        <v>1</v>
      </c>
      <c r="M47" t="b">
        <v>1</v>
      </c>
      <c r="Q47" t="b">
        <v>1</v>
      </c>
      <c r="U47">
        <v>1</v>
      </c>
    </row>
    <row r="48" spans="1:21" x14ac:dyDescent="0.25">
      <c r="A48">
        <v>2</v>
      </c>
      <c r="B48">
        <v>2</v>
      </c>
      <c r="C48">
        <v>2</v>
      </c>
      <c r="D48">
        <v>2</v>
      </c>
      <c r="E48" t="b">
        <v>1</v>
      </c>
      <c r="G48" t="b">
        <v>1</v>
      </c>
      <c r="I48">
        <v>2</v>
      </c>
      <c r="J48">
        <v>4</v>
      </c>
      <c r="K48">
        <v>1</v>
      </c>
      <c r="L48">
        <v>3</v>
      </c>
      <c r="N48" t="b">
        <v>1</v>
      </c>
      <c r="O48" t="b">
        <v>1</v>
      </c>
      <c r="Q48" t="b">
        <v>1</v>
      </c>
      <c r="U48">
        <v>3</v>
      </c>
    </row>
    <row r="49" spans="1:21" x14ac:dyDescent="0.25">
      <c r="A49">
        <v>2</v>
      </c>
      <c r="B49">
        <v>2</v>
      </c>
      <c r="C49">
        <v>1</v>
      </c>
      <c r="D49">
        <v>1</v>
      </c>
      <c r="E49" t="b">
        <v>1</v>
      </c>
      <c r="G49" t="b">
        <v>1</v>
      </c>
      <c r="I49">
        <v>2</v>
      </c>
      <c r="J49">
        <v>3</v>
      </c>
      <c r="K49">
        <v>1</v>
      </c>
      <c r="L49">
        <v>3</v>
      </c>
      <c r="M49" t="b">
        <v>1</v>
      </c>
      <c r="Q49" t="b">
        <v>1</v>
      </c>
      <c r="U49">
        <v>1</v>
      </c>
    </row>
    <row r="50" spans="1:21" x14ac:dyDescent="0.25">
      <c r="A50">
        <v>3</v>
      </c>
      <c r="B50">
        <v>3</v>
      </c>
      <c r="C50">
        <v>2</v>
      </c>
      <c r="D50">
        <v>1</v>
      </c>
      <c r="E50" t="b">
        <v>1</v>
      </c>
      <c r="G50" t="b">
        <v>1</v>
      </c>
      <c r="I50">
        <v>2</v>
      </c>
      <c r="J50">
        <v>4</v>
      </c>
      <c r="K50">
        <v>1</v>
      </c>
      <c r="L50">
        <v>3</v>
      </c>
      <c r="N50" t="b">
        <v>1</v>
      </c>
      <c r="O50" t="b">
        <v>1</v>
      </c>
      <c r="Q50" t="b">
        <v>1</v>
      </c>
      <c r="R50" t="b">
        <v>1</v>
      </c>
      <c r="U50">
        <v>3</v>
      </c>
    </row>
    <row r="51" spans="1:21" x14ac:dyDescent="0.25">
      <c r="A51">
        <v>2</v>
      </c>
      <c r="B51">
        <v>2</v>
      </c>
      <c r="C51">
        <v>2</v>
      </c>
      <c r="D51">
        <v>2</v>
      </c>
      <c r="E51" t="b">
        <v>1</v>
      </c>
      <c r="I51">
        <v>2</v>
      </c>
      <c r="J51">
        <v>4</v>
      </c>
      <c r="K51">
        <v>2</v>
      </c>
      <c r="L51">
        <v>2</v>
      </c>
      <c r="M51" t="b">
        <v>1</v>
      </c>
      <c r="N51" t="b">
        <v>1</v>
      </c>
      <c r="Q51" t="b">
        <v>1</v>
      </c>
      <c r="R51" t="b">
        <v>1</v>
      </c>
      <c r="U51">
        <v>2</v>
      </c>
    </row>
    <row r="52" spans="1:21" x14ac:dyDescent="0.25">
      <c r="A52">
        <v>2</v>
      </c>
      <c r="B52">
        <v>3</v>
      </c>
      <c r="C52">
        <v>2</v>
      </c>
      <c r="D52">
        <v>3</v>
      </c>
      <c r="E52" t="b">
        <v>1</v>
      </c>
      <c r="F52" t="b">
        <v>1</v>
      </c>
      <c r="I52">
        <v>2</v>
      </c>
      <c r="J52">
        <v>4</v>
      </c>
      <c r="K52">
        <v>2</v>
      </c>
      <c r="L52">
        <v>1</v>
      </c>
      <c r="M52" t="b">
        <v>1</v>
      </c>
      <c r="N52" t="b">
        <v>1</v>
      </c>
      <c r="Q52" t="b">
        <v>1</v>
      </c>
      <c r="T52" t="b">
        <v>1</v>
      </c>
      <c r="U52">
        <v>5</v>
      </c>
    </row>
  </sheetData>
  <mergeCells count="3">
    <mergeCell ref="E1:H1"/>
    <mergeCell ref="M1:P1"/>
    <mergeCell ref="Q1:T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C8B1F-4E35-495F-93DB-8DA3D4E415F0}">
  <dimension ref="A1:U53"/>
  <sheetViews>
    <sheetView topLeftCell="A2" workbookViewId="0">
      <selection activeCell="B2" sqref="B2:B52"/>
    </sheetView>
  </sheetViews>
  <sheetFormatPr defaultRowHeight="16.5" x14ac:dyDescent="0.25"/>
  <cols>
    <col min="1" max="1" width="9.5" bestFit="1" customWidth="1"/>
    <col min="2" max="2" width="16.125" bestFit="1" customWidth="1"/>
    <col min="3" max="4" width="10.625" style="16" customWidth="1"/>
    <col min="5" max="8" width="6.625" customWidth="1"/>
    <col min="9" max="12" width="10.625" style="16" customWidth="1"/>
    <col min="13" max="13" width="9.5" bestFit="1" customWidth="1"/>
    <col min="14" max="14" width="7.5" bestFit="1" customWidth="1"/>
    <col min="15" max="15" width="16.125" bestFit="1" customWidth="1"/>
    <col min="16" max="16" width="6.625" customWidth="1"/>
    <col min="17" max="18" width="16.125" bestFit="1" customWidth="1"/>
    <col min="19" max="19" width="9.5" bestFit="1" customWidth="1"/>
    <col min="20" max="20" width="5.5" bestFit="1" customWidth="1"/>
    <col min="21" max="21" width="10.625" style="16" customWidth="1"/>
  </cols>
  <sheetData>
    <row r="1" spans="1:21" ht="33" x14ac:dyDescent="0.25">
      <c r="A1" s="14" t="str">
        <f>控制項內容!B1</f>
        <v>年齡</v>
      </c>
      <c r="B1" s="14" t="str">
        <f>控制項內容!C1</f>
        <v>月收入</v>
      </c>
      <c r="C1" s="15" t="str">
        <f>控制項內容!D1</f>
        <v>平時會選擇
養生食品</v>
      </c>
      <c r="D1" s="15" t="str">
        <f>控制項內容!E1</f>
        <v>對養生茶接受價格</v>
      </c>
      <c r="E1" s="33" t="str">
        <f>控制項內容!F1</f>
        <v>選擇養生茶依據</v>
      </c>
      <c r="F1" s="34"/>
      <c r="G1" s="34"/>
      <c r="H1" s="35"/>
      <c r="I1" s="15" t="str">
        <f>控制項內容!G1</f>
        <v>使用養生茶是否必要</v>
      </c>
      <c r="J1" s="15" t="str">
        <f>控制項內容!H1</f>
        <v>使用養生茶頻率</v>
      </c>
      <c r="K1" s="15" t="str">
        <f>控制項內容!I1</f>
        <v>是否飲用養生茶</v>
      </c>
      <c r="L1" s="15" t="str">
        <f>控制項內容!J1</f>
        <v>是否長久用同一品牌</v>
      </c>
      <c r="M1" s="33" t="str">
        <f>控制項內容!K1</f>
        <v>長久用同一品牌養生茶原因</v>
      </c>
      <c r="N1" s="34"/>
      <c r="O1" s="34"/>
      <c r="P1" s="35"/>
      <c r="Q1" s="33" t="str">
        <f>控制項內容!L1</f>
        <v>經常更換養生茶的原因</v>
      </c>
      <c r="R1" s="34"/>
      <c r="S1" s="34"/>
      <c r="T1" s="35"/>
      <c r="U1" s="15" t="str">
        <f>控制項內容!M1</f>
        <v>購買養生茶管道</v>
      </c>
    </row>
    <row r="2" spans="1:21" x14ac:dyDescent="0.25">
      <c r="A2" t="str">
        <f>IF(問卷結果接收!A2="","",VLOOKUP(問卷結果接收!A2,控制項內容!$A$2:$M$7,2,FALSE))</f>
        <v>37-42歲</v>
      </c>
      <c r="B2" t="str">
        <f>IF(問卷結果接收!B2="","",VLOOKUP(問卷結果接收!B2,問卷轉換,3,FALSE))</f>
        <v>$40,001~$50,000</v>
      </c>
      <c r="C2" s="16" t="str">
        <f>IF(問卷結果接收!C2="","",VLOOKUP(問卷結果接收!C2,問卷轉換,4,FALSE))</f>
        <v>每天</v>
      </c>
      <c r="D2" s="16" t="str">
        <f>IF(問卷結果接收!D2="","",VLOOKUP(問卷結果接收!D2,問卷轉換,5,FALSE))</f>
        <v>$150-$200</v>
      </c>
      <c r="E2" t="str">
        <f>IF(問卷結果接收!E2="","",控制項內容!$F$2)</f>
        <v/>
      </c>
      <c r="F2" t="str">
        <f>IF(問卷結果接收!F2="","",控制項內容!$F$3)</f>
        <v>品牌</v>
      </c>
      <c r="G2" t="str">
        <f>IF(問卷結果接收!G2="","",控制項內容!$F$4)</f>
        <v/>
      </c>
      <c r="H2" t="str">
        <f>IF(問卷結果接收!H2="","",控制項內容!$F$5)</f>
        <v/>
      </c>
      <c r="I2" s="16" t="str">
        <f>IF(問卷結果接收!I2="","",VLOOKUP(問卷結果接收!I2,問卷轉換,7,FALSE))</f>
        <v>必要</v>
      </c>
      <c r="J2" s="16" t="str">
        <f>IF(問卷結果接收!J2="","",VLOOKUP(問卷結果接收!J2,問卷轉換,8,FALSE))</f>
        <v>2-3天一次</v>
      </c>
      <c r="K2" s="16" t="str">
        <f>IF(問卷結果接收!K2="","",VLOOKUP(問卷結果接收!K2,問卷轉換,9,FALSE))</f>
        <v>經常用</v>
      </c>
      <c r="L2" s="16" t="str">
        <f>IF(問卷結果接收!L2="","",VLOOKUP(問卷結果接收!L2,問卷轉換,10,FALSE))</f>
        <v>不會</v>
      </c>
      <c r="M2" t="str">
        <f>IF(問卷結果接收!M2="","",控制項內容!$K$2)</f>
        <v/>
      </c>
      <c r="N2" t="str">
        <f>IF(問卷結果接收!N2="","",控制項內容!$K$3)</f>
        <v>效果好</v>
      </c>
      <c r="O2" t="str">
        <f>IF(問卷結果接收!O2="","",控制項內容!$K$4)</f>
        <v/>
      </c>
      <c r="P2" t="str">
        <f>IF(問卷結果接收!P2="","",控制項內容!$K$5)</f>
        <v/>
      </c>
      <c r="Q2" t="str">
        <f>IF(問卷結果接收!Q2="","",控制項內容!$L$2)</f>
        <v/>
      </c>
      <c r="R2" t="str">
        <f>IF(問卷結果接收!R2="","",控制項內容!$L$3)</f>
        <v>嘗試不同新產品</v>
      </c>
      <c r="S2" t="str">
        <f>IF(問卷結果接收!S2="","",控制項內容!$L$4)</f>
        <v/>
      </c>
      <c r="T2" t="str">
        <f>IF(問卷結果接收!T2="","",控制項內容!$L$5)</f>
        <v/>
      </c>
      <c r="U2" s="16" t="str">
        <f>IF(問卷結果接收!U2="","",VLOOKUP(問卷結果接收!U2,問卷轉換,13,FALSE))</f>
        <v>網路購物</v>
      </c>
    </row>
    <row r="3" spans="1:21" x14ac:dyDescent="0.25">
      <c r="A3" t="str">
        <f>IF(問卷結果接收!A3="","",VLOOKUP(問卷結果接收!A3,控制項內容!$A$2:$M$7,2,FALSE))</f>
        <v>37-42歲</v>
      </c>
      <c r="B3" t="str">
        <f>IF(問卷結果接收!B3="","",VLOOKUP(問卷結果接收!B3,問卷轉換,3,FALSE))</f>
        <v>$40,001~$50,000</v>
      </c>
      <c r="C3" s="16" t="str">
        <f>IF(問卷結果接收!C3="","",VLOOKUP(問卷結果接收!C3,問卷轉換,4,FALSE))</f>
        <v>每天</v>
      </c>
      <c r="D3" s="16" t="str">
        <f>IF(問卷結果接收!D3="","",VLOOKUP(問卷結果接收!D3,問卷轉換,5,FALSE))</f>
        <v>$251-$300</v>
      </c>
      <c r="E3" t="str">
        <f>IF(問卷結果接收!E3="","",控制項內容!$F$2)</f>
        <v/>
      </c>
      <c r="F3" t="str">
        <f>IF(問卷結果接收!F3="","",控制項內容!$F$3)</f>
        <v>品牌</v>
      </c>
      <c r="G3" t="str">
        <f>IF(問卷結果接收!G3="","",控制項內容!$F$4)</f>
        <v>好用</v>
      </c>
      <c r="H3" t="str">
        <f>IF(問卷結果接收!H3="","",控制項內容!$F$5)</f>
        <v/>
      </c>
      <c r="I3" s="16" t="str">
        <f>IF(問卷結果接收!I3="","",VLOOKUP(問卷結果接收!I3,問卷轉換,7,FALSE))</f>
        <v>必要</v>
      </c>
      <c r="J3" s="16" t="str">
        <f>IF(問卷結果接收!J3="","",VLOOKUP(問卷結果接收!J3,問卷轉換,8,FALSE))</f>
        <v>2-3天一次</v>
      </c>
      <c r="K3" s="16" t="str">
        <f>IF(問卷結果接收!K3="","",VLOOKUP(問卷結果接收!K3,問卷轉換,9,FALSE))</f>
        <v>有時用</v>
      </c>
      <c r="L3" s="16" t="str">
        <f>IF(問卷結果接收!L3="","",VLOOKUP(問卷結果接收!L3,問卷轉換,10,FALSE))</f>
        <v>不會</v>
      </c>
      <c r="M3" t="str">
        <f>IF(問卷結果接收!M3="","",控制項內容!$K$2)</f>
        <v>習慣使用</v>
      </c>
      <c r="N3" t="str">
        <f>IF(問卷結果接收!N3="","",控制項內容!$K$3)</f>
        <v>效果好</v>
      </c>
      <c r="O3" t="str">
        <f>IF(問卷結果接收!O3="","",控制項內容!$K$4)</f>
        <v/>
      </c>
      <c r="P3" t="str">
        <f>IF(問卷結果接收!P3="","",控制項內容!$K$5)</f>
        <v/>
      </c>
      <c r="Q3" t="str">
        <f>IF(問卷結果接收!Q3="","",控制項內容!$L$2)</f>
        <v/>
      </c>
      <c r="R3" t="str">
        <f>IF(問卷結果接收!R3="","",控制項內容!$L$3)</f>
        <v>嘗試不同新產品</v>
      </c>
      <c r="S3" t="str">
        <f>IF(問卷結果接收!S3="","",控制項內容!$L$4)</f>
        <v>別人推薦</v>
      </c>
      <c r="T3" t="str">
        <f>IF(問卷結果接收!T3="","",控制項內容!$L$5)</f>
        <v/>
      </c>
      <c r="U3" s="16" t="str">
        <f>IF(問卷結果接收!U3="","",VLOOKUP(問卷結果接收!U3,問卷轉換,13,FALSE))</f>
        <v>大賣場</v>
      </c>
    </row>
    <row r="4" spans="1:21" x14ac:dyDescent="0.25">
      <c r="A4" t="str">
        <f>IF(問卷結果接收!A4="","",VLOOKUP(問卷結果接收!A4,控制項內容!$A$2:$M$7,2,FALSE))</f>
        <v>42歲以上</v>
      </c>
      <c r="B4" t="str">
        <f>IF(問卷結果接收!B4="","",VLOOKUP(問卷結果接收!B4,問卷轉換,3,FALSE))</f>
        <v>$40,001~$50,000</v>
      </c>
      <c r="C4" s="16" t="str">
        <f>IF(問卷結果接收!C4="","",VLOOKUP(問卷結果接收!C4,問卷轉換,4,FALSE))</f>
        <v>偶爾</v>
      </c>
      <c r="D4" s="16" t="str">
        <f>IF(問卷結果接收!D4="","",VLOOKUP(問卷結果接收!D4,問卷轉換,5,FALSE))</f>
        <v>$201-$250</v>
      </c>
      <c r="E4" t="str">
        <f>IF(問卷結果接收!E4="","",控制項內容!$F$2)</f>
        <v/>
      </c>
      <c r="F4" t="str">
        <f>IF(問卷結果接收!F4="","",控制項內容!$F$3)</f>
        <v>品牌</v>
      </c>
      <c r="G4" t="str">
        <f>IF(問卷結果接收!G4="","",控制項內容!$F$4)</f>
        <v>好用</v>
      </c>
      <c r="H4" t="str">
        <f>IF(問卷結果接收!H4="","",控制項內容!$F$5)</f>
        <v/>
      </c>
      <c r="I4" s="16" t="str">
        <f>IF(問卷結果接收!I4="","",VLOOKUP(問卷結果接收!I4,問卷轉換,7,FALSE))</f>
        <v>非常必要</v>
      </c>
      <c r="J4" s="16" t="str">
        <f>IF(問卷結果接收!J4="","",VLOOKUP(問卷結果接收!J4,問卷轉換,8,FALSE))</f>
        <v>幾乎每天</v>
      </c>
      <c r="K4" s="16" t="str">
        <f>IF(問卷結果接收!K4="","",VLOOKUP(問卷結果接收!K4,問卷轉換,9,FALSE))</f>
        <v>經常用</v>
      </c>
      <c r="L4" s="16" t="str">
        <f>IF(問卷結果接收!L4="","",VLOOKUP(問卷結果接收!L4,問卷轉換,10,FALSE))</f>
        <v>會</v>
      </c>
      <c r="M4" t="str">
        <f>IF(問卷結果接收!M4="","",控制項內容!$K$2)</f>
        <v>習慣使用</v>
      </c>
      <c r="N4" t="str">
        <f>IF(問卷結果接收!N4="","",控制項內容!$K$3)</f>
        <v>效果好</v>
      </c>
      <c r="O4" t="str">
        <f>IF(問卷結果接收!O4="","",控制項內容!$K$4)</f>
        <v/>
      </c>
      <c r="P4" t="str">
        <f>IF(問卷結果接收!P4="","",控制項內容!$K$5)</f>
        <v/>
      </c>
      <c r="Q4" t="str">
        <f>IF(問卷結果接收!Q4="","",控制項內容!$L$2)</f>
        <v/>
      </c>
      <c r="R4" t="str">
        <f>IF(問卷結果接收!R4="","",控制項內容!$L$3)</f>
        <v>嘗試不同新產品</v>
      </c>
      <c r="S4" t="str">
        <f>IF(問卷結果接收!S4="","",控制項內容!$L$4)</f>
        <v/>
      </c>
      <c r="T4" t="str">
        <f>IF(問卷結果接收!T4="","",控制項內容!$L$5)</f>
        <v>其他</v>
      </c>
      <c r="U4" s="16" t="str">
        <f>IF(問卷結果接收!U4="","",VLOOKUP(問卷結果接收!U4,問卷轉換,13,FALSE))</f>
        <v>超市</v>
      </c>
    </row>
    <row r="5" spans="1:21" x14ac:dyDescent="0.25">
      <c r="A5" t="str">
        <f>IF(問卷結果接收!A5="","",VLOOKUP(問卷結果接收!A5,控制項內容!$A$2:$M$7,2,FALSE))</f>
        <v>31-36歲</v>
      </c>
      <c r="B5" t="str">
        <f>IF(問卷結果接收!B5="","",VLOOKUP(問卷結果接收!B5,問卷轉換,3,FALSE))</f>
        <v>$22,001~$30,000</v>
      </c>
      <c r="C5" s="16" t="str">
        <f>IF(問卷結果接收!C5="","",VLOOKUP(問卷結果接收!C5,問卷轉換,4,FALSE))</f>
        <v>偶爾</v>
      </c>
      <c r="D5" s="16" t="str">
        <f>IF(問卷結果接收!D5="","",VLOOKUP(問卷結果接收!D5,問卷轉換,5,FALSE))</f>
        <v>$150-$200</v>
      </c>
      <c r="E5" t="str">
        <f>IF(問卷結果接收!E5="","",控制項內容!$F$2)</f>
        <v/>
      </c>
      <c r="F5" t="str">
        <f>IF(問卷結果接收!F5="","",控制項內容!$F$3)</f>
        <v>品牌</v>
      </c>
      <c r="G5" t="str">
        <f>IF(問卷結果接收!G5="","",控制項內容!$F$4)</f>
        <v/>
      </c>
      <c r="H5" t="str">
        <f>IF(問卷結果接收!H5="","",控制項內容!$F$5)</f>
        <v/>
      </c>
      <c r="I5" s="16" t="str">
        <f>IF(問卷結果接收!I5="","",VLOOKUP(問卷結果接收!I5,問卷轉換,7,FALSE))</f>
        <v>必要</v>
      </c>
      <c r="J5" s="16" t="str">
        <f>IF(問卷結果接收!J5="","",VLOOKUP(問卷結果接收!J5,問卷轉換,8,FALSE))</f>
        <v>2-3天一次</v>
      </c>
      <c r="K5" s="16" t="str">
        <f>IF(問卷結果接收!K5="","",VLOOKUP(問卷結果接收!K5,問卷轉換,9,FALSE))</f>
        <v>完全不用</v>
      </c>
      <c r="L5" s="16" t="str">
        <f>IF(問卷結果接收!L5="","",VLOOKUP(問卷結果接收!L5,問卷轉換,10,FALSE))</f>
        <v>會</v>
      </c>
      <c r="M5" t="str">
        <f>IF(問卷結果接收!M5="","",控制項內容!$K$2)</f>
        <v>習慣使用</v>
      </c>
      <c r="N5" t="str">
        <f>IF(問卷結果接收!N5="","",控制項內容!$K$3)</f>
        <v>效果好</v>
      </c>
      <c r="O5" t="str">
        <f>IF(問卷結果接收!O5="","",控制項內容!$K$4)</f>
        <v/>
      </c>
      <c r="P5" t="str">
        <f>IF(問卷結果接收!P5="","",控制項內容!$K$5)</f>
        <v/>
      </c>
      <c r="Q5" t="str">
        <f>IF(問卷結果接收!Q5="","",控制項內容!$L$2)</f>
        <v/>
      </c>
      <c r="R5" t="str">
        <f>IF(問卷結果接收!R5="","",控制項內容!$L$3)</f>
        <v>嘗試不同新產品</v>
      </c>
      <c r="S5" t="str">
        <f>IF(問卷結果接收!S5="","",控制項內容!$L$4)</f>
        <v/>
      </c>
      <c r="T5" t="str">
        <f>IF(問卷結果接收!T5="","",控制項內容!$L$5)</f>
        <v/>
      </c>
      <c r="U5" s="16" t="str">
        <f>IF(問卷結果接收!U5="","",VLOOKUP(問卷結果接收!U5,問卷轉換,13,FALSE))</f>
        <v>便利商店</v>
      </c>
    </row>
    <row r="6" spans="1:21" x14ac:dyDescent="0.25">
      <c r="A6" t="str">
        <f>IF(問卷結果接收!A6="","",VLOOKUP(問卷結果接收!A6,控制項內容!$A$2:$M$7,2,FALSE))</f>
        <v>31-36歲</v>
      </c>
      <c r="B6" t="str">
        <f>IF(問卷結果接收!B6="","",VLOOKUP(問卷結果接收!B6,問卷轉換,3,FALSE))</f>
        <v>$22,001~$30,000</v>
      </c>
      <c r="C6" s="16" t="str">
        <f>IF(問卷結果接收!C6="","",VLOOKUP(問卷結果接收!C6,問卷轉換,4,FALSE))</f>
        <v>偶爾</v>
      </c>
      <c r="D6" s="16" t="str">
        <f>IF(問卷結果接收!D6="","",VLOOKUP(問卷結果接收!D6,問卷轉換,5,FALSE))</f>
        <v>$201-$250</v>
      </c>
      <c r="E6" t="str">
        <f>IF(問卷結果接收!E6="","",控制項內容!$F$2)</f>
        <v/>
      </c>
      <c r="F6" t="str">
        <f>IF(問卷結果接收!F6="","",控制項內容!$F$3)</f>
        <v>品牌</v>
      </c>
      <c r="G6" t="str">
        <f>IF(問卷結果接收!G6="","",控制項內容!$F$4)</f>
        <v/>
      </c>
      <c r="H6" t="str">
        <f>IF(問卷結果接收!H6="","",控制項內容!$F$5)</f>
        <v/>
      </c>
      <c r="I6" s="16" t="str">
        <f>IF(問卷結果接收!I6="","",VLOOKUP(問卷結果接收!I6,問卷轉換,7,FALSE))</f>
        <v>非常必要</v>
      </c>
      <c r="J6" s="16" t="str">
        <f>IF(問卷結果接收!J6="","",VLOOKUP(問卷結果接收!J6,問卷轉換,8,FALSE))</f>
        <v>幾乎每天</v>
      </c>
      <c r="K6" s="16" t="str">
        <f>IF(問卷結果接收!K6="","",VLOOKUP(問卷結果接收!K6,問卷轉換,9,FALSE))</f>
        <v>經常用</v>
      </c>
      <c r="L6" s="16" t="str">
        <f>IF(問卷結果接收!L6="","",VLOOKUP(問卷結果接收!L6,問卷轉換,10,FALSE))</f>
        <v>不一定</v>
      </c>
      <c r="M6" t="str">
        <f>IF(問卷結果接收!M6="","",控制項內容!$K$2)</f>
        <v>習慣使用</v>
      </c>
      <c r="N6" t="str">
        <f>IF(問卷結果接收!N6="","",控制項內容!$K$3)</f>
        <v>效果好</v>
      </c>
      <c r="O6" t="str">
        <f>IF(問卷結果接收!O6="","",控制項內容!$K$4)</f>
        <v>其他沒有合適的</v>
      </c>
      <c r="P6" t="str">
        <f>IF(問卷結果接收!P6="","",控制項內容!$K$5)</f>
        <v/>
      </c>
      <c r="Q6" t="str">
        <f>IF(問卷結果接收!Q6="","",控制項內容!$L$2)</f>
        <v>不滿意之前產品</v>
      </c>
      <c r="R6" t="str">
        <f>IF(問卷結果接收!R6="","",控制項內容!$L$3)</f>
        <v>嘗試不同新產品</v>
      </c>
      <c r="S6" t="str">
        <f>IF(問卷結果接收!S6="","",控制項內容!$L$4)</f>
        <v/>
      </c>
      <c r="T6" t="str">
        <f>IF(問卷結果接收!T6="","",控制項內容!$L$5)</f>
        <v/>
      </c>
      <c r="U6" s="16" t="str">
        <f>IF(問卷結果接收!U6="","",VLOOKUP(問卷結果接收!U6,問卷轉換,13,FALSE))</f>
        <v>超市</v>
      </c>
    </row>
    <row r="7" spans="1:21" x14ac:dyDescent="0.25">
      <c r="A7" t="str">
        <f>IF(問卷結果接收!A7="","",VLOOKUP(問卷結果接收!A7,控制項內容!$A$2:$M$7,2,FALSE))</f>
        <v>42歲以上</v>
      </c>
      <c r="B7" t="str">
        <f>IF(問卷結果接收!B7="","",VLOOKUP(問卷結果接收!B7,問卷轉換,3,FALSE))</f>
        <v>$30,001~$40,000</v>
      </c>
      <c r="C7" s="16" t="str">
        <f>IF(問卷結果接收!C7="","",VLOOKUP(問卷結果接收!C7,問卷轉換,4,FALSE))</f>
        <v>每天</v>
      </c>
      <c r="D7" s="16" t="str">
        <f>IF(問卷結果接收!D7="","",VLOOKUP(問卷結果接收!D7,問卷轉換,5,FALSE))</f>
        <v>$150-$200</v>
      </c>
      <c r="E7" t="str">
        <f>IF(問卷結果接收!E7="","",控制項內容!$F$2)</f>
        <v>價格</v>
      </c>
      <c r="F7" t="str">
        <f>IF(問卷結果接收!F7="","",控制項內容!$F$3)</f>
        <v/>
      </c>
      <c r="G7" t="str">
        <f>IF(問卷結果接收!G7="","",控制項內容!$F$4)</f>
        <v/>
      </c>
      <c r="H7" t="str">
        <f>IF(問卷結果接收!H7="","",控制項內容!$F$5)</f>
        <v/>
      </c>
      <c r="I7" s="16" t="str">
        <f>IF(問卷結果接收!I7="","",VLOOKUP(問卷結果接收!I7,問卷轉換,7,FALSE))</f>
        <v>必要</v>
      </c>
      <c r="J7" s="16" t="str">
        <f>IF(問卷結果接收!J7="","",VLOOKUP(問卷結果接收!J7,問卷轉換,8,FALSE))</f>
        <v>幾乎每天</v>
      </c>
      <c r="K7" s="16" t="str">
        <f>IF(問卷結果接收!K7="","",VLOOKUP(問卷結果接收!K7,問卷轉換,9,FALSE))</f>
        <v>有時用</v>
      </c>
      <c r="L7" s="16" t="str">
        <f>IF(問卷結果接收!L7="","",VLOOKUP(問卷結果接收!L7,問卷轉換,10,FALSE))</f>
        <v>會</v>
      </c>
      <c r="M7" t="str">
        <f>IF(問卷結果接收!M7="","",控制項內容!$K$2)</f>
        <v>習慣使用</v>
      </c>
      <c r="N7" t="str">
        <f>IF(問卷結果接收!N7="","",控制項內容!$K$3)</f>
        <v>效果好</v>
      </c>
      <c r="O7" t="str">
        <f>IF(問卷結果接收!O7="","",控制項內容!$K$4)</f>
        <v/>
      </c>
      <c r="P7" t="str">
        <f>IF(問卷結果接收!P7="","",控制項內容!$K$5)</f>
        <v/>
      </c>
      <c r="Q7" t="str">
        <f>IF(問卷結果接收!Q7="","",控制項內容!$L$2)</f>
        <v/>
      </c>
      <c r="R7" t="str">
        <f>IF(問卷結果接收!R7="","",控制項內容!$L$3)</f>
        <v/>
      </c>
      <c r="S7" t="str">
        <f>IF(問卷結果接收!S7="","",控制項內容!$L$4)</f>
        <v/>
      </c>
      <c r="T7" t="str">
        <f>IF(問卷結果接收!T7="","",控制項內容!$L$5)</f>
        <v>其他</v>
      </c>
      <c r="U7" s="16" t="str">
        <f>IF(問卷結果接收!U7="","",VLOOKUP(問卷結果接收!U7,問卷轉換,13,FALSE))</f>
        <v>超市</v>
      </c>
    </row>
    <row r="8" spans="1:21" x14ac:dyDescent="0.25">
      <c r="A8" t="str">
        <f>IF(問卷結果接收!A8="","",VLOOKUP(問卷結果接收!A8,控制項內容!$A$2:$M$7,2,FALSE))</f>
        <v>37-42歲</v>
      </c>
      <c r="B8" t="str">
        <f>IF(問卷結果接收!B8="","",VLOOKUP(問卷結果接收!B8,問卷轉換,3,FALSE))</f>
        <v>$30,001~$40,000</v>
      </c>
      <c r="C8" s="16" t="str">
        <f>IF(問卷結果接收!C8="","",VLOOKUP(問卷結果接收!C8,問卷轉換,4,FALSE))</f>
        <v>偶爾</v>
      </c>
      <c r="D8" s="16" t="str">
        <f>IF(問卷結果接收!D8="","",VLOOKUP(問卷結果接收!D8,問卷轉換,5,FALSE))</f>
        <v>$201-$250</v>
      </c>
      <c r="E8" t="str">
        <f>IF(問卷結果接收!E8="","",控制項內容!$F$2)</f>
        <v>價格</v>
      </c>
      <c r="F8" t="str">
        <f>IF(問卷結果接收!F8="","",控制項內容!$F$3)</f>
        <v>品牌</v>
      </c>
      <c r="G8" t="str">
        <f>IF(問卷結果接收!G8="","",控制項內容!$F$4)</f>
        <v/>
      </c>
      <c r="H8" t="str">
        <f>IF(問卷結果接收!H8="","",控制項內容!$F$5)</f>
        <v/>
      </c>
      <c r="I8" s="16" t="str">
        <f>IF(問卷結果接收!I8="","",VLOOKUP(問卷結果接收!I8,問卷轉換,7,FALSE))</f>
        <v>非常必要</v>
      </c>
      <c r="J8" s="16" t="str">
        <f>IF(問卷結果接收!J8="","",VLOOKUP(問卷結果接收!J8,問卷轉換,8,FALSE))</f>
        <v>2-3天一次</v>
      </c>
      <c r="K8" s="16" t="str">
        <f>IF(問卷結果接收!K8="","",VLOOKUP(問卷結果接收!K8,問卷轉換,9,FALSE))</f>
        <v>經常用</v>
      </c>
      <c r="L8" s="16" t="str">
        <f>IF(問卷結果接收!L8="","",VLOOKUP(問卷結果接收!L8,問卷轉換,10,FALSE))</f>
        <v>不一定</v>
      </c>
      <c r="M8" t="str">
        <f>IF(問卷結果接收!M8="","",控制項內容!$K$2)</f>
        <v/>
      </c>
      <c r="N8" t="str">
        <f>IF(問卷結果接收!N8="","",控制項內容!$K$3)</f>
        <v>效果好</v>
      </c>
      <c r="O8" t="str">
        <f>IF(問卷結果接收!O8="","",控制項內容!$K$4)</f>
        <v>其他沒有合適的</v>
      </c>
      <c r="P8" t="str">
        <f>IF(問卷結果接收!P8="","",控制項內容!$K$5)</f>
        <v/>
      </c>
      <c r="Q8" t="str">
        <f>IF(問卷結果接收!Q8="","",控制項內容!$L$2)</f>
        <v/>
      </c>
      <c r="R8" t="str">
        <f>IF(問卷結果接收!R8="","",控制項內容!$L$3)</f>
        <v>嘗試不同新產品</v>
      </c>
      <c r="S8" t="str">
        <f>IF(問卷結果接收!S8="","",控制項內容!$L$4)</f>
        <v/>
      </c>
      <c r="T8" t="str">
        <f>IF(問卷結果接收!T8="","",控制項內容!$L$5)</f>
        <v/>
      </c>
      <c r="U8" s="16" t="str">
        <f>IF(問卷結果接收!U8="","",VLOOKUP(問卷結果接收!U8,問卷轉換,13,FALSE))</f>
        <v>超市</v>
      </c>
    </row>
    <row r="9" spans="1:21" x14ac:dyDescent="0.25">
      <c r="A9" t="str">
        <f>IF(問卷結果接收!A9="","",VLOOKUP(問卷結果接收!A9,控制項內容!$A$2:$M$7,2,FALSE))</f>
        <v>37-42歲</v>
      </c>
      <c r="B9" t="str">
        <f>IF(問卷結果接收!B9="","",VLOOKUP(問卷結果接收!B9,問卷轉換,3,FALSE))</f>
        <v>$22,001~$30,000</v>
      </c>
      <c r="C9" s="16" t="str">
        <f>IF(問卷結果接收!C9="","",VLOOKUP(問卷結果接收!C9,問卷轉換,4,FALSE))</f>
        <v>偶爾</v>
      </c>
      <c r="D9" s="16" t="str">
        <f>IF(問卷結果接收!D9="","",VLOOKUP(問卷結果接收!D9,問卷轉換,5,FALSE))</f>
        <v>$150-$200</v>
      </c>
      <c r="E9" t="str">
        <f>IF(問卷結果接收!E9="","",控制項內容!$F$2)</f>
        <v>價格</v>
      </c>
      <c r="F9" t="str">
        <f>IF(問卷結果接收!F9="","",控制項內容!$F$3)</f>
        <v>品牌</v>
      </c>
      <c r="G9" t="str">
        <f>IF(問卷結果接收!G9="","",控制項內容!$F$4)</f>
        <v/>
      </c>
      <c r="H9" t="str">
        <f>IF(問卷結果接收!H9="","",控制項內容!$F$5)</f>
        <v>其他</v>
      </c>
      <c r="I9" s="16" t="str">
        <f>IF(問卷結果接收!I9="","",VLOOKUP(問卷結果接收!I9,問卷轉換,7,FALSE))</f>
        <v>必要</v>
      </c>
      <c r="J9" s="16" t="str">
        <f>IF(問卷結果接收!J9="","",VLOOKUP(問卷結果接收!J9,問卷轉換,8,FALSE))</f>
        <v>1週一次</v>
      </c>
      <c r="K9" s="16" t="str">
        <f>IF(問卷結果接收!K9="","",VLOOKUP(問卷結果接收!K9,問卷轉換,9,FALSE))</f>
        <v>有時用</v>
      </c>
      <c r="L9" s="16" t="str">
        <f>IF(問卷結果接收!L9="","",VLOOKUP(問卷結果接收!L9,問卷轉換,10,FALSE))</f>
        <v>不會</v>
      </c>
      <c r="M9" t="str">
        <f>IF(問卷結果接收!M9="","",控制項內容!$K$2)</f>
        <v>習慣使用</v>
      </c>
      <c r="N9" t="str">
        <f>IF(問卷結果接收!N9="","",控制項內容!$K$3)</f>
        <v>效果好</v>
      </c>
      <c r="O9" t="str">
        <f>IF(問卷結果接收!O9="","",控制項內容!$K$4)</f>
        <v/>
      </c>
      <c r="P9" t="str">
        <f>IF(問卷結果接收!P9="","",控制項內容!$K$5)</f>
        <v/>
      </c>
      <c r="Q9" t="str">
        <f>IF(問卷結果接收!Q9="","",控制項內容!$L$2)</f>
        <v>不滿意之前產品</v>
      </c>
      <c r="R9" t="str">
        <f>IF(問卷結果接收!R9="","",控制項內容!$L$3)</f>
        <v/>
      </c>
      <c r="S9" t="str">
        <f>IF(問卷結果接收!S9="","",控制項內容!$L$4)</f>
        <v/>
      </c>
      <c r="T9" t="str">
        <f>IF(問卷結果接收!T9="","",控制項內容!$L$5)</f>
        <v/>
      </c>
      <c r="U9" s="16" t="str">
        <f>IF(問卷結果接收!U9="","",VLOOKUP(問卷結果接收!U9,問卷轉換,13,FALSE))</f>
        <v>專賣店</v>
      </c>
    </row>
    <row r="10" spans="1:21" x14ac:dyDescent="0.25">
      <c r="A10" t="str">
        <f>IF(問卷結果接收!A10="","",VLOOKUP(問卷結果接收!A10,控制項內容!$A$2:$M$7,2,FALSE))</f>
        <v>31-36歲</v>
      </c>
      <c r="B10" t="str">
        <f>IF(問卷結果接收!B10="","",VLOOKUP(問卷結果接收!B10,問卷轉換,3,FALSE))</f>
        <v>$22,001~$30,000</v>
      </c>
      <c r="C10" s="16" t="str">
        <f>IF(問卷結果接收!C10="","",VLOOKUP(問卷結果接收!C10,問卷轉換,4,FALSE))</f>
        <v>偶爾</v>
      </c>
      <c r="D10" s="16" t="str">
        <f>IF(問卷結果接收!D10="","",VLOOKUP(問卷結果接收!D10,問卷轉換,5,FALSE))</f>
        <v>$150-$200</v>
      </c>
      <c r="E10" t="str">
        <f>IF(問卷結果接收!E10="","",控制項內容!$F$2)</f>
        <v>價格</v>
      </c>
      <c r="F10" t="str">
        <f>IF(問卷結果接收!F10="","",控制項內容!$F$3)</f>
        <v>品牌</v>
      </c>
      <c r="G10" t="str">
        <f>IF(問卷結果接收!G10="","",控制項內容!$F$4)</f>
        <v/>
      </c>
      <c r="H10" t="str">
        <f>IF(問卷結果接收!H10="","",控制項內容!$F$5)</f>
        <v/>
      </c>
      <c r="I10" s="16" t="str">
        <f>IF(問卷結果接收!I10="","",VLOOKUP(問卷結果接收!I10,問卷轉換,7,FALSE))</f>
        <v>無所謂</v>
      </c>
      <c r="J10" s="16" t="str">
        <f>IF(問卷結果接收!J10="","",VLOOKUP(問卷結果接收!J10,問卷轉換,8,FALSE))</f>
        <v>3-5天一次</v>
      </c>
      <c r="K10" s="16" t="str">
        <f>IF(問卷結果接收!K10="","",VLOOKUP(問卷結果接收!K10,問卷轉換,9,FALSE))</f>
        <v>有時用</v>
      </c>
      <c r="L10" s="16" t="str">
        <f>IF(問卷結果接收!L10="","",VLOOKUP(問卷結果接收!L10,問卷轉換,10,FALSE))</f>
        <v>會</v>
      </c>
      <c r="M10" t="str">
        <f>IF(問卷結果接收!M10="","",控制項內容!$K$2)</f>
        <v>習慣使用</v>
      </c>
      <c r="N10" t="str">
        <f>IF(問卷結果接收!N10="","",控制項內容!$K$3)</f>
        <v/>
      </c>
      <c r="O10" t="str">
        <f>IF(問卷結果接收!O10="","",控制項內容!$K$4)</f>
        <v/>
      </c>
      <c r="P10" t="str">
        <f>IF(問卷結果接收!P10="","",控制項內容!$K$5)</f>
        <v/>
      </c>
      <c r="Q10" t="str">
        <f>IF(問卷結果接收!Q10="","",控制項內容!$L$2)</f>
        <v>不滿意之前產品</v>
      </c>
      <c r="R10" t="str">
        <f>IF(問卷結果接收!R10="","",控制項內容!$L$3)</f>
        <v/>
      </c>
      <c r="S10" t="str">
        <f>IF(問卷結果接收!S10="","",控制項內容!$L$4)</f>
        <v/>
      </c>
      <c r="T10" t="str">
        <f>IF(問卷結果接收!T10="","",控制項內容!$L$5)</f>
        <v/>
      </c>
      <c r="U10" s="16" t="str">
        <f>IF(問卷結果接收!U10="","",VLOOKUP(問卷結果接收!U10,問卷轉換,13,FALSE))</f>
        <v>專賣店</v>
      </c>
    </row>
    <row r="11" spans="1:21" x14ac:dyDescent="0.25">
      <c r="A11" t="str">
        <f>IF(問卷結果接收!A11="","",VLOOKUP(問卷結果接收!A11,控制項內容!$A$2:$M$7,2,FALSE))</f>
        <v>31-36歲</v>
      </c>
      <c r="B11" t="str">
        <f>IF(問卷結果接收!B11="","",VLOOKUP(問卷結果接收!B11,問卷轉換,3,FALSE))</f>
        <v>$22,001~$30,000</v>
      </c>
      <c r="C11" s="16" t="str">
        <f>IF(問卷結果接收!C11="","",VLOOKUP(問卷結果接收!C11,問卷轉換,4,FALSE))</f>
        <v>偶爾</v>
      </c>
      <c r="D11" s="16" t="str">
        <f>IF(問卷結果接收!D11="","",VLOOKUP(問卷結果接收!D11,問卷轉換,5,FALSE))</f>
        <v>$150-$200</v>
      </c>
      <c r="E11" t="str">
        <f>IF(問卷結果接收!E11="","",控制項內容!$F$2)</f>
        <v>價格</v>
      </c>
      <c r="F11" t="str">
        <f>IF(問卷結果接收!F11="","",控制項內容!$F$3)</f>
        <v/>
      </c>
      <c r="G11" t="str">
        <f>IF(問卷結果接收!G11="","",控制項內容!$F$4)</f>
        <v/>
      </c>
      <c r="H11" t="str">
        <f>IF(問卷結果接收!H11="","",控制項內容!$F$5)</f>
        <v/>
      </c>
      <c r="I11" s="16" t="str">
        <f>IF(問卷結果接收!I11="","",VLOOKUP(問卷結果接收!I11,問卷轉換,7,FALSE))</f>
        <v>必要</v>
      </c>
      <c r="J11" s="16" t="str">
        <f>IF(問卷結果接收!J11="","",VLOOKUP(問卷結果接收!J11,問卷轉換,8,FALSE))</f>
        <v>1週一次</v>
      </c>
      <c r="K11" s="16" t="str">
        <f>IF(問卷結果接收!K11="","",VLOOKUP(問卷結果接收!K11,問卷轉換,9,FALSE))</f>
        <v>有時用</v>
      </c>
      <c r="L11" s="16" t="str">
        <f>IF(問卷結果接收!L11="","",VLOOKUP(問卷結果接收!L11,問卷轉換,10,FALSE))</f>
        <v>不會</v>
      </c>
      <c r="M11" t="str">
        <f>IF(問卷結果接收!M11="","",控制項內容!$K$2)</f>
        <v>習慣使用</v>
      </c>
      <c r="N11" t="str">
        <f>IF(問卷結果接收!N11="","",控制項內容!$K$3)</f>
        <v>效果好</v>
      </c>
      <c r="O11" t="str">
        <f>IF(問卷結果接收!O11="","",控制項內容!$K$4)</f>
        <v/>
      </c>
      <c r="P11" t="str">
        <f>IF(問卷結果接收!P11="","",控制項內容!$K$5)</f>
        <v/>
      </c>
      <c r="Q11" t="str">
        <f>IF(問卷結果接收!Q11="","",控制項內容!$L$2)</f>
        <v>不滿意之前產品</v>
      </c>
      <c r="R11" t="str">
        <f>IF(問卷結果接收!R11="","",控制項內容!$L$3)</f>
        <v>嘗試不同新產品</v>
      </c>
      <c r="S11" t="str">
        <f>IF(問卷結果接收!S11="","",控制項內容!$L$4)</f>
        <v/>
      </c>
      <c r="T11" t="str">
        <f>IF(問卷結果接收!T11="","",控制項內容!$L$5)</f>
        <v/>
      </c>
      <c r="U11" s="16" t="str">
        <f>IF(問卷結果接收!U11="","",VLOOKUP(問卷結果接收!U11,問卷轉換,13,FALSE))</f>
        <v>便利商店</v>
      </c>
    </row>
    <row r="12" spans="1:21" x14ac:dyDescent="0.25">
      <c r="A12" t="str">
        <f>IF(問卷結果接收!A12="","",VLOOKUP(問卷結果接收!A12,控制項內容!$A$2:$M$7,2,FALSE))</f>
        <v>31-36歲</v>
      </c>
      <c r="B12" t="str">
        <f>IF(問卷結果接收!B12="","",VLOOKUP(問卷結果接收!B12,問卷轉換,3,FALSE))</f>
        <v>$30,001~$40,000</v>
      </c>
      <c r="C12" s="16" t="str">
        <f>IF(問卷結果接收!C12="","",VLOOKUP(問卷結果接收!C12,問卷轉換,4,FALSE))</f>
        <v>偶爾</v>
      </c>
      <c r="D12" s="16" t="str">
        <f>IF(問卷結果接收!D12="","",VLOOKUP(問卷結果接收!D12,問卷轉換,5,FALSE))</f>
        <v>$201-$250</v>
      </c>
      <c r="E12" t="str">
        <f>IF(問卷結果接收!E12="","",控制項內容!$F$2)</f>
        <v>價格</v>
      </c>
      <c r="F12" t="str">
        <f>IF(問卷結果接收!F12="","",控制項內容!$F$3)</f>
        <v>品牌</v>
      </c>
      <c r="G12" t="str">
        <f>IF(問卷結果接收!G12="","",控制項內容!$F$4)</f>
        <v/>
      </c>
      <c r="H12" t="str">
        <f>IF(問卷結果接收!H12="","",控制項內容!$F$5)</f>
        <v/>
      </c>
      <c r="I12" s="16" t="str">
        <f>IF(問卷結果接收!I12="","",VLOOKUP(問卷結果接收!I12,問卷轉換,7,FALSE))</f>
        <v>必要</v>
      </c>
      <c r="J12" s="16" t="str">
        <f>IF(問卷結果接收!J12="","",VLOOKUP(問卷結果接收!J12,問卷轉換,8,FALSE))</f>
        <v>1週一次</v>
      </c>
      <c r="K12" s="16" t="str">
        <f>IF(問卷結果接收!K12="","",VLOOKUP(問卷結果接收!K12,問卷轉換,9,FALSE))</f>
        <v>有時用</v>
      </c>
      <c r="L12" s="16" t="str">
        <f>IF(問卷結果接收!L12="","",VLOOKUP(問卷結果接收!L12,問卷轉換,10,FALSE))</f>
        <v>會</v>
      </c>
      <c r="M12" t="str">
        <f>IF(問卷結果接收!M12="","",控制項內容!$K$2)</f>
        <v>習慣使用</v>
      </c>
      <c r="N12" t="str">
        <f>IF(問卷結果接收!N12="","",控制項內容!$K$3)</f>
        <v>效果好</v>
      </c>
      <c r="O12" t="str">
        <f>IF(問卷結果接收!O12="","",控制項內容!$K$4)</f>
        <v/>
      </c>
      <c r="P12" t="str">
        <f>IF(問卷結果接收!P12="","",控制項內容!$K$5)</f>
        <v/>
      </c>
      <c r="Q12" t="str">
        <f>IF(問卷結果接收!Q12="","",控制項內容!$L$2)</f>
        <v>不滿意之前產品</v>
      </c>
      <c r="R12" t="str">
        <f>IF(問卷結果接收!R12="","",控制項內容!$L$3)</f>
        <v/>
      </c>
      <c r="S12" t="str">
        <f>IF(問卷結果接收!S12="","",控制項內容!$L$4)</f>
        <v/>
      </c>
      <c r="T12" t="str">
        <f>IF(問卷結果接收!T12="","",控制項內容!$L$5)</f>
        <v>其他</v>
      </c>
      <c r="U12" s="16" t="str">
        <f>IF(問卷結果接收!U12="","",VLOOKUP(問卷結果接收!U12,問卷轉換,13,FALSE))</f>
        <v>網路購物</v>
      </c>
    </row>
    <row r="13" spans="1:21" x14ac:dyDescent="0.25">
      <c r="A13" t="str">
        <f>IF(問卷結果接收!A13="","",VLOOKUP(問卷結果接收!A13,控制項內容!$A$2:$M$7,2,FALSE))</f>
        <v>31-36歲</v>
      </c>
      <c r="B13" t="str">
        <f>IF(問卷結果接收!B13="","",VLOOKUP(問卷結果接收!B13,問卷轉換,3,FALSE))</f>
        <v>$22,001~$30,000</v>
      </c>
      <c r="C13" s="16" t="str">
        <f>IF(問卷結果接收!C13="","",VLOOKUP(問卷結果接收!C13,問卷轉換,4,FALSE))</f>
        <v>偶爾</v>
      </c>
      <c r="D13" s="16" t="str">
        <f>IF(問卷結果接收!D13="","",VLOOKUP(問卷結果接收!D13,問卷轉換,5,FALSE))</f>
        <v>$150-$200</v>
      </c>
      <c r="E13" t="str">
        <f>IF(問卷結果接收!E13="","",控制項內容!$F$2)</f>
        <v/>
      </c>
      <c r="F13" t="str">
        <f>IF(問卷結果接收!F13="","",控制項內容!$F$3)</f>
        <v>品牌</v>
      </c>
      <c r="G13" t="str">
        <f>IF(問卷結果接收!G13="","",控制項內容!$F$4)</f>
        <v>好用</v>
      </c>
      <c r="H13" t="str">
        <f>IF(問卷結果接收!H13="","",控制項內容!$F$5)</f>
        <v/>
      </c>
      <c r="I13" s="16" t="str">
        <f>IF(問卷結果接收!I13="","",VLOOKUP(問卷結果接收!I13,問卷轉換,7,FALSE))</f>
        <v>必要</v>
      </c>
      <c r="J13" s="16" t="str">
        <f>IF(問卷結果接收!J13="","",VLOOKUP(問卷結果接收!J13,問卷轉換,8,FALSE))</f>
        <v>3-5天一次</v>
      </c>
      <c r="K13" s="16" t="str">
        <f>IF(問卷結果接收!K13="","",VLOOKUP(問卷結果接收!K13,問卷轉換,9,FALSE))</f>
        <v>有時用</v>
      </c>
      <c r="L13" s="16" t="str">
        <f>IF(問卷結果接收!L13="","",VLOOKUP(問卷結果接收!L13,問卷轉換,10,FALSE))</f>
        <v>不會</v>
      </c>
      <c r="M13" t="str">
        <f>IF(問卷結果接收!M13="","",控制項內容!$K$2)</f>
        <v/>
      </c>
      <c r="N13" t="str">
        <f>IF(問卷結果接收!N13="","",控制項內容!$K$3)</f>
        <v>效果好</v>
      </c>
      <c r="O13" t="str">
        <f>IF(問卷結果接收!O13="","",控制項內容!$K$4)</f>
        <v/>
      </c>
      <c r="P13" t="str">
        <f>IF(問卷結果接收!P13="","",控制項內容!$K$5)</f>
        <v/>
      </c>
      <c r="Q13" t="str">
        <f>IF(問卷結果接收!Q13="","",控制項內容!$L$2)</f>
        <v>不滿意之前產品</v>
      </c>
      <c r="R13" t="str">
        <f>IF(問卷結果接收!R13="","",控制項內容!$L$3)</f>
        <v/>
      </c>
      <c r="S13" t="str">
        <f>IF(問卷結果接收!S13="","",控制項內容!$L$4)</f>
        <v/>
      </c>
      <c r="T13" t="str">
        <f>IF(問卷結果接收!T13="","",控制項內容!$L$5)</f>
        <v/>
      </c>
      <c r="U13" s="16" t="str">
        <f>IF(問卷結果接收!U13="","",VLOOKUP(問卷結果接收!U13,問卷轉換,13,FALSE))</f>
        <v>大賣場</v>
      </c>
    </row>
    <row r="14" spans="1:21" x14ac:dyDescent="0.25">
      <c r="A14" t="str">
        <f>IF(問卷結果接收!A14="","",VLOOKUP(問卷結果接收!A14,控制項內容!$A$2:$M$7,2,FALSE))</f>
        <v>37-42歲</v>
      </c>
      <c r="B14" t="str">
        <f>IF(問卷結果接收!B14="","",VLOOKUP(問卷結果接收!B14,問卷轉換,3,FALSE))</f>
        <v>$40,001~$50,000</v>
      </c>
      <c r="C14" s="16" t="str">
        <f>IF(問卷結果接收!C14="","",VLOOKUP(問卷結果接收!C14,問卷轉換,4,FALSE))</f>
        <v>每天</v>
      </c>
      <c r="D14" s="16" t="str">
        <f>IF(問卷結果接收!D14="","",VLOOKUP(問卷結果接收!D14,問卷轉換,5,FALSE))</f>
        <v>$251-$300</v>
      </c>
      <c r="E14" t="str">
        <f>IF(問卷結果接收!E14="","",控制項內容!$F$2)</f>
        <v/>
      </c>
      <c r="F14" t="str">
        <f>IF(問卷結果接收!F14="","",控制項內容!$F$3)</f>
        <v>品牌</v>
      </c>
      <c r="G14" t="str">
        <f>IF(問卷結果接收!G14="","",控制項內容!$F$4)</f>
        <v>好用</v>
      </c>
      <c r="H14" t="str">
        <f>IF(問卷結果接收!H14="","",控制項內容!$F$5)</f>
        <v/>
      </c>
      <c r="I14" s="16" t="str">
        <f>IF(問卷結果接收!I14="","",VLOOKUP(問卷結果接收!I14,問卷轉換,7,FALSE))</f>
        <v>必要</v>
      </c>
      <c r="J14" s="16" t="str">
        <f>IF(問卷結果接收!J14="","",VLOOKUP(問卷結果接收!J14,問卷轉換,8,FALSE))</f>
        <v>3-5天一次</v>
      </c>
      <c r="K14" s="16" t="str">
        <f>IF(問卷結果接收!K14="","",VLOOKUP(問卷結果接收!K14,問卷轉換,9,FALSE))</f>
        <v>有時用</v>
      </c>
      <c r="L14" s="16" t="str">
        <f>IF(問卷結果接收!L14="","",VLOOKUP(問卷結果接收!L14,問卷轉換,10,FALSE))</f>
        <v>會</v>
      </c>
      <c r="M14" t="str">
        <f>IF(問卷結果接收!M14="","",控制項內容!$K$2)</f>
        <v>習慣使用</v>
      </c>
      <c r="N14" t="str">
        <f>IF(問卷結果接收!N14="","",控制項內容!$K$3)</f>
        <v>效果好</v>
      </c>
      <c r="O14" t="str">
        <f>IF(問卷結果接收!O14="","",控制項內容!$K$4)</f>
        <v/>
      </c>
      <c r="P14" t="str">
        <f>IF(問卷結果接收!P14="","",控制項內容!$K$5)</f>
        <v/>
      </c>
      <c r="Q14" t="str">
        <f>IF(問卷結果接收!Q14="","",控制項內容!$L$2)</f>
        <v>不滿意之前產品</v>
      </c>
      <c r="R14" t="str">
        <f>IF(問卷結果接收!R14="","",控制項內容!$L$3)</f>
        <v/>
      </c>
      <c r="S14" t="str">
        <f>IF(問卷結果接收!S14="","",控制項內容!$L$4)</f>
        <v/>
      </c>
      <c r="T14" t="str">
        <f>IF(問卷結果接收!T14="","",控制項內容!$L$5)</f>
        <v>其他</v>
      </c>
      <c r="U14" s="16" t="str">
        <f>IF(問卷結果接收!U14="","",VLOOKUP(問卷結果接收!U14,問卷轉換,13,FALSE))</f>
        <v>大賣場</v>
      </c>
    </row>
    <row r="15" spans="1:21" x14ac:dyDescent="0.25">
      <c r="A15" t="str">
        <f>IF(問卷結果接收!A15="","",VLOOKUP(問卷結果接收!A15,控制項內容!$A$2:$M$7,2,FALSE))</f>
        <v>31-36歲</v>
      </c>
      <c r="B15" t="str">
        <f>IF(問卷結果接收!B15="","",VLOOKUP(問卷結果接收!B15,問卷轉換,3,FALSE))</f>
        <v>$22,001~$30,000</v>
      </c>
      <c r="C15" s="16" t="str">
        <f>IF(問卷結果接收!C15="","",VLOOKUP(問卷結果接收!C15,問卷轉換,4,FALSE))</f>
        <v>偶爾</v>
      </c>
      <c r="D15" s="16" t="str">
        <f>IF(問卷結果接收!D15="","",VLOOKUP(問卷結果接收!D15,問卷轉換,5,FALSE))</f>
        <v>$150-$200</v>
      </c>
      <c r="E15" t="str">
        <f>IF(問卷結果接收!E15="","",控制項內容!$F$2)</f>
        <v>價格</v>
      </c>
      <c r="F15" t="str">
        <f>IF(問卷結果接收!F15="","",控制項內容!$F$3)</f>
        <v/>
      </c>
      <c r="G15" t="str">
        <f>IF(問卷結果接收!G15="","",控制項內容!$F$4)</f>
        <v>好用</v>
      </c>
      <c r="H15" t="str">
        <f>IF(問卷結果接收!H15="","",控制項內容!$F$5)</f>
        <v/>
      </c>
      <c r="I15" s="16" t="str">
        <f>IF(問卷結果接收!I15="","",VLOOKUP(問卷結果接收!I15,問卷轉換,7,FALSE))</f>
        <v>無所謂</v>
      </c>
      <c r="J15" s="16" t="str">
        <f>IF(問卷結果接收!J15="","",VLOOKUP(問卷結果接收!J15,問卷轉換,8,FALSE))</f>
        <v>1週一次</v>
      </c>
      <c r="K15" s="16" t="str">
        <f>IF(問卷結果接收!K15="","",VLOOKUP(問卷結果接收!K15,問卷轉換,9,FALSE))</f>
        <v>有時用</v>
      </c>
      <c r="L15" s="16" t="str">
        <f>IF(問卷結果接收!L15="","",VLOOKUP(問卷結果接收!L15,問卷轉換,10,FALSE))</f>
        <v>不會</v>
      </c>
      <c r="M15" t="str">
        <f>IF(問卷結果接收!M15="","",控制項內容!$K$2)</f>
        <v>習慣使用</v>
      </c>
      <c r="N15" t="str">
        <f>IF(問卷結果接收!N15="","",控制項內容!$K$3)</f>
        <v>效果好</v>
      </c>
      <c r="O15" t="str">
        <f>IF(問卷結果接收!O15="","",控制項內容!$K$4)</f>
        <v/>
      </c>
      <c r="P15" t="str">
        <f>IF(問卷結果接收!P15="","",控制項內容!$K$5)</f>
        <v/>
      </c>
      <c r="Q15" t="str">
        <f>IF(問卷結果接收!Q15="","",控制項內容!$L$2)</f>
        <v/>
      </c>
      <c r="R15" t="str">
        <f>IF(問卷結果接收!R15="","",控制項內容!$L$3)</f>
        <v>嘗試不同新產品</v>
      </c>
      <c r="S15" t="str">
        <f>IF(問卷結果接收!S15="","",控制項內容!$L$4)</f>
        <v/>
      </c>
      <c r="T15" t="str">
        <f>IF(問卷結果接收!T15="","",控制項內容!$L$5)</f>
        <v/>
      </c>
      <c r="U15" s="16" t="str">
        <f>IF(問卷結果接收!U15="","",VLOOKUP(問卷結果接收!U15,問卷轉換,13,FALSE))</f>
        <v>超市</v>
      </c>
    </row>
    <row r="16" spans="1:21" x14ac:dyDescent="0.25">
      <c r="A16" t="str">
        <f>IF(問卷結果接收!A16="","",VLOOKUP(問卷結果接收!A16,控制項內容!$A$2:$M$7,2,FALSE))</f>
        <v>25-30歲</v>
      </c>
      <c r="B16" t="str">
        <f>IF(問卷結果接收!B16="","",VLOOKUP(問卷結果接收!B16,問卷轉換,3,FALSE))</f>
        <v>$22,001~$30,000</v>
      </c>
      <c r="C16" s="16" t="str">
        <f>IF(問卷結果接收!C16="","",VLOOKUP(問卷結果接收!C16,問卷轉換,4,FALSE))</f>
        <v>偶爾</v>
      </c>
      <c r="D16" s="16" t="str">
        <f>IF(問卷結果接收!D16="","",VLOOKUP(問卷結果接收!D16,問卷轉換,5,FALSE))</f>
        <v>$150-$200</v>
      </c>
      <c r="E16" t="str">
        <f>IF(問卷結果接收!E16="","",控制項內容!$F$2)</f>
        <v>價格</v>
      </c>
      <c r="F16" t="str">
        <f>IF(問卷結果接收!F16="","",控制項內容!$F$3)</f>
        <v/>
      </c>
      <c r="G16" t="str">
        <f>IF(問卷結果接收!G16="","",控制項內容!$F$4)</f>
        <v>好用</v>
      </c>
      <c r="H16" t="str">
        <f>IF(問卷結果接收!H16="","",控制項內容!$F$5)</f>
        <v/>
      </c>
      <c r="I16" s="16" t="str">
        <f>IF(問卷結果接收!I16="","",VLOOKUP(問卷結果接收!I16,問卷轉換,7,FALSE))</f>
        <v>必要</v>
      </c>
      <c r="J16" s="16" t="str">
        <f>IF(問卷結果接收!J16="","",VLOOKUP(問卷結果接收!J16,問卷轉換,8,FALSE))</f>
        <v>1週一次</v>
      </c>
      <c r="K16" s="16" t="str">
        <f>IF(問卷結果接收!K16="","",VLOOKUP(問卷結果接收!K16,問卷轉換,9,FALSE))</f>
        <v>有時用</v>
      </c>
      <c r="L16" s="16" t="str">
        <f>IF(問卷結果接收!L16="","",VLOOKUP(問卷結果接收!L16,問卷轉換,10,FALSE))</f>
        <v>會</v>
      </c>
      <c r="M16" t="str">
        <f>IF(問卷結果接收!M16="","",控制項內容!$K$2)</f>
        <v>習慣使用</v>
      </c>
      <c r="N16" t="str">
        <f>IF(問卷結果接收!N16="","",控制項內容!$K$3)</f>
        <v>效果好</v>
      </c>
      <c r="O16" t="str">
        <f>IF(問卷結果接收!O16="","",控制項內容!$K$4)</f>
        <v/>
      </c>
      <c r="P16" t="str">
        <f>IF(問卷結果接收!P16="","",控制項內容!$K$5)</f>
        <v/>
      </c>
      <c r="Q16" t="str">
        <f>IF(問卷結果接收!Q16="","",控制項內容!$L$2)</f>
        <v>不滿意之前產品</v>
      </c>
      <c r="R16" t="str">
        <f>IF(問卷結果接收!R16="","",控制項內容!$L$3)</f>
        <v/>
      </c>
      <c r="S16" t="str">
        <f>IF(問卷結果接收!S16="","",控制項內容!$L$4)</f>
        <v/>
      </c>
      <c r="T16" t="str">
        <f>IF(問卷結果接收!T16="","",控制項內容!$L$5)</f>
        <v/>
      </c>
      <c r="U16" s="16" t="str">
        <f>IF(問卷結果接收!U16="","",VLOOKUP(問卷結果接收!U16,問卷轉換,13,FALSE))</f>
        <v>便利商店</v>
      </c>
    </row>
    <row r="17" spans="1:21" x14ac:dyDescent="0.25">
      <c r="A17" t="str">
        <f>IF(問卷結果接收!A17="","",VLOOKUP(問卷結果接收!A17,控制項內容!$A$2:$M$7,2,FALSE))</f>
        <v>31-36歲</v>
      </c>
      <c r="B17" t="str">
        <f>IF(問卷結果接收!B17="","",VLOOKUP(問卷結果接收!B17,問卷轉換,3,FALSE))</f>
        <v>$30,001~$40,000</v>
      </c>
      <c r="C17" s="16" t="str">
        <f>IF(問卷結果接收!C17="","",VLOOKUP(問卷結果接收!C17,問卷轉換,4,FALSE))</f>
        <v>偶爾</v>
      </c>
      <c r="D17" s="16" t="str">
        <f>IF(問卷結果接收!D17="","",VLOOKUP(問卷結果接收!D17,問卷轉換,5,FALSE))</f>
        <v>$201-$250</v>
      </c>
      <c r="E17" t="str">
        <f>IF(問卷結果接收!E17="","",控制項內容!$F$2)</f>
        <v/>
      </c>
      <c r="F17" t="str">
        <f>IF(問卷結果接收!F17="","",控制項內容!$F$3)</f>
        <v>品牌</v>
      </c>
      <c r="G17" t="str">
        <f>IF(問卷結果接收!G17="","",控制項內容!$F$4)</f>
        <v>好用</v>
      </c>
      <c r="H17" t="str">
        <f>IF(問卷結果接收!H17="","",控制項內容!$F$5)</f>
        <v/>
      </c>
      <c r="I17" s="16" t="str">
        <f>IF(問卷結果接收!I17="","",VLOOKUP(問卷結果接收!I17,問卷轉換,7,FALSE))</f>
        <v>必要</v>
      </c>
      <c r="J17" s="16" t="str">
        <f>IF(問卷結果接收!J17="","",VLOOKUP(問卷結果接收!J17,問卷轉換,8,FALSE))</f>
        <v>1週一次</v>
      </c>
      <c r="K17" s="16" t="str">
        <f>IF(問卷結果接收!K17="","",VLOOKUP(問卷結果接收!K17,問卷轉換,9,FALSE))</f>
        <v>有時用</v>
      </c>
      <c r="L17" s="16" t="str">
        <f>IF(問卷結果接收!L17="","",VLOOKUP(問卷結果接收!L17,問卷轉換,10,FALSE))</f>
        <v>不會</v>
      </c>
      <c r="M17" t="str">
        <f>IF(問卷結果接收!M17="","",控制項內容!$K$2)</f>
        <v>習慣使用</v>
      </c>
      <c r="N17" t="str">
        <f>IF(問卷結果接收!N17="","",控制項內容!$K$3)</f>
        <v>效果好</v>
      </c>
      <c r="O17" t="str">
        <f>IF(問卷結果接收!O17="","",控制項內容!$K$4)</f>
        <v/>
      </c>
      <c r="P17" t="str">
        <f>IF(問卷結果接收!P17="","",控制項內容!$K$5)</f>
        <v/>
      </c>
      <c r="Q17" t="str">
        <f>IF(問卷結果接收!Q17="","",控制項內容!$L$2)</f>
        <v/>
      </c>
      <c r="R17" t="str">
        <f>IF(問卷結果接收!R17="","",控制項內容!$L$3)</f>
        <v>嘗試不同新產品</v>
      </c>
      <c r="S17" t="str">
        <f>IF(問卷結果接收!S17="","",控制項內容!$L$4)</f>
        <v>別人推薦</v>
      </c>
      <c r="T17" t="str">
        <f>IF(問卷結果接收!T17="","",控制項內容!$L$5)</f>
        <v/>
      </c>
      <c r="U17" s="16" t="str">
        <f>IF(問卷結果接收!U17="","",VLOOKUP(問卷結果接收!U17,問卷轉換,13,FALSE))</f>
        <v>專賣店</v>
      </c>
    </row>
    <row r="18" spans="1:21" x14ac:dyDescent="0.25">
      <c r="A18" t="str">
        <f>IF(問卷結果接收!A18="","",VLOOKUP(問卷結果接收!A18,控制項內容!$A$2:$M$7,2,FALSE))</f>
        <v>25-30歲</v>
      </c>
      <c r="B18" t="str">
        <f>IF(問卷結果接收!B18="","",VLOOKUP(問卷結果接收!B18,問卷轉換,3,FALSE))</f>
        <v>$22,001~$30,000</v>
      </c>
      <c r="C18" s="16" t="str">
        <f>IF(問卷結果接收!C18="","",VLOOKUP(問卷結果接收!C18,問卷轉換,4,FALSE))</f>
        <v>偶爾</v>
      </c>
      <c r="D18" s="16" t="str">
        <f>IF(問卷結果接收!D18="","",VLOOKUP(問卷結果接收!D18,問卷轉換,5,FALSE))</f>
        <v>$150以下</v>
      </c>
      <c r="E18" t="str">
        <f>IF(問卷結果接收!E18="","",控制項內容!$F$2)</f>
        <v>價格</v>
      </c>
      <c r="F18" t="str">
        <f>IF(問卷結果接收!F18="","",控制項內容!$F$3)</f>
        <v/>
      </c>
      <c r="G18" t="str">
        <f>IF(問卷結果接收!G18="","",控制項內容!$F$4)</f>
        <v>好用</v>
      </c>
      <c r="H18" t="str">
        <f>IF(問卷結果接收!H18="","",控制項內容!$F$5)</f>
        <v/>
      </c>
      <c r="I18" s="16" t="str">
        <f>IF(問卷結果接收!I18="","",VLOOKUP(問卷結果接收!I18,問卷轉換,7,FALSE))</f>
        <v>必要</v>
      </c>
      <c r="J18" s="16" t="str">
        <f>IF(問卷結果接收!J18="","",VLOOKUP(問卷結果接收!J18,問卷轉換,8,FALSE))</f>
        <v>2週一次</v>
      </c>
      <c r="K18" s="16" t="str">
        <f>IF(問卷結果接收!K18="","",VLOOKUP(問卷結果接收!K18,問卷轉換,9,FALSE))</f>
        <v>有時用</v>
      </c>
      <c r="L18" s="16" t="str">
        <f>IF(問卷結果接收!L18="","",VLOOKUP(問卷結果接收!L18,問卷轉換,10,FALSE))</f>
        <v>不會</v>
      </c>
      <c r="M18" t="str">
        <f>IF(問卷結果接收!M18="","",控制項內容!$K$2)</f>
        <v/>
      </c>
      <c r="N18" t="str">
        <f>IF(問卷結果接收!N18="","",控制項內容!$K$3)</f>
        <v>效果好</v>
      </c>
      <c r="O18" t="str">
        <f>IF(問卷結果接收!O18="","",控制項內容!$K$4)</f>
        <v/>
      </c>
      <c r="P18" t="str">
        <f>IF(問卷結果接收!P18="","",控制項內容!$K$5)</f>
        <v/>
      </c>
      <c r="Q18" t="str">
        <f>IF(問卷結果接收!Q18="","",控制項內容!$L$2)</f>
        <v/>
      </c>
      <c r="R18" t="str">
        <f>IF(問卷結果接收!R18="","",控制項內容!$L$3)</f>
        <v>嘗試不同新產品</v>
      </c>
      <c r="S18" t="str">
        <f>IF(問卷結果接收!S18="","",控制項內容!$L$4)</f>
        <v>別人推薦</v>
      </c>
      <c r="T18" t="str">
        <f>IF(問卷結果接收!T18="","",控制項內容!$L$5)</f>
        <v/>
      </c>
      <c r="U18" s="16" t="str">
        <f>IF(問卷結果接收!U18="","",VLOOKUP(問卷結果接收!U18,問卷轉換,13,FALSE))</f>
        <v>超市</v>
      </c>
    </row>
    <row r="19" spans="1:21" x14ac:dyDescent="0.25">
      <c r="A19" t="str">
        <f>IF(問卷結果接收!A19="","",VLOOKUP(問卷結果接收!A19,控制項內容!$A$2:$M$7,2,FALSE))</f>
        <v>31-36歲</v>
      </c>
      <c r="B19" t="str">
        <f>IF(問卷結果接收!B19="","",VLOOKUP(問卷結果接收!B19,問卷轉換,3,FALSE))</f>
        <v>$22,001~$30,000</v>
      </c>
      <c r="C19" s="16" t="str">
        <f>IF(問卷結果接收!C19="","",VLOOKUP(問卷結果接收!C19,問卷轉換,4,FALSE))</f>
        <v>完全不會</v>
      </c>
      <c r="D19" s="16" t="str">
        <f>IF(問卷結果接收!D19="","",VLOOKUP(問卷結果接收!D19,問卷轉換,5,FALSE))</f>
        <v>$150-$200</v>
      </c>
      <c r="E19" t="str">
        <f>IF(問卷結果接收!E19="","",控制項內容!$F$2)</f>
        <v/>
      </c>
      <c r="F19" t="str">
        <f>IF(問卷結果接收!F19="","",控制項內容!$F$3)</f>
        <v/>
      </c>
      <c r="G19" t="str">
        <f>IF(問卷結果接收!G19="","",控制項內容!$F$4)</f>
        <v>好用</v>
      </c>
      <c r="H19" t="str">
        <f>IF(問卷結果接收!H19="","",控制項內容!$F$5)</f>
        <v>其他</v>
      </c>
      <c r="I19" s="16" t="str">
        <f>IF(問卷結果接收!I19="","",VLOOKUP(問卷結果接收!I19,問卷轉換,7,FALSE))</f>
        <v>無所謂</v>
      </c>
      <c r="J19" s="16" t="str">
        <f>IF(問卷結果接收!J19="","",VLOOKUP(問卷結果接收!J19,問卷轉換,8,FALSE))</f>
        <v>1週一次</v>
      </c>
      <c r="K19" s="16" t="str">
        <f>IF(問卷結果接收!K19="","",VLOOKUP(問卷結果接收!K19,問卷轉換,9,FALSE))</f>
        <v>有時用</v>
      </c>
      <c r="L19" s="16" t="str">
        <f>IF(問卷結果接收!L19="","",VLOOKUP(問卷結果接收!L19,問卷轉換,10,FALSE))</f>
        <v>會</v>
      </c>
      <c r="M19" t="str">
        <f>IF(問卷結果接收!M19="","",控制項內容!$K$2)</f>
        <v>習慣使用</v>
      </c>
      <c r="N19" t="str">
        <f>IF(問卷結果接收!N19="","",控制項內容!$K$3)</f>
        <v/>
      </c>
      <c r="O19" t="str">
        <f>IF(問卷結果接收!O19="","",控制項內容!$K$4)</f>
        <v/>
      </c>
      <c r="P19" t="str">
        <f>IF(問卷結果接收!P19="","",控制項內容!$K$5)</f>
        <v/>
      </c>
      <c r="Q19" t="str">
        <f>IF(問卷結果接收!Q19="","",控制項內容!$L$2)</f>
        <v>不滿意之前產品</v>
      </c>
      <c r="R19" t="str">
        <f>IF(問卷結果接收!R19="","",控制項內容!$L$3)</f>
        <v/>
      </c>
      <c r="S19" t="str">
        <f>IF(問卷結果接收!S19="","",控制項內容!$L$4)</f>
        <v/>
      </c>
      <c r="T19" t="str">
        <f>IF(問卷結果接收!T19="","",控制項內容!$L$5)</f>
        <v/>
      </c>
      <c r="U19" s="16" t="str">
        <f>IF(問卷結果接收!U19="","",VLOOKUP(問卷結果接收!U19,問卷轉換,13,FALSE))</f>
        <v>網路購物</v>
      </c>
    </row>
    <row r="20" spans="1:21" x14ac:dyDescent="0.25">
      <c r="A20" t="str">
        <f>IF(問卷結果接收!A20="","",VLOOKUP(問卷結果接收!A20,控制項內容!$A$2:$M$7,2,FALSE))</f>
        <v>31-36歲</v>
      </c>
      <c r="B20" t="str">
        <f>IF(問卷結果接收!B20="","",VLOOKUP(問卷結果接收!B20,問卷轉換,3,FALSE))</f>
        <v>$30,001~$40,000</v>
      </c>
      <c r="C20" s="16" t="str">
        <f>IF(問卷結果接收!C20="","",VLOOKUP(問卷結果接收!C20,問卷轉換,4,FALSE))</f>
        <v>偶爾</v>
      </c>
      <c r="D20" s="16" t="str">
        <f>IF(問卷結果接收!D20="","",VLOOKUP(問卷結果接收!D20,問卷轉換,5,FALSE))</f>
        <v>$251-$300</v>
      </c>
      <c r="E20" t="str">
        <f>IF(問卷結果接收!E20="","",控制項內容!$F$2)</f>
        <v/>
      </c>
      <c r="F20" t="str">
        <f>IF(問卷結果接收!F20="","",控制項內容!$F$3)</f>
        <v>品牌</v>
      </c>
      <c r="G20" t="str">
        <f>IF(問卷結果接收!G20="","",控制項內容!$F$4)</f>
        <v>好用</v>
      </c>
      <c r="H20" t="str">
        <f>IF(問卷結果接收!H20="","",控制項內容!$F$5)</f>
        <v/>
      </c>
      <c r="I20" s="16" t="str">
        <f>IF(問卷結果接收!I20="","",VLOOKUP(問卷結果接收!I20,問卷轉換,7,FALSE))</f>
        <v>必要</v>
      </c>
      <c r="J20" s="16" t="str">
        <f>IF(問卷結果接收!J20="","",VLOOKUP(問卷結果接收!J20,問卷轉換,8,FALSE))</f>
        <v>1週一次</v>
      </c>
      <c r="K20" s="16" t="str">
        <f>IF(問卷結果接收!K20="","",VLOOKUP(問卷結果接收!K20,問卷轉換,9,FALSE))</f>
        <v>有時用</v>
      </c>
      <c r="L20" s="16" t="str">
        <f>IF(問卷結果接收!L20="","",VLOOKUP(問卷結果接收!L20,問卷轉換,10,FALSE))</f>
        <v>不一定</v>
      </c>
      <c r="M20" t="str">
        <f>IF(問卷結果接收!M20="","",控制項內容!$K$2)</f>
        <v>習慣使用</v>
      </c>
      <c r="N20" t="str">
        <f>IF(問卷結果接收!N20="","",控制項內容!$K$3)</f>
        <v>效果好</v>
      </c>
      <c r="O20" t="str">
        <f>IF(問卷結果接收!O20="","",控制項內容!$K$4)</f>
        <v/>
      </c>
      <c r="P20" t="str">
        <f>IF(問卷結果接收!P20="","",控制項內容!$K$5)</f>
        <v/>
      </c>
      <c r="Q20" t="str">
        <f>IF(問卷結果接收!Q20="","",控制項內容!$L$2)</f>
        <v>不滿意之前產品</v>
      </c>
      <c r="R20" t="str">
        <f>IF(問卷結果接收!R20="","",控制項內容!$L$3)</f>
        <v/>
      </c>
      <c r="S20" t="str">
        <f>IF(問卷結果接收!S20="","",控制項內容!$L$4)</f>
        <v/>
      </c>
      <c r="T20" t="str">
        <f>IF(問卷結果接收!T20="","",控制項內容!$L$5)</f>
        <v/>
      </c>
      <c r="U20" s="16" t="str">
        <f>IF(問卷結果接收!U20="","",VLOOKUP(問卷結果接收!U20,問卷轉換,13,FALSE))</f>
        <v>超市</v>
      </c>
    </row>
    <row r="21" spans="1:21" x14ac:dyDescent="0.25">
      <c r="A21" t="str">
        <f>IF(問卷結果接收!A21="","",VLOOKUP(問卷結果接收!A21,控制項內容!$A$2:$M$7,2,FALSE))</f>
        <v>37-42歲</v>
      </c>
      <c r="B21" t="str">
        <f>IF(問卷結果接收!B21="","",VLOOKUP(問卷結果接收!B21,問卷轉換,3,FALSE))</f>
        <v>$22,001~$30,000</v>
      </c>
      <c r="C21" s="16" t="str">
        <f>IF(問卷結果接收!C21="","",VLOOKUP(問卷結果接收!C21,問卷轉換,4,FALSE))</f>
        <v>偶爾</v>
      </c>
      <c r="D21" s="16" t="str">
        <f>IF(問卷結果接收!D21="","",VLOOKUP(問卷結果接收!D21,問卷轉換,5,FALSE))</f>
        <v>$150-$200</v>
      </c>
      <c r="E21" t="str">
        <f>IF(問卷結果接收!E21="","",控制項內容!$F$2)</f>
        <v>價格</v>
      </c>
      <c r="F21" t="str">
        <f>IF(問卷結果接收!F21="","",控制項內容!$F$3)</f>
        <v>品牌</v>
      </c>
      <c r="G21" t="str">
        <f>IF(問卷結果接收!G21="","",控制項內容!$F$4)</f>
        <v/>
      </c>
      <c r="H21" t="str">
        <f>IF(問卷結果接收!H21="","",控制項內容!$F$5)</f>
        <v/>
      </c>
      <c r="I21" s="16" t="str">
        <f>IF(問卷結果接收!I21="","",VLOOKUP(問卷結果接收!I21,問卷轉換,7,FALSE))</f>
        <v>必要</v>
      </c>
      <c r="J21" s="16" t="str">
        <f>IF(問卷結果接收!J21="","",VLOOKUP(問卷結果接收!J21,問卷轉換,8,FALSE))</f>
        <v>1週一次</v>
      </c>
      <c r="K21" s="16" t="str">
        <f>IF(問卷結果接收!K21="","",VLOOKUP(問卷結果接收!K21,問卷轉換,9,FALSE))</f>
        <v>有時用</v>
      </c>
      <c r="L21" s="16" t="str">
        <f>IF(問卷結果接收!L21="","",VLOOKUP(問卷結果接收!L21,問卷轉換,10,FALSE))</f>
        <v>不會</v>
      </c>
      <c r="M21" t="str">
        <f>IF(問卷結果接收!M21="","",控制項內容!$K$2)</f>
        <v>習慣使用</v>
      </c>
      <c r="N21" t="str">
        <f>IF(問卷結果接收!N21="","",控制項內容!$K$3)</f>
        <v>效果好</v>
      </c>
      <c r="O21" t="str">
        <f>IF(問卷結果接收!O21="","",控制項內容!$K$4)</f>
        <v/>
      </c>
      <c r="P21" t="str">
        <f>IF(問卷結果接收!P21="","",控制項內容!$K$5)</f>
        <v/>
      </c>
      <c r="Q21" t="str">
        <f>IF(問卷結果接收!Q21="","",控制項內容!$L$2)</f>
        <v>不滿意之前產品</v>
      </c>
      <c r="R21" t="str">
        <f>IF(問卷結果接收!R21="","",控制項內容!$L$3)</f>
        <v/>
      </c>
      <c r="S21" t="str">
        <f>IF(問卷結果接收!S21="","",控制項內容!$L$4)</f>
        <v/>
      </c>
      <c r="T21" t="str">
        <f>IF(問卷結果接收!T21="","",控制項內容!$L$5)</f>
        <v/>
      </c>
      <c r="U21" s="16" t="str">
        <f>IF(問卷結果接收!U21="","",VLOOKUP(問卷結果接收!U21,問卷轉換,13,FALSE))</f>
        <v>專賣店</v>
      </c>
    </row>
    <row r="22" spans="1:21" x14ac:dyDescent="0.25">
      <c r="A22" t="str">
        <f>IF(問卷結果接收!A22="","",VLOOKUP(問卷結果接收!A22,控制項內容!$A$2:$M$7,2,FALSE))</f>
        <v>31-36歲</v>
      </c>
      <c r="B22" t="str">
        <f>IF(問卷結果接收!B22="","",VLOOKUP(問卷結果接收!B22,問卷轉換,3,FALSE))</f>
        <v>$22,001~$30,000</v>
      </c>
      <c r="C22" s="16" t="str">
        <f>IF(問卷結果接收!C22="","",VLOOKUP(問卷結果接收!C22,問卷轉換,4,FALSE))</f>
        <v>偶爾</v>
      </c>
      <c r="D22" s="16" t="str">
        <f>IF(問卷結果接收!D22="","",VLOOKUP(問卷結果接收!D22,問卷轉換,5,FALSE))</f>
        <v>$150-$200</v>
      </c>
      <c r="E22" t="str">
        <f>IF(問卷結果接收!E22="","",控制項內容!$F$2)</f>
        <v>價格</v>
      </c>
      <c r="F22" t="str">
        <f>IF(問卷結果接收!F22="","",控制項內容!$F$3)</f>
        <v>品牌</v>
      </c>
      <c r="G22" t="str">
        <f>IF(問卷結果接收!G22="","",控制項內容!$F$4)</f>
        <v/>
      </c>
      <c r="H22" t="str">
        <f>IF(問卷結果接收!H22="","",控制項內容!$F$5)</f>
        <v/>
      </c>
      <c r="I22" s="16" t="str">
        <f>IF(問卷結果接收!I22="","",VLOOKUP(問卷結果接收!I22,問卷轉換,7,FALSE))</f>
        <v>無所謂</v>
      </c>
      <c r="J22" s="16" t="str">
        <f>IF(問卷結果接收!J22="","",VLOOKUP(問卷結果接收!J22,問卷轉換,8,FALSE))</f>
        <v>3-5天一次</v>
      </c>
      <c r="K22" s="16" t="str">
        <f>IF(問卷結果接收!K22="","",VLOOKUP(問卷結果接收!K22,問卷轉換,9,FALSE))</f>
        <v>有時用</v>
      </c>
      <c r="L22" s="16" t="str">
        <f>IF(問卷結果接收!L22="","",VLOOKUP(問卷結果接收!L22,問卷轉換,10,FALSE))</f>
        <v>會</v>
      </c>
      <c r="M22" t="str">
        <f>IF(問卷結果接收!M22="","",控制項內容!$K$2)</f>
        <v>習慣使用</v>
      </c>
      <c r="N22" t="str">
        <f>IF(問卷結果接收!N22="","",控制項內容!$K$3)</f>
        <v/>
      </c>
      <c r="O22" t="str">
        <f>IF(問卷結果接收!O22="","",控制項內容!$K$4)</f>
        <v/>
      </c>
      <c r="P22" t="str">
        <f>IF(問卷結果接收!P22="","",控制項內容!$K$5)</f>
        <v/>
      </c>
      <c r="Q22" t="str">
        <f>IF(問卷結果接收!Q22="","",控制項內容!$L$2)</f>
        <v>不滿意之前產品</v>
      </c>
      <c r="R22" t="str">
        <f>IF(問卷結果接收!R22="","",控制項內容!$L$3)</f>
        <v/>
      </c>
      <c r="S22" t="str">
        <f>IF(問卷結果接收!S22="","",控制項內容!$L$4)</f>
        <v/>
      </c>
      <c r="T22" t="str">
        <f>IF(問卷結果接收!T22="","",控制項內容!$L$5)</f>
        <v/>
      </c>
      <c r="U22" s="16" t="str">
        <f>IF(問卷結果接收!U22="","",VLOOKUP(問卷結果接收!U22,問卷轉換,13,FALSE))</f>
        <v>專賣店</v>
      </c>
    </row>
    <row r="23" spans="1:21" x14ac:dyDescent="0.25">
      <c r="A23" t="str">
        <f>IF(問卷結果接收!A23="","",VLOOKUP(問卷結果接收!A23,控制項內容!$A$2:$M$7,2,FALSE))</f>
        <v>31-36歲</v>
      </c>
      <c r="B23" t="str">
        <f>IF(問卷結果接收!B23="","",VLOOKUP(問卷結果接收!B23,問卷轉換,3,FALSE))</f>
        <v>$22,001~$30,000</v>
      </c>
      <c r="C23" s="16" t="str">
        <f>IF(問卷結果接收!C23="","",VLOOKUP(問卷結果接收!C23,問卷轉換,4,FALSE))</f>
        <v>偶爾</v>
      </c>
      <c r="D23" s="16" t="str">
        <f>IF(問卷結果接收!D23="","",VLOOKUP(問卷結果接收!D23,問卷轉換,5,FALSE))</f>
        <v>$150-$200</v>
      </c>
      <c r="E23" t="str">
        <f>IF(問卷結果接收!E23="","",控制項內容!$F$2)</f>
        <v>價格</v>
      </c>
      <c r="F23" t="str">
        <f>IF(問卷結果接收!F23="","",控制項內容!$F$3)</f>
        <v/>
      </c>
      <c r="G23" t="str">
        <f>IF(問卷結果接收!G23="","",控制項內容!$F$4)</f>
        <v/>
      </c>
      <c r="H23" t="str">
        <f>IF(問卷結果接收!H23="","",控制項內容!$F$5)</f>
        <v/>
      </c>
      <c r="I23" s="16" t="str">
        <f>IF(問卷結果接收!I23="","",VLOOKUP(問卷結果接收!I23,問卷轉換,7,FALSE))</f>
        <v>必要</v>
      </c>
      <c r="J23" s="16" t="str">
        <f>IF(問卷結果接收!J23="","",VLOOKUP(問卷結果接收!J23,問卷轉換,8,FALSE))</f>
        <v>1週一次</v>
      </c>
      <c r="K23" s="16" t="str">
        <f>IF(問卷結果接收!K23="","",VLOOKUP(問卷結果接收!K23,問卷轉換,9,FALSE))</f>
        <v>有時用</v>
      </c>
      <c r="L23" s="16" t="str">
        <f>IF(問卷結果接收!L23="","",VLOOKUP(問卷結果接收!L23,問卷轉換,10,FALSE))</f>
        <v>不會</v>
      </c>
      <c r="M23" t="str">
        <f>IF(問卷結果接收!M23="","",控制項內容!$K$2)</f>
        <v>習慣使用</v>
      </c>
      <c r="N23" t="str">
        <f>IF(問卷結果接收!N23="","",控制項內容!$K$3)</f>
        <v>效果好</v>
      </c>
      <c r="O23" t="str">
        <f>IF(問卷結果接收!O23="","",控制項內容!$K$4)</f>
        <v/>
      </c>
      <c r="P23" t="str">
        <f>IF(問卷結果接收!P23="","",控制項內容!$K$5)</f>
        <v/>
      </c>
      <c r="Q23" t="str">
        <f>IF(問卷結果接收!Q23="","",控制項內容!$L$2)</f>
        <v>不滿意之前產品</v>
      </c>
      <c r="R23" t="str">
        <f>IF(問卷結果接收!R23="","",控制項內容!$L$3)</f>
        <v>嘗試不同新產品</v>
      </c>
      <c r="S23" t="str">
        <f>IF(問卷結果接收!S23="","",控制項內容!$L$4)</f>
        <v/>
      </c>
      <c r="T23" t="str">
        <f>IF(問卷結果接收!T23="","",控制項內容!$L$5)</f>
        <v/>
      </c>
      <c r="U23" s="16" t="str">
        <f>IF(問卷結果接收!U23="","",VLOOKUP(問卷結果接收!U23,問卷轉換,13,FALSE))</f>
        <v>便利商店</v>
      </c>
    </row>
    <row r="24" spans="1:21" x14ac:dyDescent="0.25">
      <c r="A24" t="str">
        <f>IF(問卷結果接收!A24="","",VLOOKUP(問卷結果接收!A24,控制項內容!$A$2:$M$7,2,FALSE))</f>
        <v>31-36歲</v>
      </c>
      <c r="B24" t="str">
        <f>IF(問卷結果接收!B24="","",VLOOKUP(問卷結果接收!B24,問卷轉換,3,FALSE))</f>
        <v>$30,001~$40,000</v>
      </c>
      <c r="C24" s="16" t="str">
        <f>IF(問卷結果接收!C24="","",VLOOKUP(問卷結果接收!C24,問卷轉換,4,FALSE))</f>
        <v>偶爾</v>
      </c>
      <c r="D24" s="16" t="str">
        <f>IF(問卷結果接收!D24="","",VLOOKUP(問卷結果接收!D24,問卷轉換,5,FALSE))</f>
        <v>$201-$250</v>
      </c>
      <c r="E24" t="str">
        <f>IF(問卷結果接收!E24="","",控制項內容!$F$2)</f>
        <v>價格</v>
      </c>
      <c r="F24" t="str">
        <f>IF(問卷結果接收!F24="","",控制項內容!$F$3)</f>
        <v>品牌</v>
      </c>
      <c r="G24" t="str">
        <f>IF(問卷結果接收!G24="","",控制項內容!$F$4)</f>
        <v/>
      </c>
      <c r="H24" t="str">
        <f>IF(問卷結果接收!H24="","",控制項內容!$F$5)</f>
        <v>其他</v>
      </c>
      <c r="I24" s="16" t="str">
        <f>IF(問卷結果接收!I24="","",VLOOKUP(問卷結果接收!I24,問卷轉換,7,FALSE))</f>
        <v>必要</v>
      </c>
      <c r="J24" s="16" t="str">
        <f>IF(問卷結果接收!J24="","",VLOOKUP(問卷結果接收!J24,問卷轉換,8,FALSE))</f>
        <v>1週一次</v>
      </c>
      <c r="K24" s="16" t="str">
        <f>IF(問卷結果接收!K24="","",VLOOKUP(問卷結果接收!K24,問卷轉換,9,FALSE))</f>
        <v>有時用</v>
      </c>
      <c r="L24" s="16" t="str">
        <f>IF(問卷結果接收!L24="","",VLOOKUP(問卷結果接收!L24,問卷轉換,10,FALSE))</f>
        <v>會</v>
      </c>
      <c r="M24" t="str">
        <f>IF(問卷結果接收!M24="","",控制項內容!$K$2)</f>
        <v>習慣使用</v>
      </c>
      <c r="N24" t="str">
        <f>IF(問卷結果接收!N24="","",控制項內容!$K$3)</f>
        <v>效果好</v>
      </c>
      <c r="O24" t="str">
        <f>IF(問卷結果接收!O24="","",控制項內容!$K$4)</f>
        <v/>
      </c>
      <c r="P24" t="str">
        <f>IF(問卷結果接收!P24="","",控制項內容!$K$5)</f>
        <v/>
      </c>
      <c r="Q24" t="str">
        <f>IF(問卷結果接收!Q24="","",控制項內容!$L$2)</f>
        <v>不滿意之前產品</v>
      </c>
      <c r="R24" t="str">
        <f>IF(問卷結果接收!R24="","",控制項內容!$L$3)</f>
        <v/>
      </c>
      <c r="S24" t="str">
        <f>IF(問卷結果接收!S24="","",控制項內容!$L$4)</f>
        <v/>
      </c>
      <c r="T24" t="str">
        <f>IF(問卷結果接收!T24="","",控制項內容!$L$5)</f>
        <v>其他</v>
      </c>
      <c r="U24" s="16" t="str">
        <f>IF(問卷結果接收!U24="","",VLOOKUP(問卷結果接收!U24,問卷轉換,13,FALSE))</f>
        <v>網路購物</v>
      </c>
    </row>
    <row r="25" spans="1:21" x14ac:dyDescent="0.25">
      <c r="A25" t="str">
        <f>IF(問卷結果接收!A25="","",VLOOKUP(問卷結果接收!A25,控制項內容!$A$2:$M$7,2,FALSE))</f>
        <v>37-42歲</v>
      </c>
      <c r="B25" t="str">
        <f>IF(問卷結果接收!B25="","",VLOOKUP(問卷結果接收!B25,問卷轉換,3,FALSE))</f>
        <v>$40,001~$50,000</v>
      </c>
      <c r="C25" s="16" t="str">
        <f>IF(問卷結果接收!C25="","",VLOOKUP(問卷結果接收!C25,問卷轉換,4,FALSE))</f>
        <v>每天</v>
      </c>
      <c r="D25" s="16" t="str">
        <f>IF(問卷結果接收!D25="","",VLOOKUP(問卷結果接收!D25,問卷轉換,5,FALSE))</f>
        <v>$251-$300</v>
      </c>
      <c r="E25" t="str">
        <f>IF(問卷結果接收!E25="","",控制項內容!$F$2)</f>
        <v/>
      </c>
      <c r="F25" t="str">
        <f>IF(問卷結果接收!F25="","",控制項內容!$F$3)</f>
        <v>品牌</v>
      </c>
      <c r="G25" t="str">
        <f>IF(問卷結果接收!G25="","",控制項內容!$F$4)</f>
        <v>好用</v>
      </c>
      <c r="H25" t="str">
        <f>IF(問卷結果接收!H25="","",控制項內容!$F$5)</f>
        <v/>
      </c>
      <c r="I25" s="16" t="str">
        <f>IF(問卷結果接收!I25="","",VLOOKUP(問卷結果接收!I25,問卷轉換,7,FALSE))</f>
        <v>必要</v>
      </c>
      <c r="J25" s="16" t="str">
        <f>IF(問卷結果接收!J25="","",VLOOKUP(問卷結果接收!J25,問卷轉換,8,FALSE))</f>
        <v>2-3天一次</v>
      </c>
      <c r="K25" s="16" t="str">
        <f>IF(問卷結果接收!K25="","",VLOOKUP(問卷結果接收!K25,問卷轉換,9,FALSE))</f>
        <v>有時用</v>
      </c>
      <c r="L25" s="16" t="str">
        <f>IF(問卷結果接收!L25="","",VLOOKUP(問卷結果接收!L25,問卷轉換,10,FALSE))</f>
        <v>不會</v>
      </c>
      <c r="M25" t="str">
        <f>IF(問卷結果接收!M25="","",控制項內容!$K$2)</f>
        <v>習慣使用</v>
      </c>
      <c r="N25" t="str">
        <f>IF(問卷結果接收!N25="","",控制項內容!$K$3)</f>
        <v>效果好</v>
      </c>
      <c r="O25" t="str">
        <f>IF(問卷結果接收!O25="","",控制項內容!$K$4)</f>
        <v/>
      </c>
      <c r="P25" t="str">
        <f>IF(問卷結果接收!P25="","",控制項內容!$K$5)</f>
        <v/>
      </c>
      <c r="Q25" t="str">
        <f>IF(問卷結果接收!Q25="","",控制項內容!$L$2)</f>
        <v/>
      </c>
      <c r="R25" t="str">
        <f>IF(問卷結果接收!R25="","",控制項內容!$L$3)</f>
        <v>嘗試不同新產品</v>
      </c>
      <c r="S25" t="str">
        <f>IF(問卷結果接收!S25="","",控制項內容!$L$4)</f>
        <v>別人推薦</v>
      </c>
      <c r="T25" t="str">
        <f>IF(問卷結果接收!T25="","",控制項內容!$L$5)</f>
        <v/>
      </c>
      <c r="U25" s="16" t="str">
        <f>IF(問卷結果接收!U25="","",VLOOKUP(問卷結果接收!U25,問卷轉換,13,FALSE))</f>
        <v>大賣場</v>
      </c>
    </row>
    <row r="26" spans="1:21" x14ac:dyDescent="0.25">
      <c r="A26" t="str">
        <f>IF(問卷結果接收!A26="","",VLOOKUP(問卷結果接收!A26,控制項內容!$A$2:$M$7,2,FALSE))</f>
        <v>31-36歲</v>
      </c>
      <c r="B26" t="str">
        <f>IF(問卷結果接收!B26="","",VLOOKUP(問卷結果接收!B26,問卷轉換,3,FALSE))</f>
        <v>$22,001~$30,000</v>
      </c>
      <c r="C26" s="16" t="str">
        <f>IF(問卷結果接收!C26="","",VLOOKUP(問卷結果接收!C26,問卷轉換,4,FALSE))</f>
        <v>偶爾</v>
      </c>
      <c r="D26" s="16" t="str">
        <f>IF(問卷結果接收!D26="","",VLOOKUP(問卷結果接收!D26,問卷轉換,5,FALSE))</f>
        <v>$201-$250</v>
      </c>
      <c r="E26" t="str">
        <f>IF(問卷結果接收!E26="","",控制項內容!$F$2)</f>
        <v/>
      </c>
      <c r="F26" t="str">
        <f>IF(問卷結果接收!F26="","",控制項內容!$F$3)</f>
        <v>品牌</v>
      </c>
      <c r="G26" t="str">
        <f>IF(問卷結果接收!G26="","",控制項內容!$F$4)</f>
        <v/>
      </c>
      <c r="H26" t="str">
        <f>IF(問卷結果接收!H26="","",控制項內容!$F$5)</f>
        <v/>
      </c>
      <c r="I26" s="16" t="str">
        <f>IF(問卷結果接收!I26="","",VLOOKUP(問卷結果接收!I26,問卷轉換,7,FALSE))</f>
        <v>非常必要</v>
      </c>
      <c r="J26" s="16" t="str">
        <f>IF(問卷結果接收!J26="","",VLOOKUP(問卷結果接收!J26,問卷轉換,8,FALSE))</f>
        <v>幾乎每天</v>
      </c>
      <c r="K26" s="16" t="str">
        <f>IF(問卷結果接收!K26="","",VLOOKUP(問卷結果接收!K26,問卷轉換,9,FALSE))</f>
        <v>經常用</v>
      </c>
      <c r="L26" s="16" t="str">
        <f>IF(問卷結果接收!L26="","",VLOOKUP(問卷結果接收!L26,問卷轉換,10,FALSE))</f>
        <v>不一定</v>
      </c>
      <c r="M26" t="str">
        <f>IF(問卷結果接收!M26="","",控制項內容!$K$2)</f>
        <v>習慣使用</v>
      </c>
      <c r="N26" t="str">
        <f>IF(問卷結果接收!N26="","",控制項內容!$K$3)</f>
        <v>效果好</v>
      </c>
      <c r="O26" t="str">
        <f>IF(問卷結果接收!O26="","",控制項內容!$K$4)</f>
        <v>其他沒有合適的</v>
      </c>
      <c r="P26" t="str">
        <f>IF(問卷結果接收!P26="","",控制項內容!$K$5)</f>
        <v/>
      </c>
      <c r="Q26" t="str">
        <f>IF(問卷結果接收!Q26="","",控制項內容!$L$2)</f>
        <v>不滿意之前產品</v>
      </c>
      <c r="R26" t="str">
        <f>IF(問卷結果接收!R26="","",控制項內容!$L$3)</f>
        <v>嘗試不同新產品</v>
      </c>
      <c r="S26" t="str">
        <f>IF(問卷結果接收!S26="","",控制項內容!$L$4)</f>
        <v/>
      </c>
      <c r="T26" t="str">
        <f>IF(問卷結果接收!T26="","",控制項內容!$L$5)</f>
        <v/>
      </c>
      <c r="U26" s="16" t="str">
        <f>IF(問卷結果接收!U26="","",VLOOKUP(問卷結果接收!U26,問卷轉換,13,FALSE))</f>
        <v>超市</v>
      </c>
    </row>
    <row r="27" spans="1:21" x14ac:dyDescent="0.25">
      <c r="A27" t="str">
        <f>IF(問卷結果接收!A27="","",VLOOKUP(問卷結果接收!A27,控制項內容!$A$2:$M$7,2,FALSE))</f>
        <v>37-42歲</v>
      </c>
      <c r="B27" t="str">
        <f>IF(問卷結果接收!B27="","",VLOOKUP(問卷結果接收!B27,問卷轉換,3,FALSE))</f>
        <v>$22,001~$30,000</v>
      </c>
      <c r="C27" s="16" t="str">
        <f>IF(問卷結果接收!C27="","",VLOOKUP(問卷結果接收!C27,問卷轉換,4,FALSE))</f>
        <v>偶爾</v>
      </c>
      <c r="D27" s="16" t="str">
        <f>IF(問卷結果接收!D27="","",VLOOKUP(問卷結果接收!D27,問卷轉換,5,FALSE))</f>
        <v>$150-$200</v>
      </c>
      <c r="E27" t="str">
        <f>IF(問卷結果接收!E27="","",控制項內容!$F$2)</f>
        <v>價格</v>
      </c>
      <c r="F27" t="str">
        <f>IF(問卷結果接收!F27="","",控制項內容!$F$3)</f>
        <v>品牌</v>
      </c>
      <c r="G27" t="str">
        <f>IF(問卷結果接收!G27="","",控制項內容!$F$4)</f>
        <v/>
      </c>
      <c r="H27" t="str">
        <f>IF(問卷結果接收!H27="","",控制項內容!$F$5)</f>
        <v/>
      </c>
      <c r="I27" s="16" t="str">
        <f>IF(問卷結果接收!I27="","",VLOOKUP(問卷結果接收!I27,問卷轉換,7,FALSE))</f>
        <v>必要</v>
      </c>
      <c r="J27" s="16" t="str">
        <f>IF(問卷結果接收!J27="","",VLOOKUP(問卷結果接收!J27,問卷轉換,8,FALSE))</f>
        <v>1週一次</v>
      </c>
      <c r="K27" s="16" t="str">
        <f>IF(問卷結果接收!K27="","",VLOOKUP(問卷結果接收!K27,問卷轉換,9,FALSE))</f>
        <v>有時用</v>
      </c>
      <c r="L27" s="16" t="str">
        <f>IF(問卷結果接收!L27="","",VLOOKUP(問卷結果接收!L27,問卷轉換,10,FALSE))</f>
        <v>不會</v>
      </c>
      <c r="M27" t="str">
        <f>IF(問卷結果接收!M27="","",控制項內容!$K$2)</f>
        <v>習慣使用</v>
      </c>
      <c r="N27" t="str">
        <f>IF(問卷結果接收!N27="","",控制項內容!$K$3)</f>
        <v>效果好</v>
      </c>
      <c r="O27" t="str">
        <f>IF(問卷結果接收!O27="","",控制項內容!$K$4)</f>
        <v/>
      </c>
      <c r="P27" t="str">
        <f>IF(問卷結果接收!P27="","",控制項內容!$K$5)</f>
        <v/>
      </c>
      <c r="Q27" t="str">
        <f>IF(問卷結果接收!Q27="","",控制項內容!$L$2)</f>
        <v>不滿意之前產品</v>
      </c>
      <c r="R27" t="str">
        <f>IF(問卷結果接收!R27="","",控制項內容!$L$3)</f>
        <v/>
      </c>
      <c r="S27" t="str">
        <f>IF(問卷結果接收!S27="","",控制項內容!$L$4)</f>
        <v/>
      </c>
      <c r="T27" t="str">
        <f>IF(問卷結果接收!T27="","",控制項內容!$L$5)</f>
        <v/>
      </c>
      <c r="U27" s="16" t="str">
        <f>IF(問卷結果接收!U27="","",VLOOKUP(問卷結果接收!U27,問卷轉換,13,FALSE))</f>
        <v>專賣店</v>
      </c>
    </row>
    <row r="28" spans="1:21" x14ac:dyDescent="0.25">
      <c r="A28" t="str">
        <f>IF(問卷結果接收!A28="","",VLOOKUP(問卷結果接收!A28,控制項內容!$A$2:$M$7,2,FALSE))</f>
        <v>31-36歲</v>
      </c>
      <c r="B28" t="str">
        <f>IF(問卷結果接收!B28="","",VLOOKUP(問卷結果接收!B28,問卷轉換,3,FALSE))</f>
        <v>$22,001~$30,000</v>
      </c>
      <c r="C28" s="16" t="str">
        <f>IF(問卷結果接收!C28="","",VLOOKUP(問卷結果接收!C28,問卷轉換,4,FALSE))</f>
        <v>偶爾</v>
      </c>
      <c r="D28" s="16" t="str">
        <f>IF(問卷結果接收!D28="","",VLOOKUP(問卷結果接收!D28,問卷轉換,5,FALSE))</f>
        <v>$150-$200</v>
      </c>
      <c r="E28" t="str">
        <f>IF(問卷結果接收!E28="","",控制項內容!$F$2)</f>
        <v/>
      </c>
      <c r="F28" t="str">
        <f>IF(問卷結果接收!F28="","",控制項內容!$F$3)</f>
        <v>品牌</v>
      </c>
      <c r="G28" t="str">
        <f>IF(問卷結果接收!G28="","",控制項內容!$F$4)</f>
        <v>好用</v>
      </c>
      <c r="H28" t="str">
        <f>IF(問卷結果接收!H28="","",控制項內容!$F$5)</f>
        <v/>
      </c>
      <c r="I28" s="16" t="str">
        <f>IF(問卷結果接收!I28="","",VLOOKUP(問卷結果接收!I28,問卷轉換,7,FALSE))</f>
        <v>必要</v>
      </c>
      <c r="J28" s="16" t="str">
        <f>IF(問卷結果接收!J28="","",VLOOKUP(問卷結果接收!J28,問卷轉換,8,FALSE))</f>
        <v>1週一次</v>
      </c>
      <c r="K28" s="16" t="str">
        <f>IF(問卷結果接收!K28="","",VLOOKUP(問卷結果接收!K28,問卷轉換,9,FALSE))</f>
        <v>有時用</v>
      </c>
      <c r="L28" s="16" t="str">
        <f>IF(問卷結果接收!L28="","",VLOOKUP(問卷結果接收!L28,問卷轉換,10,FALSE))</f>
        <v>不一定</v>
      </c>
      <c r="M28" t="str">
        <f>IF(問卷結果接收!M28="","",控制項內容!$K$2)</f>
        <v>習慣使用</v>
      </c>
      <c r="N28" t="str">
        <f>IF(問卷結果接收!N28="","",控制項內容!$K$3)</f>
        <v>效果好</v>
      </c>
      <c r="O28" t="str">
        <f>IF(問卷結果接收!O28="","",控制項內容!$K$4)</f>
        <v/>
      </c>
      <c r="P28" t="str">
        <f>IF(問卷結果接收!P28="","",控制項內容!$K$5)</f>
        <v/>
      </c>
      <c r="Q28" t="str">
        <f>IF(問卷結果接收!Q28="","",控制項內容!$L$2)</f>
        <v>不滿意之前產品</v>
      </c>
      <c r="R28" t="str">
        <f>IF(問卷結果接收!R28="","",控制項內容!$L$3)</f>
        <v/>
      </c>
      <c r="S28" t="str">
        <f>IF(問卷結果接收!S28="","",控制項內容!$L$4)</f>
        <v/>
      </c>
      <c r="T28" t="str">
        <f>IF(問卷結果接收!T28="","",控制項內容!$L$5)</f>
        <v>其他</v>
      </c>
      <c r="U28" s="16" t="str">
        <f>IF(問卷結果接收!U28="","",VLOOKUP(問卷結果接收!U28,問卷轉換,13,FALSE))</f>
        <v>大賣場</v>
      </c>
    </row>
    <row r="29" spans="1:21" x14ac:dyDescent="0.25">
      <c r="A29" t="str">
        <f>IF(問卷結果接收!A29="","",VLOOKUP(問卷結果接收!A29,控制項內容!$A$2:$M$7,2,FALSE))</f>
        <v>42歲以上</v>
      </c>
      <c r="B29" t="str">
        <f>IF(問卷結果接收!B29="","",VLOOKUP(問卷結果接收!B29,問卷轉換,3,FALSE))</f>
        <v>$40,001~$50,000</v>
      </c>
      <c r="C29" s="16" t="str">
        <f>IF(問卷結果接收!C29="","",VLOOKUP(問卷結果接收!C29,問卷轉換,4,FALSE))</f>
        <v>完全不會</v>
      </c>
      <c r="D29" s="16" t="str">
        <f>IF(問卷結果接收!D29="","",VLOOKUP(問卷結果接收!D29,問卷轉換,5,FALSE))</f>
        <v>$201-$250</v>
      </c>
      <c r="E29" t="str">
        <f>IF(問卷結果接收!E29="","",控制項內容!$F$2)</f>
        <v>價格</v>
      </c>
      <c r="F29" t="str">
        <f>IF(問卷結果接收!F29="","",控制項內容!$F$3)</f>
        <v/>
      </c>
      <c r="G29" t="str">
        <f>IF(問卷結果接收!G29="","",控制項內容!$F$4)</f>
        <v>好用</v>
      </c>
      <c r="H29" t="str">
        <f>IF(問卷結果接收!H29="","",控制項內容!$F$5)</f>
        <v/>
      </c>
      <c r="I29" s="16" t="str">
        <f>IF(問卷結果接收!I29="","",VLOOKUP(問卷結果接收!I29,問卷轉換,7,FALSE))</f>
        <v>無所謂</v>
      </c>
      <c r="J29" s="16" t="str">
        <f>IF(問卷結果接收!J29="","",VLOOKUP(問卷結果接收!J29,問卷轉換,8,FALSE))</f>
        <v>1週一次</v>
      </c>
      <c r="K29" s="16" t="str">
        <f>IF(問卷結果接收!K29="","",VLOOKUP(問卷結果接收!K29,問卷轉換,9,FALSE))</f>
        <v>有時用</v>
      </c>
      <c r="L29" s="16" t="str">
        <f>IF(問卷結果接收!L29="","",VLOOKUP(問卷結果接收!L29,問卷轉換,10,FALSE))</f>
        <v>不會</v>
      </c>
      <c r="M29" t="str">
        <f>IF(問卷結果接收!M29="","",控制項內容!$K$2)</f>
        <v>習慣使用</v>
      </c>
      <c r="N29" t="str">
        <f>IF(問卷結果接收!N29="","",控制項內容!$K$3)</f>
        <v>效果好</v>
      </c>
      <c r="O29" t="str">
        <f>IF(問卷結果接收!O29="","",控制項內容!$K$4)</f>
        <v/>
      </c>
      <c r="P29" t="str">
        <f>IF(問卷結果接收!P29="","",控制項內容!$K$5)</f>
        <v/>
      </c>
      <c r="Q29" t="str">
        <f>IF(問卷結果接收!Q29="","",控制項內容!$L$2)</f>
        <v>不滿意之前產品</v>
      </c>
      <c r="R29" t="str">
        <f>IF(問卷結果接收!R29="","",控制項內容!$L$3)</f>
        <v/>
      </c>
      <c r="S29" t="str">
        <f>IF(問卷結果接收!S29="","",控制項內容!$L$4)</f>
        <v/>
      </c>
      <c r="T29" t="str">
        <f>IF(問卷結果接收!T29="","",控制項內容!$L$5)</f>
        <v/>
      </c>
      <c r="U29" s="16" t="str">
        <f>IF(問卷結果接收!U29="","",VLOOKUP(問卷結果接收!U29,問卷轉換,13,FALSE))</f>
        <v>超市</v>
      </c>
    </row>
    <row r="30" spans="1:21" x14ac:dyDescent="0.25">
      <c r="A30" t="str">
        <f>IF(問卷結果接收!A30="","",VLOOKUP(問卷結果接收!A30,控制項內容!$A$2:$M$7,2,FALSE))</f>
        <v>31-36歲</v>
      </c>
      <c r="B30" t="str">
        <f>IF(問卷結果接收!B30="","",VLOOKUP(問卷結果接收!B30,問卷轉換,3,FALSE))</f>
        <v>$30,001~$40,000</v>
      </c>
      <c r="C30" s="16" t="str">
        <f>IF(問卷結果接收!C30="","",VLOOKUP(問卷結果接收!C30,問卷轉換,4,FALSE))</f>
        <v>偶爾</v>
      </c>
      <c r="D30" s="16" t="str">
        <f>IF(問卷結果接收!D30="","",VLOOKUP(問卷結果接收!D30,問卷轉換,5,FALSE))</f>
        <v>$150-$200</v>
      </c>
      <c r="E30" t="str">
        <f>IF(問卷結果接收!E30="","",控制項內容!$F$2)</f>
        <v/>
      </c>
      <c r="F30" t="str">
        <f>IF(問卷結果接收!F30="","",控制項內容!$F$3)</f>
        <v>品牌</v>
      </c>
      <c r="G30" t="str">
        <f>IF(問卷結果接收!G30="","",控制項內容!$F$4)</f>
        <v>好用</v>
      </c>
      <c r="H30" t="str">
        <f>IF(問卷結果接收!H30="","",控制項內容!$F$5)</f>
        <v/>
      </c>
      <c r="I30" s="16" t="str">
        <f>IF(問卷結果接收!I30="","",VLOOKUP(問卷結果接收!I30,問卷轉換,7,FALSE))</f>
        <v>無所謂</v>
      </c>
      <c r="J30" s="16" t="str">
        <f>IF(問卷結果接收!J30="","",VLOOKUP(問卷結果接收!J30,問卷轉換,8,FALSE))</f>
        <v>3-5天一次</v>
      </c>
      <c r="K30" s="16" t="str">
        <f>IF(問卷結果接收!K30="","",VLOOKUP(問卷結果接收!K30,問卷轉換,9,FALSE))</f>
        <v>有時用</v>
      </c>
      <c r="L30" s="16" t="str">
        <f>IF(問卷結果接收!L30="","",VLOOKUP(問卷結果接收!L30,問卷轉換,10,FALSE))</f>
        <v>會</v>
      </c>
      <c r="M30" t="str">
        <f>IF(問卷結果接收!M30="","",控制項內容!$K$2)</f>
        <v>習慣使用</v>
      </c>
      <c r="N30" t="str">
        <f>IF(問卷結果接收!N30="","",控制項內容!$K$3)</f>
        <v/>
      </c>
      <c r="O30" t="str">
        <f>IF(問卷結果接收!O30="","",控制項內容!$K$4)</f>
        <v/>
      </c>
      <c r="P30" t="str">
        <f>IF(問卷結果接收!P30="","",控制項內容!$K$5)</f>
        <v/>
      </c>
      <c r="Q30" t="str">
        <f>IF(問卷結果接收!Q30="","",控制項內容!$L$2)</f>
        <v/>
      </c>
      <c r="R30" t="str">
        <f>IF(問卷結果接收!R30="","",控制項內容!$L$3)</f>
        <v>嘗試不同新產品</v>
      </c>
      <c r="S30" t="str">
        <f>IF(問卷結果接收!S30="","",控制項內容!$L$4)</f>
        <v/>
      </c>
      <c r="T30" t="str">
        <f>IF(問卷結果接收!T30="","",控制項內容!$L$5)</f>
        <v/>
      </c>
      <c r="U30" s="16" t="str">
        <f>IF(問卷結果接收!U30="","",VLOOKUP(問卷結果接收!U30,問卷轉換,13,FALSE))</f>
        <v>大賣場</v>
      </c>
    </row>
    <row r="31" spans="1:21" x14ac:dyDescent="0.25">
      <c r="A31" t="str">
        <f>IF(問卷結果接收!A31="","",VLOOKUP(問卷結果接收!A31,控制項內容!$A$2:$M$7,2,FALSE))</f>
        <v>31-36歲</v>
      </c>
      <c r="B31" t="str">
        <f>IF(問卷結果接收!B31="","",VLOOKUP(問卷結果接收!B31,問卷轉換,3,FALSE))</f>
        <v>$22,001~$30,000</v>
      </c>
      <c r="C31" s="16" t="str">
        <f>IF(問卷結果接收!C31="","",VLOOKUP(問卷結果接收!C31,問卷轉換,4,FALSE))</f>
        <v>每天</v>
      </c>
      <c r="D31" s="16" t="str">
        <f>IF(問卷結果接收!D31="","",VLOOKUP(問卷結果接收!D31,問卷轉換,5,FALSE))</f>
        <v>$150以下</v>
      </c>
      <c r="E31" t="str">
        <f>IF(問卷結果接收!E31="","",控制項內容!$F$2)</f>
        <v>價格</v>
      </c>
      <c r="F31" t="str">
        <f>IF(問卷結果接收!F31="","",控制項內容!$F$3)</f>
        <v/>
      </c>
      <c r="G31" t="str">
        <f>IF(問卷結果接收!G31="","",控制項內容!$F$4)</f>
        <v>好用</v>
      </c>
      <c r="H31" t="str">
        <f>IF(問卷結果接收!H31="","",控制項內容!$F$5)</f>
        <v/>
      </c>
      <c r="I31" s="16" t="str">
        <f>IF(問卷結果接收!I31="","",VLOOKUP(問卷結果接收!I31,問卷轉換,7,FALSE))</f>
        <v>必要</v>
      </c>
      <c r="J31" s="16" t="str">
        <f>IF(問卷結果接收!J31="","",VLOOKUP(問卷結果接收!J31,問卷轉換,8,FALSE))</f>
        <v>3-5天一次</v>
      </c>
      <c r="K31" s="16" t="str">
        <f>IF(問卷結果接收!K31="","",VLOOKUP(問卷結果接收!K31,問卷轉換,9,FALSE))</f>
        <v>有時用</v>
      </c>
      <c r="L31" s="16" t="str">
        <f>IF(問卷結果接收!L31="","",VLOOKUP(問卷結果接收!L31,問卷轉換,10,FALSE))</f>
        <v>不會</v>
      </c>
      <c r="M31" t="str">
        <f>IF(問卷結果接收!M31="","",控制項內容!$K$2)</f>
        <v/>
      </c>
      <c r="N31" t="str">
        <f>IF(問卷結果接收!N31="","",控制項內容!$K$3)</f>
        <v/>
      </c>
      <c r="O31" t="str">
        <f>IF(問卷結果接收!O31="","",控制項內容!$K$4)</f>
        <v>其他沒有合適的</v>
      </c>
      <c r="P31" t="str">
        <f>IF(問卷結果接收!P31="","",控制項內容!$K$5)</f>
        <v/>
      </c>
      <c r="Q31" t="str">
        <f>IF(問卷結果接收!Q31="","",控制項內容!$L$2)</f>
        <v>不滿意之前產品</v>
      </c>
      <c r="R31" t="str">
        <f>IF(問卷結果接收!R31="","",控制項內容!$L$3)</f>
        <v/>
      </c>
      <c r="S31" t="str">
        <f>IF(問卷結果接收!S31="","",控制項內容!$L$4)</f>
        <v>別人推薦</v>
      </c>
      <c r="T31" t="str">
        <f>IF(問卷結果接收!T31="","",控制項內容!$L$5)</f>
        <v/>
      </c>
      <c r="U31" s="16" t="str">
        <f>IF(問卷結果接收!U31="","",VLOOKUP(問卷結果接收!U31,問卷轉換,13,FALSE))</f>
        <v>專賣店</v>
      </c>
    </row>
    <row r="32" spans="1:21" x14ac:dyDescent="0.25">
      <c r="A32" t="str">
        <f>IF(問卷結果接收!A32="","",VLOOKUP(問卷結果接收!A32,控制項內容!$A$2:$M$7,2,FALSE))</f>
        <v>37-42歲</v>
      </c>
      <c r="B32" t="str">
        <f>IF(問卷結果接收!B32="","",VLOOKUP(問卷結果接收!B32,問卷轉換,3,FALSE))</f>
        <v>$40,001~$50,000</v>
      </c>
      <c r="C32" s="16" t="str">
        <f>IF(問卷結果接收!C32="","",VLOOKUP(問卷結果接收!C32,問卷轉換,4,FALSE))</f>
        <v>偶爾</v>
      </c>
      <c r="D32" s="16" t="str">
        <f>IF(問卷結果接收!D32="","",VLOOKUP(問卷結果接收!D32,問卷轉換,5,FALSE))</f>
        <v>$201-$250</v>
      </c>
      <c r="E32" t="str">
        <f>IF(問卷結果接收!E32="","",控制項內容!$F$2)</f>
        <v/>
      </c>
      <c r="F32" t="str">
        <f>IF(問卷結果接收!F32="","",控制項內容!$F$3)</f>
        <v>品牌</v>
      </c>
      <c r="G32" t="str">
        <f>IF(問卷結果接收!G32="","",控制項內容!$F$4)</f>
        <v/>
      </c>
      <c r="H32" t="str">
        <f>IF(問卷結果接收!H32="","",控制項內容!$F$5)</f>
        <v/>
      </c>
      <c r="I32" s="16" t="str">
        <f>IF(問卷結果接收!I32="","",VLOOKUP(問卷結果接收!I32,問卷轉換,7,FALSE))</f>
        <v>必要</v>
      </c>
      <c r="J32" s="16" t="str">
        <f>IF(問卷結果接收!J32="","",VLOOKUP(問卷結果接收!J32,問卷轉換,8,FALSE))</f>
        <v>2-3天一次</v>
      </c>
      <c r="K32" s="16" t="str">
        <f>IF(問卷結果接收!K32="","",VLOOKUP(問卷結果接收!K32,問卷轉換,9,FALSE))</f>
        <v>經常用</v>
      </c>
      <c r="L32" s="16" t="str">
        <f>IF(問卷結果接收!L32="","",VLOOKUP(問卷結果接收!L32,問卷轉換,10,FALSE))</f>
        <v>不一定</v>
      </c>
      <c r="M32" t="str">
        <f>IF(問卷結果接收!M32="","",控制項內容!$K$2)</f>
        <v>習慣使用</v>
      </c>
      <c r="N32" t="str">
        <f>IF(問卷結果接收!N32="","",控制項內容!$K$3)</f>
        <v>效果好</v>
      </c>
      <c r="O32" t="str">
        <f>IF(問卷結果接收!O32="","",控制項內容!$K$4)</f>
        <v/>
      </c>
      <c r="P32" t="str">
        <f>IF(問卷結果接收!P32="","",控制項內容!$K$5)</f>
        <v/>
      </c>
      <c r="Q32" t="str">
        <f>IF(問卷結果接收!Q32="","",控制項內容!$L$2)</f>
        <v>不滿意之前產品</v>
      </c>
      <c r="R32" t="str">
        <f>IF(問卷結果接收!R32="","",控制項內容!$L$3)</f>
        <v/>
      </c>
      <c r="S32" t="str">
        <f>IF(問卷結果接收!S32="","",控制項內容!$L$4)</f>
        <v/>
      </c>
      <c r="T32" t="str">
        <f>IF(問卷結果接收!T32="","",控制項內容!$L$5)</f>
        <v/>
      </c>
      <c r="U32" s="16" t="str">
        <f>IF(問卷結果接收!U32="","",VLOOKUP(問卷結果接收!U32,問卷轉換,13,FALSE))</f>
        <v>大賣場</v>
      </c>
    </row>
    <row r="33" spans="1:21" x14ac:dyDescent="0.25">
      <c r="A33" t="str">
        <f>IF(問卷結果接收!A33="","",VLOOKUP(問卷結果接收!A33,控制項內容!$A$2:$M$7,2,FALSE))</f>
        <v>31-36歲</v>
      </c>
      <c r="B33" t="str">
        <f>IF(問卷結果接收!B33="","",VLOOKUP(問卷結果接收!B33,問卷轉換,3,FALSE))</f>
        <v>$22,001~$30,000</v>
      </c>
      <c r="C33" s="16" t="str">
        <f>IF(問卷結果接收!C33="","",VLOOKUP(問卷結果接收!C33,問卷轉換,4,FALSE))</f>
        <v>偶爾</v>
      </c>
      <c r="D33" s="16" t="str">
        <f>IF(問卷結果接收!D33="","",VLOOKUP(問卷結果接收!D33,問卷轉換,5,FALSE))</f>
        <v>$150-$200</v>
      </c>
      <c r="E33" t="str">
        <f>IF(問卷結果接收!E33="","",控制項內容!$F$2)</f>
        <v/>
      </c>
      <c r="F33" t="str">
        <f>IF(問卷結果接收!F33="","",控制項內容!$F$3)</f>
        <v>品牌</v>
      </c>
      <c r="G33" t="str">
        <f>IF(問卷結果接收!G33="","",控制項內容!$F$4)</f>
        <v>好用</v>
      </c>
      <c r="H33" t="str">
        <f>IF(問卷結果接收!H33="","",控制項內容!$F$5)</f>
        <v/>
      </c>
      <c r="I33" s="16" t="str">
        <f>IF(問卷結果接收!I33="","",VLOOKUP(問卷結果接收!I33,問卷轉換,7,FALSE))</f>
        <v>必要</v>
      </c>
      <c r="J33" s="16" t="str">
        <f>IF(問卷結果接收!J33="","",VLOOKUP(問卷結果接收!J33,問卷轉換,8,FALSE))</f>
        <v>1週一次</v>
      </c>
      <c r="K33" s="16" t="str">
        <f>IF(問卷結果接收!K33="","",VLOOKUP(問卷結果接收!K33,問卷轉換,9,FALSE))</f>
        <v>有時用</v>
      </c>
      <c r="L33" s="16" t="str">
        <f>IF(問卷結果接收!L33="","",VLOOKUP(問卷結果接收!L33,問卷轉換,10,FALSE))</f>
        <v>不一定</v>
      </c>
      <c r="M33" t="str">
        <f>IF(問卷結果接收!M33="","",控制項內容!$K$2)</f>
        <v>習慣使用</v>
      </c>
      <c r="N33" t="str">
        <f>IF(問卷結果接收!N33="","",控制項內容!$K$3)</f>
        <v>效果好</v>
      </c>
      <c r="O33" t="str">
        <f>IF(問卷結果接收!O33="","",控制項內容!$K$4)</f>
        <v/>
      </c>
      <c r="P33" t="str">
        <f>IF(問卷結果接收!P33="","",控制項內容!$K$5)</f>
        <v/>
      </c>
      <c r="Q33" t="str">
        <f>IF(問卷結果接收!Q33="","",控制項內容!$L$2)</f>
        <v>不滿意之前產品</v>
      </c>
      <c r="R33" t="str">
        <f>IF(問卷結果接收!R33="","",控制項內容!$L$3)</f>
        <v/>
      </c>
      <c r="S33" t="str">
        <f>IF(問卷結果接收!S33="","",控制項內容!$L$4)</f>
        <v/>
      </c>
      <c r="T33" t="str">
        <f>IF(問卷結果接收!T33="","",控制項內容!$L$5)</f>
        <v>其他</v>
      </c>
      <c r="U33" s="16" t="str">
        <f>IF(問卷結果接收!U33="","",VLOOKUP(問卷結果接收!U33,問卷轉換,13,FALSE))</f>
        <v>大賣場</v>
      </c>
    </row>
    <row r="34" spans="1:21" x14ac:dyDescent="0.25">
      <c r="A34" t="str">
        <f>IF(問卷結果接收!A34="","",VLOOKUP(問卷結果接收!A34,控制項內容!$A$2:$M$7,2,FALSE))</f>
        <v>42歲以上</v>
      </c>
      <c r="B34" t="str">
        <f>IF(問卷結果接收!B34="","",VLOOKUP(問卷結果接收!B34,問卷轉換,3,FALSE))</f>
        <v>$30,001~$40,000</v>
      </c>
      <c r="C34" s="16" t="str">
        <f>IF(問卷結果接收!C34="","",VLOOKUP(問卷結果接收!C34,問卷轉換,4,FALSE))</f>
        <v>完全不會</v>
      </c>
      <c r="D34" s="16" t="str">
        <f>IF(問卷結果接收!D34="","",VLOOKUP(問卷結果接收!D34,問卷轉換,5,FALSE))</f>
        <v>$201-$250</v>
      </c>
      <c r="E34" t="str">
        <f>IF(問卷結果接收!E34="","",控制項內容!$F$2)</f>
        <v/>
      </c>
      <c r="F34" t="str">
        <f>IF(問卷結果接收!F34="","",控制項內容!$F$3)</f>
        <v>品牌</v>
      </c>
      <c r="G34" t="str">
        <f>IF(問卷結果接收!G34="","",控制項內容!$F$4)</f>
        <v/>
      </c>
      <c r="H34" t="str">
        <f>IF(問卷結果接收!H34="","",控制項內容!$F$5)</f>
        <v/>
      </c>
      <c r="I34" s="16" t="str">
        <f>IF(問卷結果接收!I34="","",VLOOKUP(問卷結果接收!I34,問卷轉換,7,FALSE))</f>
        <v>必要</v>
      </c>
      <c r="J34" s="16" t="str">
        <f>IF(問卷結果接收!J34="","",VLOOKUP(問卷結果接收!J34,問卷轉換,8,FALSE))</f>
        <v>2-3天一次</v>
      </c>
      <c r="K34" s="16" t="str">
        <f>IF(問卷結果接收!K34="","",VLOOKUP(問卷結果接收!K34,問卷轉換,9,FALSE))</f>
        <v>經常用</v>
      </c>
      <c r="L34" s="16" t="str">
        <f>IF(問卷結果接收!L34="","",VLOOKUP(問卷結果接收!L34,問卷轉換,10,FALSE))</f>
        <v>不一定</v>
      </c>
      <c r="M34" t="str">
        <f>IF(問卷結果接收!M34="","",控制項內容!$K$2)</f>
        <v>習慣使用</v>
      </c>
      <c r="N34" t="str">
        <f>IF(問卷結果接收!N34="","",控制項內容!$K$3)</f>
        <v>效果好</v>
      </c>
      <c r="O34" t="str">
        <f>IF(問卷結果接收!O34="","",控制項內容!$K$4)</f>
        <v/>
      </c>
      <c r="P34" t="str">
        <f>IF(問卷結果接收!P34="","",控制項內容!$K$5)</f>
        <v/>
      </c>
      <c r="Q34" t="str">
        <f>IF(問卷結果接收!Q34="","",控制項內容!$L$2)</f>
        <v>不滿意之前產品</v>
      </c>
      <c r="R34" t="str">
        <f>IF(問卷結果接收!R34="","",控制項內容!$L$3)</f>
        <v/>
      </c>
      <c r="S34" t="str">
        <f>IF(問卷結果接收!S34="","",控制項內容!$L$4)</f>
        <v/>
      </c>
      <c r="T34" t="str">
        <f>IF(問卷結果接收!T34="","",控制項內容!$L$5)</f>
        <v/>
      </c>
      <c r="U34" s="16" t="str">
        <f>IF(問卷結果接收!U34="","",VLOOKUP(問卷結果接收!U34,問卷轉換,13,FALSE))</f>
        <v>大賣場</v>
      </c>
    </row>
    <row r="35" spans="1:21" x14ac:dyDescent="0.25">
      <c r="A35" t="str">
        <f>IF(問卷結果接收!A35="","",VLOOKUP(問卷結果接收!A35,控制項內容!$A$2:$M$7,2,FALSE))</f>
        <v>31-36歲</v>
      </c>
      <c r="B35" t="str">
        <f>IF(問卷結果接收!B35="","",VLOOKUP(問卷結果接收!B35,問卷轉換,3,FALSE))</f>
        <v>$22,001~$30,000</v>
      </c>
      <c r="C35" s="16" t="str">
        <f>IF(問卷結果接收!C35="","",VLOOKUP(問卷結果接收!C35,問卷轉換,4,FALSE))</f>
        <v>完全不會</v>
      </c>
      <c r="D35" s="16" t="str">
        <f>IF(問卷結果接收!D35="","",VLOOKUP(問卷結果接收!D35,問卷轉換,5,FALSE))</f>
        <v>$150-$200</v>
      </c>
      <c r="E35" t="str">
        <f>IF(問卷結果接收!E35="","",控制項內容!$F$2)</f>
        <v/>
      </c>
      <c r="F35" t="str">
        <f>IF(問卷結果接收!F35="","",控制項內容!$F$3)</f>
        <v/>
      </c>
      <c r="G35" t="str">
        <f>IF(問卷結果接收!G35="","",控制項內容!$F$4)</f>
        <v>好用</v>
      </c>
      <c r="H35" t="str">
        <f>IF(問卷結果接收!H35="","",控制項內容!$F$5)</f>
        <v/>
      </c>
      <c r="I35" s="16" t="str">
        <f>IF(問卷結果接收!I35="","",VLOOKUP(問卷結果接收!I35,問卷轉換,7,FALSE))</f>
        <v>無所謂</v>
      </c>
      <c r="J35" s="16" t="str">
        <f>IF(問卷結果接收!J35="","",VLOOKUP(問卷結果接收!J35,問卷轉換,8,FALSE))</f>
        <v>1週一次</v>
      </c>
      <c r="K35" s="16" t="str">
        <f>IF(問卷結果接收!K35="","",VLOOKUP(問卷結果接收!K35,問卷轉換,9,FALSE))</f>
        <v>有時用</v>
      </c>
      <c r="L35" s="16" t="str">
        <f>IF(問卷結果接收!L35="","",VLOOKUP(問卷結果接收!L35,問卷轉換,10,FALSE))</f>
        <v>不會</v>
      </c>
      <c r="M35" t="str">
        <f>IF(問卷結果接收!M35="","",控制項內容!$K$2)</f>
        <v/>
      </c>
      <c r="N35" t="str">
        <f>IF(問卷結果接收!N35="","",控制項內容!$K$3)</f>
        <v>效果好</v>
      </c>
      <c r="O35" t="str">
        <f>IF(問卷結果接收!O35="","",控制項內容!$K$4)</f>
        <v/>
      </c>
      <c r="P35" t="str">
        <f>IF(問卷結果接收!P35="","",控制項內容!$K$5)</f>
        <v/>
      </c>
      <c r="Q35" t="str">
        <f>IF(問卷結果接收!Q35="","",控制項內容!$L$2)</f>
        <v>不滿意之前產品</v>
      </c>
      <c r="R35" t="str">
        <f>IF(問卷結果接收!R35="","",控制項內容!$L$3)</f>
        <v/>
      </c>
      <c r="S35" t="str">
        <f>IF(問卷結果接收!S35="","",控制項內容!$L$4)</f>
        <v/>
      </c>
      <c r="T35" t="str">
        <f>IF(問卷結果接收!T35="","",控制項內容!$L$5)</f>
        <v/>
      </c>
      <c r="U35" s="16" t="str">
        <f>IF(問卷結果接收!U35="","",VLOOKUP(問卷結果接收!U35,問卷轉換,13,FALSE))</f>
        <v>便利商店</v>
      </c>
    </row>
    <row r="36" spans="1:21" x14ac:dyDescent="0.25">
      <c r="A36" t="str">
        <f>IF(問卷結果接收!A36="","",VLOOKUP(問卷結果接收!A36,控制項內容!$A$2:$M$7,2,FALSE))</f>
        <v>31-36歲</v>
      </c>
      <c r="B36" t="str">
        <f>IF(問卷結果接收!B36="","",VLOOKUP(問卷結果接收!B36,問卷轉換,3,FALSE))</f>
        <v>$30,001~$40,000</v>
      </c>
      <c r="C36" s="16" t="str">
        <f>IF(問卷結果接收!C36="","",VLOOKUP(問卷結果接收!C36,問卷轉換,4,FALSE))</f>
        <v>偶爾</v>
      </c>
      <c r="D36" s="16" t="str">
        <f>IF(問卷結果接收!D36="","",VLOOKUP(問卷結果接收!D36,問卷轉換,5,FALSE))</f>
        <v>$251-$300</v>
      </c>
      <c r="E36" t="str">
        <f>IF(問卷結果接收!E36="","",控制項內容!$F$2)</f>
        <v/>
      </c>
      <c r="F36" t="str">
        <f>IF(問卷結果接收!F36="","",控制項內容!$F$3)</f>
        <v>品牌</v>
      </c>
      <c r="G36" t="str">
        <f>IF(問卷結果接收!G36="","",控制項內容!$F$4)</f>
        <v>好用</v>
      </c>
      <c r="H36" t="str">
        <f>IF(問卷結果接收!H36="","",控制項內容!$F$5)</f>
        <v/>
      </c>
      <c r="I36" s="16" t="str">
        <f>IF(問卷結果接收!I36="","",VLOOKUP(問卷結果接收!I36,問卷轉換,7,FALSE))</f>
        <v>必要</v>
      </c>
      <c r="J36" s="16" t="str">
        <f>IF(問卷結果接收!J36="","",VLOOKUP(問卷結果接收!J36,問卷轉換,8,FALSE))</f>
        <v>1週一次</v>
      </c>
      <c r="K36" s="16" t="str">
        <f>IF(問卷結果接收!K36="","",VLOOKUP(問卷結果接收!K36,問卷轉換,9,FALSE))</f>
        <v>有時用</v>
      </c>
      <c r="L36" s="16" t="str">
        <f>IF(問卷結果接收!L36="","",VLOOKUP(問卷結果接收!L36,問卷轉換,10,FALSE))</f>
        <v>不一定</v>
      </c>
      <c r="M36" t="str">
        <f>IF(問卷結果接收!M36="","",控制項內容!$K$2)</f>
        <v>習慣使用</v>
      </c>
      <c r="N36" t="str">
        <f>IF(問卷結果接收!N36="","",控制項內容!$K$3)</f>
        <v>效果好</v>
      </c>
      <c r="O36" t="str">
        <f>IF(問卷結果接收!O36="","",控制項內容!$K$4)</f>
        <v/>
      </c>
      <c r="P36" t="str">
        <f>IF(問卷結果接收!P36="","",控制項內容!$K$5)</f>
        <v/>
      </c>
      <c r="Q36" t="str">
        <f>IF(問卷結果接收!Q36="","",控制項內容!$L$2)</f>
        <v>不滿意之前產品</v>
      </c>
      <c r="R36" t="str">
        <f>IF(問卷結果接收!R36="","",控制項內容!$L$3)</f>
        <v/>
      </c>
      <c r="S36" t="str">
        <f>IF(問卷結果接收!S36="","",控制項內容!$L$4)</f>
        <v/>
      </c>
      <c r="T36" t="str">
        <f>IF(問卷結果接收!T36="","",控制項內容!$L$5)</f>
        <v/>
      </c>
      <c r="U36" s="16" t="str">
        <f>IF(問卷結果接收!U36="","",VLOOKUP(問卷結果接收!U36,問卷轉換,13,FALSE))</f>
        <v>超市</v>
      </c>
    </row>
    <row r="37" spans="1:21" x14ac:dyDescent="0.25">
      <c r="A37" t="str">
        <f>IF(問卷結果接收!A37="","",VLOOKUP(問卷結果接收!A37,控制項內容!$A$2:$M$7,2,FALSE))</f>
        <v>37-42歲</v>
      </c>
      <c r="B37" t="str">
        <f>IF(問卷結果接收!B37="","",VLOOKUP(問卷結果接收!B37,問卷轉換,3,FALSE))</f>
        <v>$22,001~$30,000</v>
      </c>
      <c r="C37" s="16" t="str">
        <f>IF(問卷結果接收!C37="","",VLOOKUP(問卷結果接收!C37,問卷轉換,4,FALSE))</f>
        <v>偶爾</v>
      </c>
      <c r="D37" s="16" t="str">
        <f>IF(問卷結果接收!D37="","",VLOOKUP(問卷結果接收!D37,問卷轉換,5,FALSE))</f>
        <v>$150-$200</v>
      </c>
      <c r="E37" t="str">
        <f>IF(問卷結果接收!E37="","",控制項內容!$F$2)</f>
        <v>價格</v>
      </c>
      <c r="F37" t="str">
        <f>IF(問卷結果接收!F37="","",控制項內容!$F$3)</f>
        <v>品牌</v>
      </c>
      <c r="G37" t="str">
        <f>IF(問卷結果接收!G37="","",控制項內容!$F$4)</f>
        <v/>
      </c>
      <c r="H37" t="str">
        <f>IF(問卷結果接收!H37="","",控制項內容!$F$5)</f>
        <v/>
      </c>
      <c r="I37" s="16" t="str">
        <f>IF(問卷結果接收!I37="","",VLOOKUP(問卷結果接收!I37,問卷轉換,7,FALSE))</f>
        <v>必要</v>
      </c>
      <c r="J37" s="16" t="str">
        <f>IF(問卷結果接收!J37="","",VLOOKUP(問卷結果接收!J37,問卷轉換,8,FALSE))</f>
        <v>1週一次</v>
      </c>
      <c r="K37" s="16" t="str">
        <f>IF(問卷結果接收!K37="","",VLOOKUP(問卷結果接收!K37,問卷轉換,9,FALSE))</f>
        <v>有時用</v>
      </c>
      <c r="L37" s="16" t="str">
        <f>IF(問卷結果接收!L37="","",VLOOKUP(問卷結果接收!L37,問卷轉換,10,FALSE))</f>
        <v>不會</v>
      </c>
      <c r="M37" t="str">
        <f>IF(問卷結果接收!M37="","",控制項內容!$K$2)</f>
        <v>習慣使用</v>
      </c>
      <c r="N37" t="str">
        <f>IF(問卷結果接收!N37="","",控制項內容!$K$3)</f>
        <v>效果好</v>
      </c>
      <c r="O37" t="str">
        <f>IF(問卷結果接收!O37="","",控制項內容!$K$4)</f>
        <v/>
      </c>
      <c r="P37" t="str">
        <f>IF(問卷結果接收!P37="","",控制項內容!$K$5)</f>
        <v/>
      </c>
      <c r="Q37" t="str">
        <f>IF(問卷結果接收!Q37="","",控制項內容!$L$2)</f>
        <v>不滿意之前產品</v>
      </c>
      <c r="R37" t="str">
        <f>IF(問卷結果接收!R37="","",控制項內容!$L$3)</f>
        <v/>
      </c>
      <c r="S37" t="str">
        <f>IF(問卷結果接收!S37="","",控制項內容!$L$4)</f>
        <v/>
      </c>
      <c r="T37" t="str">
        <f>IF(問卷結果接收!T37="","",控制項內容!$L$5)</f>
        <v/>
      </c>
      <c r="U37" s="16" t="str">
        <f>IF(問卷結果接收!U37="","",VLOOKUP(問卷結果接收!U37,問卷轉換,13,FALSE))</f>
        <v>專賣店</v>
      </c>
    </row>
    <row r="38" spans="1:21" x14ac:dyDescent="0.25">
      <c r="A38" t="str">
        <f>IF(問卷結果接收!A38="","",VLOOKUP(問卷結果接收!A38,控制項內容!$A$2:$M$7,2,FALSE))</f>
        <v>31-36歲</v>
      </c>
      <c r="B38" t="str">
        <f>IF(問卷結果接收!B38="","",VLOOKUP(問卷結果接收!B38,問卷轉換,3,FALSE))</f>
        <v>$22,001~$30,000</v>
      </c>
      <c r="C38" s="16" t="str">
        <f>IF(問卷結果接收!C38="","",VLOOKUP(問卷結果接收!C38,問卷轉換,4,FALSE))</f>
        <v>偶爾</v>
      </c>
      <c r="D38" s="16" t="str">
        <f>IF(問卷結果接收!D38="","",VLOOKUP(問卷結果接收!D38,問卷轉換,5,FALSE))</f>
        <v>$150-$200</v>
      </c>
      <c r="E38" t="str">
        <f>IF(問卷結果接收!E38="","",控制項內容!$F$2)</f>
        <v>價格</v>
      </c>
      <c r="F38" t="str">
        <f>IF(問卷結果接收!F38="","",控制項內容!$F$3)</f>
        <v>品牌</v>
      </c>
      <c r="G38" t="str">
        <f>IF(問卷結果接收!G38="","",控制項內容!$F$4)</f>
        <v/>
      </c>
      <c r="H38" t="str">
        <f>IF(問卷結果接收!H38="","",控制項內容!$F$5)</f>
        <v/>
      </c>
      <c r="I38" s="16" t="str">
        <f>IF(問卷結果接收!I38="","",VLOOKUP(問卷結果接收!I38,問卷轉換,7,FALSE))</f>
        <v>無所謂</v>
      </c>
      <c r="J38" s="16" t="str">
        <f>IF(問卷結果接收!J38="","",VLOOKUP(問卷結果接收!J38,問卷轉換,8,FALSE))</f>
        <v>3-5天一次</v>
      </c>
      <c r="K38" s="16" t="str">
        <f>IF(問卷結果接收!K38="","",VLOOKUP(問卷結果接收!K38,問卷轉換,9,FALSE))</f>
        <v>有時用</v>
      </c>
      <c r="L38" s="16" t="str">
        <f>IF(問卷結果接收!L38="","",VLOOKUP(問卷結果接收!L38,問卷轉換,10,FALSE))</f>
        <v>會</v>
      </c>
      <c r="M38" t="str">
        <f>IF(問卷結果接收!M38="","",控制項內容!$K$2)</f>
        <v>習慣使用</v>
      </c>
      <c r="N38" t="str">
        <f>IF(問卷結果接收!N38="","",控制項內容!$K$3)</f>
        <v/>
      </c>
      <c r="O38" t="str">
        <f>IF(問卷結果接收!O38="","",控制項內容!$K$4)</f>
        <v/>
      </c>
      <c r="P38" t="str">
        <f>IF(問卷結果接收!P38="","",控制項內容!$K$5)</f>
        <v/>
      </c>
      <c r="Q38" t="str">
        <f>IF(問卷結果接收!Q38="","",控制項內容!$L$2)</f>
        <v>不滿意之前產品</v>
      </c>
      <c r="R38" t="str">
        <f>IF(問卷結果接收!R38="","",控制項內容!$L$3)</f>
        <v/>
      </c>
      <c r="S38" t="str">
        <f>IF(問卷結果接收!S38="","",控制項內容!$L$4)</f>
        <v/>
      </c>
      <c r="T38" t="str">
        <f>IF(問卷結果接收!T38="","",控制項內容!$L$5)</f>
        <v/>
      </c>
      <c r="U38" s="16" t="str">
        <f>IF(問卷結果接收!U38="","",VLOOKUP(問卷結果接收!U38,問卷轉換,13,FALSE))</f>
        <v>專賣店</v>
      </c>
    </row>
    <row r="39" spans="1:21" x14ac:dyDescent="0.25">
      <c r="A39" t="str">
        <f>IF(問卷結果接收!A39="","",VLOOKUP(問卷結果接收!A39,控制項內容!$A$2:$M$7,2,FALSE))</f>
        <v>31-36歲</v>
      </c>
      <c r="B39" t="str">
        <f>IF(問卷結果接收!B39="","",VLOOKUP(問卷結果接收!B39,問卷轉換,3,FALSE))</f>
        <v>$22,001~$30,000</v>
      </c>
      <c r="C39" s="16" t="str">
        <f>IF(問卷結果接收!C39="","",VLOOKUP(問卷結果接收!C39,問卷轉換,4,FALSE))</f>
        <v>偶爾</v>
      </c>
      <c r="D39" s="16" t="str">
        <f>IF(問卷結果接收!D39="","",VLOOKUP(問卷結果接收!D39,問卷轉換,5,FALSE))</f>
        <v>$150-$200</v>
      </c>
      <c r="E39" t="str">
        <f>IF(問卷結果接收!E39="","",控制項內容!$F$2)</f>
        <v>價格</v>
      </c>
      <c r="F39" t="str">
        <f>IF(問卷結果接收!F39="","",控制項內容!$F$3)</f>
        <v/>
      </c>
      <c r="G39" t="str">
        <f>IF(問卷結果接收!G39="","",控制項內容!$F$4)</f>
        <v/>
      </c>
      <c r="H39" t="str">
        <f>IF(問卷結果接收!H39="","",控制項內容!$F$5)</f>
        <v/>
      </c>
      <c r="I39" s="16" t="str">
        <f>IF(問卷結果接收!I39="","",VLOOKUP(問卷結果接收!I39,問卷轉換,7,FALSE))</f>
        <v>必要</v>
      </c>
      <c r="J39" s="16" t="str">
        <f>IF(問卷結果接收!J39="","",VLOOKUP(問卷結果接收!J39,問卷轉換,8,FALSE))</f>
        <v>1週一次</v>
      </c>
      <c r="K39" s="16" t="str">
        <f>IF(問卷結果接收!K39="","",VLOOKUP(問卷結果接收!K39,問卷轉換,9,FALSE))</f>
        <v>有時用</v>
      </c>
      <c r="L39" s="16" t="str">
        <f>IF(問卷結果接收!L39="","",VLOOKUP(問卷結果接收!L39,問卷轉換,10,FALSE))</f>
        <v>不會</v>
      </c>
      <c r="M39" t="str">
        <f>IF(問卷結果接收!M39="","",控制項內容!$K$2)</f>
        <v>習慣使用</v>
      </c>
      <c r="N39" t="str">
        <f>IF(問卷結果接收!N39="","",控制項內容!$K$3)</f>
        <v>效果好</v>
      </c>
      <c r="O39" t="str">
        <f>IF(問卷結果接收!O39="","",控制項內容!$K$4)</f>
        <v/>
      </c>
      <c r="P39" t="str">
        <f>IF(問卷結果接收!P39="","",控制項內容!$K$5)</f>
        <v/>
      </c>
      <c r="Q39" t="str">
        <f>IF(問卷結果接收!Q39="","",控制項內容!$L$2)</f>
        <v>不滿意之前產品</v>
      </c>
      <c r="R39" t="str">
        <f>IF(問卷結果接收!R39="","",控制項內容!$L$3)</f>
        <v>嘗試不同新產品</v>
      </c>
      <c r="S39" t="str">
        <f>IF(問卷結果接收!S39="","",控制項內容!$L$4)</f>
        <v/>
      </c>
      <c r="T39" t="str">
        <f>IF(問卷結果接收!T39="","",控制項內容!$L$5)</f>
        <v/>
      </c>
      <c r="U39" s="16" t="str">
        <f>IF(問卷結果接收!U39="","",VLOOKUP(問卷結果接收!U39,問卷轉換,13,FALSE))</f>
        <v>便利商店</v>
      </c>
    </row>
    <row r="40" spans="1:21" x14ac:dyDescent="0.25">
      <c r="A40" t="str">
        <f>IF(問卷結果接收!A40="","",VLOOKUP(問卷結果接收!A40,控制項內容!$A$2:$M$7,2,FALSE))</f>
        <v>31-36歲</v>
      </c>
      <c r="B40" t="str">
        <f>IF(問卷結果接收!B40="","",VLOOKUP(問卷結果接收!B40,問卷轉換,3,FALSE))</f>
        <v>$30,001~$40,000</v>
      </c>
      <c r="C40" s="16" t="str">
        <f>IF(問卷結果接收!C40="","",VLOOKUP(問卷結果接收!C40,問卷轉換,4,FALSE))</f>
        <v>偶爾</v>
      </c>
      <c r="D40" s="16" t="str">
        <f>IF(問卷結果接收!D40="","",VLOOKUP(問卷結果接收!D40,問卷轉換,5,FALSE))</f>
        <v>$201-$250</v>
      </c>
      <c r="E40" t="str">
        <f>IF(問卷結果接收!E40="","",控制項內容!$F$2)</f>
        <v>價格</v>
      </c>
      <c r="F40" t="str">
        <f>IF(問卷結果接收!F40="","",控制項內容!$F$3)</f>
        <v>品牌</v>
      </c>
      <c r="G40" t="str">
        <f>IF(問卷結果接收!G40="","",控制項內容!$F$4)</f>
        <v/>
      </c>
      <c r="H40" t="str">
        <f>IF(問卷結果接收!H40="","",控制項內容!$F$5)</f>
        <v>其他</v>
      </c>
      <c r="I40" s="16" t="str">
        <f>IF(問卷結果接收!I40="","",VLOOKUP(問卷結果接收!I40,問卷轉換,7,FALSE))</f>
        <v>必要</v>
      </c>
      <c r="J40" s="16" t="str">
        <f>IF(問卷結果接收!J40="","",VLOOKUP(問卷結果接收!J40,問卷轉換,8,FALSE))</f>
        <v>1週一次</v>
      </c>
      <c r="K40" s="16" t="str">
        <f>IF(問卷結果接收!K40="","",VLOOKUP(問卷結果接收!K40,問卷轉換,9,FALSE))</f>
        <v>有時用</v>
      </c>
      <c r="L40" s="16" t="str">
        <f>IF(問卷結果接收!L40="","",VLOOKUP(問卷結果接收!L40,問卷轉換,10,FALSE))</f>
        <v>會</v>
      </c>
      <c r="M40" t="str">
        <f>IF(問卷結果接收!M40="","",控制項內容!$K$2)</f>
        <v>習慣使用</v>
      </c>
      <c r="N40" t="str">
        <f>IF(問卷結果接收!N40="","",控制項內容!$K$3)</f>
        <v>效果好</v>
      </c>
      <c r="O40" t="str">
        <f>IF(問卷結果接收!O40="","",控制項內容!$K$4)</f>
        <v/>
      </c>
      <c r="P40" t="str">
        <f>IF(問卷結果接收!P40="","",控制項內容!$K$5)</f>
        <v/>
      </c>
      <c r="Q40" t="str">
        <f>IF(問卷結果接收!Q40="","",控制項內容!$L$2)</f>
        <v>不滿意之前產品</v>
      </c>
      <c r="R40" t="str">
        <f>IF(問卷結果接收!R40="","",控制項內容!$L$3)</f>
        <v/>
      </c>
      <c r="S40" t="str">
        <f>IF(問卷結果接收!S40="","",控制項內容!$L$4)</f>
        <v/>
      </c>
      <c r="T40" t="str">
        <f>IF(問卷結果接收!T40="","",控制項內容!$L$5)</f>
        <v>其他</v>
      </c>
      <c r="U40" s="16" t="str">
        <f>IF(問卷結果接收!U40="","",VLOOKUP(問卷結果接收!U40,問卷轉換,13,FALSE))</f>
        <v>網路購物</v>
      </c>
    </row>
    <row r="41" spans="1:21" x14ac:dyDescent="0.25">
      <c r="A41" t="str">
        <f>IF(問卷結果接收!A41="","",VLOOKUP(問卷結果接收!A41,控制項內容!$A$2:$M$7,2,FALSE))</f>
        <v>31-36歲</v>
      </c>
      <c r="B41" t="str">
        <f>IF(問卷結果接收!B41="","",VLOOKUP(問卷結果接收!B41,問卷轉換,3,FALSE))</f>
        <v>$30,001~$40,000</v>
      </c>
      <c r="C41" s="16" t="str">
        <f>IF(問卷結果接收!C41="","",VLOOKUP(問卷結果接收!C41,問卷轉換,4,FALSE))</f>
        <v>偶爾</v>
      </c>
      <c r="D41" s="16" t="str">
        <f>IF(問卷結果接收!D41="","",VLOOKUP(問卷結果接收!D41,問卷轉換,5,FALSE))</f>
        <v>$150-$200</v>
      </c>
      <c r="E41" t="str">
        <f>IF(問卷結果接收!E41="","",控制項內容!$F$2)</f>
        <v/>
      </c>
      <c r="F41" t="str">
        <f>IF(問卷結果接收!F41="","",控制項內容!$F$3)</f>
        <v>品牌</v>
      </c>
      <c r="G41" t="str">
        <f>IF(問卷結果接收!G41="","",控制項內容!$F$4)</f>
        <v>好用</v>
      </c>
      <c r="H41" t="str">
        <f>IF(問卷結果接收!H41="","",控制項內容!$F$5)</f>
        <v/>
      </c>
      <c r="I41" s="16" t="str">
        <f>IF(問卷結果接收!I41="","",VLOOKUP(問卷結果接收!I41,問卷轉換,7,FALSE))</f>
        <v>必要</v>
      </c>
      <c r="J41" s="16" t="str">
        <f>IF(問卷結果接收!J41="","",VLOOKUP(問卷結果接收!J41,問卷轉換,8,FALSE))</f>
        <v>1週一次</v>
      </c>
      <c r="K41" s="16" t="str">
        <f>IF(問卷結果接收!K41="","",VLOOKUP(問卷結果接收!K41,問卷轉換,9,FALSE))</f>
        <v>有時用</v>
      </c>
      <c r="L41" s="16" t="str">
        <f>IF(問卷結果接收!L41="","",VLOOKUP(問卷結果接收!L41,問卷轉換,10,FALSE))</f>
        <v>不會</v>
      </c>
      <c r="M41" t="str">
        <f>IF(問卷結果接收!M41="","",控制項內容!$K$2)</f>
        <v/>
      </c>
      <c r="N41" t="str">
        <f>IF(問卷結果接收!N41="","",控制項內容!$K$3)</f>
        <v>效果好</v>
      </c>
      <c r="O41" t="str">
        <f>IF(問卷結果接收!O41="","",控制項內容!$K$4)</f>
        <v>其他沒有合適的</v>
      </c>
      <c r="P41" t="str">
        <f>IF(問卷結果接收!P41="","",控制項內容!$K$5)</f>
        <v/>
      </c>
      <c r="Q41" t="str">
        <f>IF(問卷結果接收!Q41="","",控制項內容!$L$2)</f>
        <v/>
      </c>
      <c r="R41" t="str">
        <f>IF(問卷結果接收!R41="","",控制項內容!$L$3)</f>
        <v>嘗試不同新產品</v>
      </c>
      <c r="S41" t="str">
        <f>IF(問卷結果接收!S41="","",控制項內容!$L$4)</f>
        <v/>
      </c>
      <c r="T41" t="str">
        <f>IF(問卷結果接收!T41="","",控制項內容!$L$5)</f>
        <v/>
      </c>
      <c r="U41" s="16" t="str">
        <f>IF(問卷結果接收!U41="","",VLOOKUP(問卷結果接收!U41,問卷轉換,13,FALSE))</f>
        <v>超市</v>
      </c>
    </row>
    <row r="42" spans="1:21" x14ac:dyDescent="0.25">
      <c r="A42" t="str">
        <f>IF(問卷結果接收!A42="","",VLOOKUP(問卷結果接收!A42,控制項內容!$A$2:$M$7,2,FALSE))</f>
        <v>31-36歲</v>
      </c>
      <c r="B42" t="str">
        <f>IF(問卷結果接收!B42="","",VLOOKUP(問卷結果接收!B42,問卷轉換,3,FALSE))</f>
        <v>$30,001~$40,000</v>
      </c>
      <c r="C42" s="16" t="str">
        <f>IF(問卷結果接收!C42="","",VLOOKUP(問卷結果接收!C42,問卷轉換,4,FALSE))</f>
        <v>偶爾</v>
      </c>
      <c r="D42" s="16" t="str">
        <f>IF(問卷結果接收!D42="","",VLOOKUP(問卷結果接收!D42,問卷轉換,5,FALSE))</f>
        <v>$150-$200</v>
      </c>
      <c r="E42" t="str">
        <f>IF(問卷結果接收!E42="","",控制項內容!$F$2)</f>
        <v>價格</v>
      </c>
      <c r="F42" t="str">
        <f>IF(問卷結果接收!F42="","",控制項內容!$F$3)</f>
        <v/>
      </c>
      <c r="G42" t="str">
        <f>IF(問卷結果接收!G42="","",控制項內容!$F$4)</f>
        <v>好用</v>
      </c>
      <c r="H42" t="str">
        <f>IF(問卷結果接收!H42="","",控制項內容!$F$5)</f>
        <v/>
      </c>
      <c r="I42" s="16" t="str">
        <f>IF(問卷結果接收!I42="","",VLOOKUP(問卷結果接收!I42,問卷轉換,7,FALSE))</f>
        <v>必要</v>
      </c>
      <c r="J42" s="16" t="str">
        <f>IF(問卷結果接收!J42="","",VLOOKUP(問卷結果接收!J42,問卷轉換,8,FALSE))</f>
        <v>2-3天一次</v>
      </c>
      <c r="K42" s="16" t="str">
        <f>IF(問卷結果接收!K42="","",VLOOKUP(問卷結果接收!K42,問卷轉換,9,FALSE))</f>
        <v>有時用</v>
      </c>
      <c r="L42" s="16" t="str">
        <f>IF(問卷結果接收!L42="","",VLOOKUP(問卷結果接收!L42,問卷轉換,10,FALSE))</f>
        <v>不一定</v>
      </c>
      <c r="M42" t="str">
        <f>IF(問卷結果接收!M42="","",控制項內容!$K$2)</f>
        <v/>
      </c>
      <c r="N42" t="str">
        <f>IF(問卷結果接收!N42="","",控制項內容!$K$3)</f>
        <v>效果好</v>
      </c>
      <c r="O42" t="str">
        <f>IF(問卷結果接收!O42="","",控制項內容!$K$4)</f>
        <v>其他沒有合適的</v>
      </c>
      <c r="P42" t="str">
        <f>IF(問卷結果接收!P42="","",控制項內容!$K$5)</f>
        <v/>
      </c>
      <c r="Q42" t="str">
        <f>IF(問卷結果接收!Q42="","",控制項內容!$L$2)</f>
        <v/>
      </c>
      <c r="R42" t="str">
        <f>IF(問卷結果接收!R42="","",控制項內容!$L$3)</f>
        <v>嘗試不同新產品</v>
      </c>
      <c r="S42" t="str">
        <f>IF(問卷結果接收!S42="","",控制項內容!$L$4)</f>
        <v/>
      </c>
      <c r="T42" t="str">
        <f>IF(問卷結果接收!T42="","",控制項內容!$L$5)</f>
        <v/>
      </c>
      <c r="U42" s="16" t="str">
        <f>IF(問卷結果接收!U42="","",VLOOKUP(問卷結果接收!U42,問卷轉換,13,FALSE))</f>
        <v>便利商店</v>
      </c>
    </row>
    <row r="43" spans="1:21" x14ac:dyDescent="0.25">
      <c r="A43" t="str">
        <f>IF(問卷結果接收!A43="","",VLOOKUP(問卷結果接收!A43,控制項內容!$A$2:$M$7,2,FALSE))</f>
        <v>37-42歲</v>
      </c>
      <c r="B43" t="str">
        <f>IF(問卷結果接收!B43="","",VLOOKUP(問卷結果接收!B43,問卷轉換,3,FALSE))</f>
        <v>$30,001~$40,000</v>
      </c>
      <c r="C43" s="16" t="str">
        <f>IF(問卷結果接收!C43="","",VLOOKUP(問卷結果接收!C43,問卷轉換,4,FALSE))</f>
        <v>偶爾</v>
      </c>
      <c r="D43" s="16" t="str">
        <f>IF(問卷結果接收!D43="","",VLOOKUP(問卷結果接收!D43,問卷轉換,5,FALSE))</f>
        <v>$150以下</v>
      </c>
      <c r="E43" t="str">
        <f>IF(問卷結果接收!E43="","",控制項內容!$F$2)</f>
        <v/>
      </c>
      <c r="F43" t="str">
        <f>IF(問卷結果接收!F43="","",控制項內容!$F$3)</f>
        <v/>
      </c>
      <c r="G43" t="str">
        <f>IF(問卷結果接收!G43="","",控制項內容!$F$4)</f>
        <v>好用</v>
      </c>
      <c r="H43" t="str">
        <f>IF(問卷結果接收!H43="","",控制項內容!$F$5)</f>
        <v/>
      </c>
      <c r="I43" s="16" t="str">
        <f>IF(問卷結果接收!I43="","",VLOOKUP(問卷結果接收!I43,問卷轉換,7,FALSE))</f>
        <v>無所謂</v>
      </c>
      <c r="J43" s="16" t="str">
        <f>IF(問卷結果接收!J43="","",VLOOKUP(問卷結果接收!J43,問卷轉換,8,FALSE))</f>
        <v>2-3天一次</v>
      </c>
      <c r="K43" s="16" t="str">
        <f>IF(問卷結果接收!K43="","",VLOOKUP(問卷結果接收!K43,問卷轉換,9,FALSE))</f>
        <v>有時用</v>
      </c>
      <c r="L43" s="16" t="str">
        <f>IF(問卷結果接收!L43="","",VLOOKUP(問卷結果接收!L43,問卷轉換,10,FALSE))</f>
        <v>不會</v>
      </c>
      <c r="M43" t="str">
        <f>IF(問卷結果接收!M43="","",控制項內容!$K$2)</f>
        <v/>
      </c>
      <c r="N43" t="str">
        <f>IF(問卷結果接收!N43="","",控制項內容!$K$3)</f>
        <v>效果好</v>
      </c>
      <c r="O43" t="str">
        <f>IF(問卷結果接收!O43="","",控制項內容!$K$4)</f>
        <v/>
      </c>
      <c r="P43" t="str">
        <f>IF(問卷結果接收!P43="","",控制項內容!$K$5)</f>
        <v/>
      </c>
      <c r="Q43" t="str">
        <f>IF(問卷結果接收!Q43="","",控制項內容!$L$2)</f>
        <v>不滿意之前產品</v>
      </c>
      <c r="R43" t="str">
        <f>IF(問卷結果接收!R43="","",控制項內容!$L$3)</f>
        <v>嘗試不同新產品</v>
      </c>
      <c r="S43" t="str">
        <f>IF(問卷結果接收!S43="","",控制項內容!$L$4)</f>
        <v/>
      </c>
      <c r="T43" t="str">
        <f>IF(問卷結果接收!T43="","",控制項內容!$L$5)</f>
        <v/>
      </c>
      <c r="U43" s="16" t="str">
        <f>IF(問卷結果接收!U43="","",VLOOKUP(問卷結果接收!U43,問卷轉換,13,FALSE))</f>
        <v>大賣場</v>
      </c>
    </row>
    <row r="44" spans="1:21" x14ac:dyDescent="0.25">
      <c r="A44" t="str">
        <f>IF(問卷結果接收!A44="","",VLOOKUP(問卷結果接收!A44,控制項內容!$A$2:$M$7,2,FALSE))</f>
        <v>31-36歲</v>
      </c>
      <c r="B44" t="str">
        <f>IF(問卷結果接收!B44="","",VLOOKUP(問卷結果接收!B44,問卷轉換,3,FALSE))</f>
        <v>$40,001~$50,000</v>
      </c>
      <c r="C44" s="16" t="str">
        <f>IF(問卷結果接收!C44="","",VLOOKUP(問卷結果接收!C44,問卷轉換,4,FALSE))</f>
        <v>每天</v>
      </c>
      <c r="D44" s="16" t="str">
        <f>IF(問卷結果接收!D44="","",VLOOKUP(問卷結果接收!D44,問卷轉換,5,FALSE))</f>
        <v>$150-$200</v>
      </c>
      <c r="E44" t="str">
        <f>IF(問卷結果接收!E44="","",控制項內容!$F$2)</f>
        <v/>
      </c>
      <c r="F44" t="str">
        <f>IF(問卷結果接收!F44="","",控制項內容!$F$3)</f>
        <v>品牌</v>
      </c>
      <c r="G44" t="str">
        <f>IF(問卷結果接收!G44="","",控制項內容!$F$4)</f>
        <v>好用</v>
      </c>
      <c r="H44" t="str">
        <f>IF(問卷結果接收!H44="","",控制項內容!$F$5)</f>
        <v/>
      </c>
      <c r="I44" s="16" t="str">
        <f>IF(問卷結果接收!I44="","",VLOOKUP(問卷結果接收!I44,問卷轉換,7,FALSE))</f>
        <v>無所謂</v>
      </c>
      <c r="J44" s="16" t="str">
        <f>IF(問卷結果接收!J44="","",VLOOKUP(問卷結果接收!J44,問卷轉換,8,FALSE))</f>
        <v>1週一次</v>
      </c>
      <c r="K44" s="16" t="str">
        <f>IF(問卷結果接收!K44="","",VLOOKUP(問卷結果接收!K44,問卷轉換,9,FALSE))</f>
        <v>有時用</v>
      </c>
      <c r="L44" s="16" t="str">
        <f>IF(問卷結果接收!L44="","",VLOOKUP(問卷結果接收!L44,問卷轉換,10,FALSE))</f>
        <v>會</v>
      </c>
      <c r="M44" t="str">
        <f>IF(問卷結果接收!M44="","",控制項內容!$K$2)</f>
        <v/>
      </c>
      <c r="N44" t="str">
        <f>IF(問卷結果接收!N44="","",控制項內容!$K$3)</f>
        <v>效果好</v>
      </c>
      <c r="O44" t="str">
        <f>IF(問卷結果接收!O44="","",控制項內容!$K$4)</f>
        <v/>
      </c>
      <c r="P44" t="str">
        <f>IF(問卷結果接收!P44="","",控制項內容!$K$5)</f>
        <v/>
      </c>
      <c r="Q44" t="str">
        <f>IF(問卷結果接收!Q44="","",控制項內容!$L$2)</f>
        <v>不滿意之前產品</v>
      </c>
      <c r="R44" t="str">
        <f>IF(問卷結果接收!R44="","",控制項內容!$L$3)</f>
        <v/>
      </c>
      <c r="S44" t="str">
        <f>IF(問卷結果接收!S44="","",控制項內容!$L$4)</f>
        <v/>
      </c>
      <c r="T44" t="str">
        <f>IF(問卷結果接收!T44="","",控制項內容!$L$5)</f>
        <v/>
      </c>
      <c r="U44" s="16" t="str">
        <f>IF(問卷結果接收!U44="","",VLOOKUP(問卷結果接收!U44,問卷轉換,13,FALSE))</f>
        <v>專賣店</v>
      </c>
    </row>
    <row r="45" spans="1:21" x14ac:dyDescent="0.25">
      <c r="A45" t="str">
        <f>IF(問卷結果接收!A45="","",VLOOKUP(問卷結果接收!A45,控制項內容!$A$2:$M$7,2,FALSE))</f>
        <v>25-30歲</v>
      </c>
      <c r="B45" t="str">
        <f>IF(問卷結果接收!B45="","",VLOOKUP(問卷結果接收!B45,問卷轉換,3,FALSE))</f>
        <v>$22,001~$30,000</v>
      </c>
      <c r="C45" s="16" t="str">
        <f>IF(問卷結果接收!C45="","",VLOOKUP(問卷結果接收!C45,問卷轉換,4,FALSE))</f>
        <v>完全不會</v>
      </c>
      <c r="D45" s="16" t="str">
        <f>IF(問卷結果接收!D45="","",VLOOKUP(問卷結果接收!D45,問卷轉換,5,FALSE))</f>
        <v>$150以下</v>
      </c>
      <c r="E45" t="str">
        <f>IF(問卷結果接收!E45="","",控制項內容!$F$2)</f>
        <v>價格</v>
      </c>
      <c r="F45" t="str">
        <f>IF(問卷結果接收!F45="","",控制項內容!$F$3)</f>
        <v/>
      </c>
      <c r="G45" t="str">
        <f>IF(問卷結果接收!G45="","",控制項內容!$F$4)</f>
        <v>好用</v>
      </c>
      <c r="H45" t="str">
        <f>IF(問卷結果接收!H45="","",控制項內容!$F$5)</f>
        <v/>
      </c>
      <c r="I45" s="16" t="str">
        <f>IF(問卷結果接收!I45="","",VLOOKUP(問卷結果接收!I45,問卷轉換,7,FALSE))</f>
        <v>無所謂</v>
      </c>
      <c r="J45" s="16" t="str">
        <f>IF(問卷結果接收!J45="","",VLOOKUP(問卷結果接收!J45,問卷轉換,8,FALSE))</f>
        <v>2週一次</v>
      </c>
      <c r="K45" s="16" t="str">
        <f>IF(問卷結果接收!K45="","",VLOOKUP(問卷結果接收!K45,問卷轉換,9,FALSE))</f>
        <v>完全不用</v>
      </c>
      <c r="L45" s="16" t="str">
        <f>IF(問卷結果接收!L45="","",VLOOKUP(問卷結果接收!L45,問卷轉換,10,FALSE))</f>
        <v>不一定</v>
      </c>
      <c r="M45" t="str">
        <f>IF(問卷結果接收!M45="","",控制項內容!$K$2)</f>
        <v/>
      </c>
      <c r="N45" t="str">
        <f>IF(問卷結果接收!N45="","",控制項內容!$K$3)</f>
        <v>效果好</v>
      </c>
      <c r="O45" t="str">
        <f>IF(問卷結果接收!O45="","",控制項內容!$K$4)</f>
        <v/>
      </c>
      <c r="P45" t="str">
        <f>IF(問卷結果接收!P45="","",控制項內容!$K$5)</f>
        <v/>
      </c>
      <c r="Q45" t="str">
        <f>IF(問卷結果接收!Q45="","",控制項內容!$L$2)</f>
        <v>不滿意之前產品</v>
      </c>
      <c r="R45" t="str">
        <f>IF(問卷結果接收!R45="","",控制項內容!$L$3)</f>
        <v>嘗試不同新產品</v>
      </c>
      <c r="S45" t="str">
        <f>IF(問卷結果接收!S45="","",控制項內容!$L$4)</f>
        <v/>
      </c>
      <c r="T45" t="str">
        <f>IF(問卷結果接收!T45="","",控制項內容!$L$5)</f>
        <v/>
      </c>
      <c r="U45" s="16" t="str">
        <f>IF(問卷結果接收!U45="","",VLOOKUP(問卷結果接收!U45,問卷轉換,13,FALSE))</f>
        <v>網路購物</v>
      </c>
    </row>
    <row r="46" spans="1:21" x14ac:dyDescent="0.25">
      <c r="A46" t="str">
        <f>IF(問卷結果接收!A46="","",VLOOKUP(問卷結果接收!A46,控制項內容!$A$2:$M$7,2,FALSE))</f>
        <v>42歲以上</v>
      </c>
      <c r="B46" t="str">
        <f>IF(問卷結果接收!B46="","",VLOOKUP(問卷結果接收!B46,問卷轉換,3,FALSE))</f>
        <v>$30,001~$40,000</v>
      </c>
      <c r="C46" s="16" t="str">
        <f>IF(問卷結果接收!C46="","",VLOOKUP(問卷結果接收!C46,問卷轉換,4,FALSE))</f>
        <v>偶爾</v>
      </c>
      <c r="D46" s="16" t="str">
        <f>IF(問卷結果接收!D46="","",VLOOKUP(問卷結果接收!D46,問卷轉換,5,FALSE))</f>
        <v>$150-$200</v>
      </c>
      <c r="E46" t="str">
        <f>IF(問卷結果接收!E46="","",控制項內容!$F$2)</f>
        <v/>
      </c>
      <c r="F46" t="str">
        <f>IF(問卷結果接收!F46="","",控制項內容!$F$3)</f>
        <v>品牌</v>
      </c>
      <c r="G46" t="str">
        <f>IF(問卷結果接收!G46="","",控制項內容!$F$4)</f>
        <v>好用</v>
      </c>
      <c r="H46" t="str">
        <f>IF(問卷結果接收!H46="","",控制項內容!$F$5)</f>
        <v/>
      </c>
      <c r="I46" s="16" t="str">
        <f>IF(問卷結果接收!I46="","",VLOOKUP(問卷結果接收!I46,問卷轉換,7,FALSE))</f>
        <v>必要</v>
      </c>
      <c r="J46" s="16" t="str">
        <f>IF(問卷結果接收!J46="","",VLOOKUP(問卷結果接收!J46,問卷轉換,8,FALSE))</f>
        <v>3-5天一次</v>
      </c>
      <c r="K46" s="16" t="str">
        <f>IF(問卷結果接收!K46="","",VLOOKUP(問卷結果接收!K46,問卷轉換,9,FALSE))</f>
        <v>經常用</v>
      </c>
      <c r="L46" s="16" t="str">
        <f>IF(問卷結果接收!L46="","",VLOOKUP(問卷結果接收!L46,問卷轉換,10,FALSE))</f>
        <v>會</v>
      </c>
      <c r="M46" t="str">
        <f>IF(問卷結果接收!M46="","",控制項內容!$K$2)</f>
        <v>習慣使用</v>
      </c>
      <c r="N46" t="str">
        <f>IF(問卷結果接收!N46="","",控制項內容!$K$3)</f>
        <v/>
      </c>
      <c r="O46" t="str">
        <f>IF(問卷結果接收!O46="","",控制項內容!$K$4)</f>
        <v/>
      </c>
      <c r="P46" t="str">
        <f>IF(問卷結果接收!P46="","",控制項內容!$K$5)</f>
        <v/>
      </c>
      <c r="Q46" t="str">
        <f>IF(問卷結果接收!Q46="","",控制項內容!$L$2)</f>
        <v>不滿意之前產品</v>
      </c>
      <c r="R46" t="str">
        <f>IF(問卷結果接收!R46="","",控制項內容!$L$3)</f>
        <v/>
      </c>
      <c r="S46" t="str">
        <f>IF(問卷結果接收!S46="","",控制項內容!$L$4)</f>
        <v/>
      </c>
      <c r="T46" t="str">
        <f>IF(問卷結果接收!T46="","",控制項內容!$L$5)</f>
        <v/>
      </c>
      <c r="U46" s="16" t="str">
        <f>IF(問卷結果接收!U46="","",VLOOKUP(問卷結果接收!U46,問卷轉換,13,FALSE))</f>
        <v>大賣場</v>
      </c>
    </row>
    <row r="47" spans="1:21" x14ac:dyDescent="0.25">
      <c r="A47" t="str">
        <f>IF(問卷結果接收!A47="","",VLOOKUP(問卷結果接收!A47,控制項內容!$A$2:$M$7,2,FALSE))</f>
        <v>42歲以上</v>
      </c>
      <c r="B47" t="str">
        <f>IF(問卷結果接收!B47="","",VLOOKUP(問卷結果接收!B47,問卷轉換,3,FALSE))</f>
        <v>$30,001~$40,000</v>
      </c>
      <c r="C47" s="16" t="str">
        <f>IF(問卷結果接收!C47="","",VLOOKUP(問卷結果接收!C47,問卷轉換,4,FALSE))</f>
        <v>每天</v>
      </c>
      <c r="D47" s="16" t="str">
        <f>IF(問卷結果接收!D47="","",VLOOKUP(問卷結果接收!D47,問卷轉換,5,FALSE))</f>
        <v>$150-$200</v>
      </c>
      <c r="E47" t="str">
        <f>IF(問卷結果接收!E47="","",控制項內容!$F$2)</f>
        <v/>
      </c>
      <c r="F47" t="str">
        <f>IF(問卷結果接收!F47="","",控制項內容!$F$3)</f>
        <v>品牌</v>
      </c>
      <c r="G47" t="str">
        <f>IF(問卷結果接收!G47="","",控制項內容!$F$4)</f>
        <v>好用</v>
      </c>
      <c r="H47" t="str">
        <f>IF(問卷結果接收!H47="","",控制項內容!$F$5)</f>
        <v/>
      </c>
      <c r="I47" s="16" t="str">
        <f>IF(問卷結果接收!I47="","",VLOOKUP(問卷結果接收!I47,問卷轉換,7,FALSE))</f>
        <v>必要</v>
      </c>
      <c r="J47" s="16" t="str">
        <f>IF(問卷結果接收!J47="","",VLOOKUP(問卷結果接收!J47,問卷轉換,8,FALSE))</f>
        <v>2-3天一次</v>
      </c>
      <c r="K47" s="16" t="str">
        <f>IF(問卷結果接收!K47="","",VLOOKUP(問卷結果接收!K47,問卷轉換,9,FALSE))</f>
        <v>有時用</v>
      </c>
      <c r="L47" s="16" t="str">
        <f>IF(問卷結果接收!L47="","",VLOOKUP(問卷結果接收!L47,問卷轉換,10,FALSE))</f>
        <v>會</v>
      </c>
      <c r="M47" t="str">
        <f>IF(問卷結果接收!M47="","",控制項內容!$K$2)</f>
        <v>習慣使用</v>
      </c>
      <c r="N47" t="str">
        <f>IF(問卷結果接收!N47="","",控制項內容!$K$3)</f>
        <v/>
      </c>
      <c r="O47" t="str">
        <f>IF(問卷結果接收!O47="","",控制項內容!$K$4)</f>
        <v/>
      </c>
      <c r="P47" t="str">
        <f>IF(問卷結果接收!P47="","",控制項內容!$K$5)</f>
        <v/>
      </c>
      <c r="Q47" t="str">
        <f>IF(問卷結果接收!Q47="","",控制項內容!$L$2)</f>
        <v>不滿意之前產品</v>
      </c>
      <c r="R47" t="str">
        <f>IF(問卷結果接收!R47="","",控制項內容!$L$3)</f>
        <v/>
      </c>
      <c r="S47" t="str">
        <f>IF(問卷結果接收!S47="","",控制項內容!$L$4)</f>
        <v/>
      </c>
      <c r="T47" t="str">
        <f>IF(問卷結果接收!T47="","",控制項內容!$L$5)</f>
        <v/>
      </c>
      <c r="U47" s="16" t="str">
        <f>IF(問卷結果接收!U47="","",VLOOKUP(問卷結果接收!U47,問卷轉換,13,FALSE))</f>
        <v>超市</v>
      </c>
    </row>
    <row r="48" spans="1:21" x14ac:dyDescent="0.25">
      <c r="A48" t="str">
        <f>IF(問卷結果接收!A48="","",VLOOKUP(問卷結果接收!A48,控制項內容!$A$2:$M$7,2,FALSE))</f>
        <v>31-36歲</v>
      </c>
      <c r="B48" t="str">
        <f>IF(問卷結果接收!B48="","",VLOOKUP(問卷結果接收!B48,問卷轉換,3,FALSE))</f>
        <v>$22,001~$30,000</v>
      </c>
      <c r="C48" s="16" t="str">
        <f>IF(問卷結果接收!C48="","",VLOOKUP(問卷結果接收!C48,問卷轉換,4,FALSE))</f>
        <v>偶爾</v>
      </c>
      <c r="D48" s="16" t="str">
        <f>IF(問卷結果接收!D48="","",VLOOKUP(問卷結果接收!D48,問卷轉換,5,FALSE))</f>
        <v>$150-$200</v>
      </c>
      <c r="E48" t="str">
        <f>IF(問卷結果接收!E48="","",控制項內容!$F$2)</f>
        <v>價格</v>
      </c>
      <c r="F48" t="str">
        <f>IF(問卷結果接收!F48="","",控制項內容!$F$3)</f>
        <v/>
      </c>
      <c r="G48" t="str">
        <f>IF(問卷結果接收!G48="","",控制項內容!$F$4)</f>
        <v>好用</v>
      </c>
      <c r="H48" t="str">
        <f>IF(問卷結果接收!H48="","",控制項內容!$F$5)</f>
        <v/>
      </c>
      <c r="I48" s="16" t="str">
        <f>IF(問卷結果接收!I48="","",VLOOKUP(問卷結果接收!I48,問卷轉換,7,FALSE))</f>
        <v>必要</v>
      </c>
      <c r="J48" s="16" t="str">
        <f>IF(問卷結果接收!J48="","",VLOOKUP(問卷結果接收!J48,問卷轉換,8,FALSE))</f>
        <v>1週一次</v>
      </c>
      <c r="K48" s="16" t="str">
        <f>IF(問卷結果接收!K48="","",VLOOKUP(問卷結果接收!K48,問卷轉換,9,FALSE))</f>
        <v>經常用</v>
      </c>
      <c r="L48" s="16" t="str">
        <f>IF(問卷結果接收!L48="","",VLOOKUP(問卷結果接收!L48,問卷轉換,10,FALSE))</f>
        <v>不一定</v>
      </c>
      <c r="M48" t="str">
        <f>IF(問卷結果接收!M48="","",控制項內容!$K$2)</f>
        <v/>
      </c>
      <c r="N48" t="str">
        <f>IF(問卷結果接收!N48="","",控制項內容!$K$3)</f>
        <v>效果好</v>
      </c>
      <c r="O48" t="str">
        <f>IF(問卷結果接收!O48="","",控制項內容!$K$4)</f>
        <v>其他沒有合適的</v>
      </c>
      <c r="P48" t="str">
        <f>IF(問卷結果接收!P48="","",控制項內容!$K$5)</f>
        <v/>
      </c>
      <c r="Q48" t="str">
        <f>IF(問卷結果接收!Q48="","",控制項內容!$L$2)</f>
        <v>不滿意之前產品</v>
      </c>
      <c r="R48" t="str">
        <f>IF(問卷結果接收!R48="","",控制項內容!$L$3)</f>
        <v/>
      </c>
      <c r="S48" t="str">
        <f>IF(問卷結果接收!S48="","",控制項內容!$L$4)</f>
        <v/>
      </c>
      <c r="T48" t="str">
        <f>IF(問卷結果接收!T48="","",控制項內容!$L$5)</f>
        <v/>
      </c>
      <c r="U48" s="16" t="str">
        <f>IF(問卷結果接收!U48="","",VLOOKUP(問卷結果接收!U48,問卷轉換,13,FALSE))</f>
        <v>專賣店</v>
      </c>
    </row>
    <row r="49" spans="1:21" x14ac:dyDescent="0.25">
      <c r="A49" t="str">
        <f>IF(問卷結果接收!A49="","",VLOOKUP(問卷結果接收!A49,控制項內容!$A$2:$M$7,2,FALSE))</f>
        <v>31-36歲</v>
      </c>
      <c r="B49" t="str">
        <f>IF(問卷結果接收!B49="","",VLOOKUP(問卷結果接收!B49,問卷轉換,3,FALSE))</f>
        <v>$22,001~$30,000</v>
      </c>
      <c r="C49" s="16" t="str">
        <f>IF(問卷結果接收!C49="","",VLOOKUP(問卷結果接收!C49,問卷轉換,4,FALSE))</f>
        <v>每天</v>
      </c>
      <c r="D49" s="16" t="str">
        <f>IF(問卷結果接收!D49="","",VLOOKUP(問卷結果接收!D49,問卷轉換,5,FALSE))</f>
        <v>$150以下</v>
      </c>
      <c r="E49" t="str">
        <f>IF(問卷結果接收!E49="","",控制項內容!$F$2)</f>
        <v>價格</v>
      </c>
      <c r="F49" t="str">
        <f>IF(問卷結果接收!F49="","",控制項內容!$F$3)</f>
        <v/>
      </c>
      <c r="G49" t="str">
        <f>IF(問卷結果接收!G49="","",控制項內容!$F$4)</f>
        <v>好用</v>
      </c>
      <c r="H49" t="str">
        <f>IF(問卷結果接收!H49="","",控制項內容!$F$5)</f>
        <v/>
      </c>
      <c r="I49" s="16" t="str">
        <f>IF(問卷結果接收!I49="","",VLOOKUP(問卷結果接收!I49,問卷轉換,7,FALSE))</f>
        <v>必要</v>
      </c>
      <c r="J49" s="16" t="str">
        <f>IF(問卷結果接收!J49="","",VLOOKUP(問卷結果接收!J49,問卷轉換,8,FALSE))</f>
        <v>3-5天一次</v>
      </c>
      <c r="K49" s="16" t="str">
        <f>IF(問卷結果接收!K49="","",VLOOKUP(問卷結果接收!K49,問卷轉換,9,FALSE))</f>
        <v>經常用</v>
      </c>
      <c r="L49" s="16" t="str">
        <f>IF(問卷結果接收!L49="","",VLOOKUP(問卷結果接收!L49,問卷轉換,10,FALSE))</f>
        <v>不一定</v>
      </c>
      <c r="M49" t="str">
        <f>IF(問卷結果接收!M49="","",控制項內容!$K$2)</f>
        <v>習慣使用</v>
      </c>
      <c r="N49" t="str">
        <f>IF(問卷結果接收!N49="","",控制項內容!$K$3)</f>
        <v/>
      </c>
      <c r="O49" t="str">
        <f>IF(問卷結果接收!O49="","",控制項內容!$K$4)</f>
        <v/>
      </c>
      <c r="P49" t="str">
        <f>IF(問卷結果接收!P49="","",控制項內容!$K$5)</f>
        <v/>
      </c>
      <c r="Q49" t="str">
        <f>IF(問卷結果接收!Q49="","",控制項內容!$L$2)</f>
        <v>不滿意之前產品</v>
      </c>
      <c r="R49" t="str">
        <f>IF(問卷結果接收!R49="","",控制項內容!$L$3)</f>
        <v/>
      </c>
      <c r="S49" t="str">
        <f>IF(問卷結果接收!S49="","",控制項內容!$L$4)</f>
        <v/>
      </c>
      <c r="T49" t="str">
        <f>IF(問卷結果接收!T49="","",控制項內容!$L$5)</f>
        <v/>
      </c>
      <c r="U49" s="16" t="str">
        <f>IF(問卷結果接收!U49="","",VLOOKUP(問卷結果接收!U49,問卷轉換,13,FALSE))</f>
        <v>超市</v>
      </c>
    </row>
    <row r="50" spans="1:21" x14ac:dyDescent="0.25">
      <c r="A50" t="str">
        <f>IF(問卷結果接收!A50="","",VLOOKUP(問卷結果接收!A50,控制項內容!$A$2:$M$7,2,FALSE))</f>
        <v>37-42歲</v>
      </c>
      <c r="B50" t="str">
        <f>IF(問卷結果接收!B50="","",VLOOKUP(問卷結果接收!B50,問卷轉換,3,FALSE))</f>
        <v>$30,001~$40,000</v>
      </c>
      <c r="C50" s="16" t="str">
        <f>IF(問卷結果接收!C50="","",VLOOKUP(問卷結果接收!C50,問卷轉換,4,FALSE))</f>
        <v>偶爾</v>
      </c>
      <c r="D50" s="16" t="str">
        <f>IF(問卷結果接收!D50="","",VLOOKUP(問卷結果接收!D50,問卷轉換,5,FALSE))</f>
        <v>$150以下</v>
      </c>
      <c r="E50" t="str">
        <f>IF(問卷結果接收!E50="","",控制項內容!$F$2)</f>
        <v>價格</v>
      </c>
      <c r="F50" t="str">
        <f>IF(問卷結果接收!F50="","",控制項內容!$F$3)</f>
        <v/>
      </c>
      <c r="G50" t="str">
        <f>IF(問卷結果接收!G50="","",控制項內容!$F$4)</f>
        <v>好用</v>
      </c>
      <c r="H50" t="str">
        <f>IF(問卷結果接收!H50="","",控制項內容!$F$5)</f>
        <v/>
      </c>
      <c r="I50" s="16" t="str">
        <f>IF(問卷結果接收!I50="","",VLOOKUP(問卷結果接收!I50,問卷轉換,7,FALSE))</f>
        <v>必要</v>
      </c>
      <c r="J50" s="16" t="str">
        <f>IF(問卷結果接收!J50="","",VLOOKUP(問卷結果接收!J50,問卷轉換,8,FALSE))</f>
        <v>1週一次</v>
      </c>
      <c r="K50" s="16" t="str">
        <f>IF(問卷結果接收!K50="","",VLOOKUP(問卷結果接收!K50,問卷轉換,9,FALSE))</f>
        <v>經常用</v>
      </c>
      <c r="L50" s="16" t="str">
        <f>IF(問卷結果接收!L50="","",VLOOKUP(問卷結果接收!L50,問卷轉換,10,FALSE))</f>
        <v>不一定</v>
      </c>
      <c r="M50" t="str">
        <f>IF(問卷結果接收!M50="","",控制項內容!$K$2)</f>
        <v/>
      </c>
      <c r="N50" t="str">
        <f>IF(問卷結果接收!N50="","",控制項內容!$K$3)</f>
        <v>效果好</v>
      </c>
      <c r="O50" t="str">
        <f>IF(問卷結果接收!O50="","",控制項內容!$K$4)</f>
        <v>其他沒有合適的</v>
      </c>
      <c r="P50" t="str">
        <f>IF(問卷結果接收!P50="","",控制項內容!$K$5)</f>
        <v/>
      </c>
      <c r="Q50" t="str">
        <f>IF(問卷結果接收!Q50="","",控制項內容!$L$2)</f>
        <v>不滿意之前產品</v>
      </c>
      <c r="R50" t="str">
        <f>IF(問卷結果接收!R50="","",控制項內容!$L$3)</f>
        <v>嘗試不同新產品</v>
      </c>
      <c r="S50" t="str">
        <f>IF(問卷結果接收!S50="","",控制項內容!$L$4)</f>
        <v/>
      </c>
      <c r="T50" t="str">
        <f>IF(問卷結果接收!T50="","",控制項內容!$L$5)</f>
        <v/>
      </c>
      <c r="U50" s="16" t="str">
        <f>IF(問卷結果接收!U50="","",VLOOKUP(問卷結果接收!U50,問卷轉換,13,FALSE))</f>
        <v>專賣店</v>
      </c>
    </row>
    <row r="51" spans="1:21" x14ac:dyDescent="0.25">
      <c r="A51" t="str">
        <f>IF(問卷結果接收!A51="","",VLOOKUP(問卷結果接收!A51,控制項內容!$A$2:$M$7,2,FALSE))</f>
        <v>31-36歲</v>
      </c>
      <c r="B51" t="str">
        <f>IF(問卷結果接收!B51="","",VLOOKUP(問卷結果接收!B51,問卷轉換,3,FALSE))</f>
        <v>$22,001~$30,000</v>
      </c>
      <c r="C51" s="16" t="str">
        <f>IF(問卷結果接收!C51="","",VLOOKUP(問卷結果接收!C51,問卷轉換,4,FALSE))</f>
        <v>偶爾</v>
      </c>
      <c r="D51" s="16" t="str">
        <f>IF(問卷結果接收!D51="","",VLOOKUP(問卷結果接收!D51,問卷轉換,5,FALSE))</f>
        <v>$150-$200</v>
      </c>
      <c r="E51" t="str">
        <f>IF(問卷結果接收!E51="","",控制項內容!$F$2)</f>
        <v>價格</v>
      </c>
      <c r="F51" t="str">
        <f>IF(問卷結果接收!F51="","",控制項內容!$F$3)</f>
        <v/>
      </c>
      <c r="G51" t="str">
        <f>IF(問卷結果接收!G51="","",控制項內容!$F$4)</f>
        <v/>
      </c>
      <c r="H51" t="str">
        <f>IF(問卷結果接收!H51="","",控制項內容!$F$5)</f>
        <v/>
      </c>
      <c r="I51" s="16" t="str">
        <f>IF(問卷結果接收!I51="","",VLOOKUP(問卷結果接收!I51,問卷轉換,7,FALSE))</f>
        <v>必要</v>
      </c>
      <c r="J51" s="16" t="str">
        <f>IF(問卷結果接收!J51="","",VLOOKUP(問卷結果接收!J51,問卷轉換,8,FALSE))</f>
        <v>1週一次</v>
      </c>
      <c r="K51" s="16" t="str">
        <f>IF(問卷結果接收!K51="","",VLOOKUP(問卷結果接收!K51,問卷轉換,9,FALSE))</f>
        <v>有時用</v>
      </c>
      <c r="L51" s="16" t="str">
        <f>IF(問卷結果接收!L51="","",VLOOKUP(問卷結果接收!L51,問卷轉換,10,FALSE))</f>
        <v>不會</v>
      </c>
      <c r="M51" t="str">
        <f>IF(問卷結果接收!M51="","",控制項內容!$K$2)</f>
        <v>習慣使用</v>
      </c>
      <c r="N51" t="str">
        <f>IF(問卷結果接收!N51="","",控制項內容!$K$3)</f>
        <v>效果好</v>
      </c>
      <c r="O51" t="str">
        <f>IF(問卷結果接收!O51="","",控制項內容!$K$4)</f>
        <v/>
      </c>
      <c r="P51" t="str">
        <f>IF(問卷結果接收!P51="","",控制項內容!$K$5)</f>
        <v/>
      </c>
      <c r="Q51" t="str">
        <f>IF(問卷結果接收!Q51="","",控制項內容!$L$2)</f>
        <v>不滿意之前產品</v>
      </c>
      <c r="R51" t="str">
        <f>IF(問卷結果接收!R51="","",控制項內容!$L$3)</f>
        <v>嘗試不同新產品</v>
      </c>
      <c r="S51" t="str">
        <f>IF(問卷結果接收!S51="","",控制項內容!$L$4)</f>
        <v/>
      </c>
      <c r="T51" t="str">
        <f>IF(問卷結果接收!T51="","",控制項內容!$L$5)</f>
        <v/>
      </c>
      <c r="U51" s="16" t="str">
        <f>IF(問卷結果接收!U51="","",VLOOKUP(問卷結果接收!U51,問卷轉換,13,FALSE))</f>
        <v>便利商店</v>
      </c>
    </row>
    <row r="52" spans="1:21" x14ac:dyDescent="0.25">
      <c r="A52" t="str">
        <f>IF(問卷結果接收!A52="","",VLOOKUP(問卷結果接收!A52,控制項內容!$A$2:$M$7,2,FALSE))</f>
        <v>31-36歲</v>
      </c>
      <c r="B52" t="str">
        <f>IF(問卷結果接收!B52="","",VLOOKUP(問卷結果接收!B52,問卷轉換,3,FALSE))</f>
        <v>$30,001~$40,000</v>
      </c>
      <c r="C52" s="16" t="str">
        <f>IF(問卷結果接收!C52="","",VLOOKUP(問卷結果接收!C52,問卷轉換,4,FALSE))</f>
        <v>偶爾</v>
      </c>
      <c r="D52" s="16" t="str">
        <f>IF(問卷結果接收!D52="","",VLOOKUP(問卷結果接收!D52,問卷轉換,5,FALSE))</f>
        <v>$201-$250</v>
      </c>
      <c r="E52" t="str">
        <f>IF(問卷結果接收!E52="","",控制項內容!$F$2)</f>
        <v>價格</v>
      </c>
      <c r="F52" t="str">
        <f>IF(問卷結果接收!F52="","",控制項內容!$F$3)</f>
        <v>品牌</v>
      </c>
      <c r="G52" t="str">
        <f>IF(問卷結果接收!G52="","",控制項內容!$F$4)</f>
        <v/>
      </c>
      <c r="H52" t="str">
        <f>IF(問卷結果接收!H52="","",控制項內容!$F$5)</f>
        <v/>
      </c>
      <c r="I52" s="16" t="str">
        <f>IF(問卷結果接收!I52="","",VLOOKUP(問卷結果接收!I52,問卷轉換,7,FALSE))</f>
        <v>必要</v>
      </c>
      <c r="J52" s="16" t="str">
        <f>IF(問卷結果接收!J52="","",VLOOKUP(問卷結果接收!J52,問卷轉換,8,FALSE))</f>
        <v>1週一次</v>
      </c>
      <c r="K52" s="16" t="str">
        <f>IF(問卷結果接收!K52="","",VLOOKUP(問卷結果接收!K52,問卷轉換,9,FALSE))</f>
        <v>有時用</v>
      </c>
      <c r="L52" s="16" t="str">
        <f>IF(問卷結果接收!L52="","",VLOOKUP(問卷結果接收!L52,問卷轉換,10,FALSE))</f>
        <v>會</v>
      </c>
      <c r="M52" t="str">
        <f>IF(問卷結果接收!M52="","",控制項內容!$K$2)</f>
        <v>習慣使用</v>
      </c>
      <c r="N52" t="str">
        <f>IF(問卷結果接收!N52="","",控制項內容!$K$3)</f>
        <v>效果好</v>
      </c>
      <c r="O52" t="str">
        <f>IF(問卷結果接收!O52="","",控制項內容!$K$4)</f>
        <v/>
      </c>
      <c r="P52" t="str">
        <f>IF(問卷結果接收!P52="","",控制項內容!$K$5)</f>
        <v/>
      </c>
      <c r="Q52" t="str">
        <f>IF(問卷結果接收!Q52="","",控制項內容!$L$2)</f>
        <v>不滿意之前產品</v>
      </c>
      <c r="R52" t="str">
        <f>IF(問卷結果接收!R52="","",控制項內容!$L$3)</f>
        <v/>
      </c>
      <c r="S52" t="str">
        <f>IF(問卷結果接收!S52="","",控制項內容!$L$4)</f>
        <v/>
      </c>
      <c r="T52" t="str">
        <f>IF(問卷結果接收!T52="","",控制項內容!$L$5)</f>
        <v>其他</v>
      </c>
      <c r="U52" s="16" t="str">
        <f>IF(問卷結果接收!U52="","",VLOOKUP(問卷結果接收!U52,問卷轉換,13,FALSE))</f>
        <v>網路購物</v>
      </c>
    </row>
    <row r="53" spans="1:21" x14ac:dyDescent="0.25">
      <c r="A53" t="str">
        <f>IF(問卷結果接收!A53="","",VLOOKUP(問卷結果接收!A53,控制項內容!$A$2:$M$7,2,FALSE))</f>
        <v/>
      </c>
      <c r="B53" t="str">
        <f>IF(問卷結果接收!B53="","",VLOOKUP(問卷結果接收!B53,問卷轉換,3,FALSE))</f>
        <v/>
      </c>
      <c r="C53" s="16" t="str">
        <f>IF(問卷結果接收!C53="","",VLOOKUP(問卷結果接收!C53,問卷轉換,4,FALSE))</f>
        <v/>
      </c>
      <c r="D53" s="16" t="str">
        <f>IF(問卷結果接收!D53="","",VLOOKUP(問卷結果接收!D53,問卷轉換,5,FALSE))</f>
        <v/>
      </c>
      <c r="F53" t="str">
        <f>IF(問卷結果接收!F53="","",控制項內容!$F$3)</f>
        <v/>
      </c>
      <c r="G53" t="str">
        <f>IF(問卷結果接收!G53="","",控制項內容!$F$4)</f>
        <v/>
      </c>
      <c r="H53" t="str">
        <f>IF(問卷結果接收!H53="","",控制項內容!$F$5)</f>
        <v/>
      </c>
      <c r="M53" t="str">
        <f>IF(問卷結果接收!M53="","",控制項內容!$K$2)</f>
        <v/>
      </c>
      <c r="N53" t="str">
        <f>IF(問卷結果接收!N53="","",控制項內容!$K$3)</f>
        <v/>
      </c>
      <c r="O53" t="str">
        <f>IF(問卷結果接收!O53="","",控制項內容!$K$4)</f>
        <v/>
      </c>
      <c r="P53" t="str">
        <f>IF(問卷結果接收!P53="","",控制項內容!$K$5)</f>
        <v/>
      </c>
      <c r="Q53" t="str">
        <f>IF(問卷結果接收!Q53="","",控制項內容!$L$2)</f>
        <v/>
      </c>
      <c r="R53" t="str">
        <f>IF(問卷結果接收!R53="","",控制項內容!$L$3)</f>
        <v/>
      </c>
      <c r="S53" t="str">
        <f>IF(問卷結果接收!S53="","",控制項內容!$L$4)</f>
        <v/>
      </c>
      <c r="T53" t="str">
        <f>IF(問卷結果接收!T53="","",控制項內容!$L$5)</f>
        <v/>
      </c>
      <c r="U53" s="16" t="str">
        <f>IF(問卷結果接收!U53="","",VLOOKUP(問卷結果接收!U53,問卷轉換,13,FALSE))</f>
        <v/>
      </c>
    </row>
  </sheetData>
  <mergeCells count="3">
    <mergeCell ref="E1:H1"/>
    <mergeCell ref="M1:P1"/>
    <mergeCell ref="Q1:T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46FEF-C933-4B46-8F6F-8D2AC2F9C30A}">
  <dimension ref="A1:P7"/>
  <sheetViews>
    <sheetView topLeftCell="B1" zoomScale="110" zoomScaleNormal="110" workbookViewId="0">
      <selection activeCell="C2" sqref="C2"/>
    </sheetView>
  </sheetViews>
  <sheetFormatPr defaultRowHeight="16.5" x14ac:dyDescent="0.25"/>
  <cols>
    <col min="1" max="1" width="6.5" bestFit="1" customWidth="1"/>
    <col min="2" max="2" width="11.375" bestFit="1" customWidth="1"/>
    <col min="3" max="3" width="12.25" customWidth="1"/>
    <col min="4" max="5" width="11.375" bestFit="1" customWidth="1"/>
  </cols>
  <sheetData>
    <row r="1" spans="1:16" ht="25.5" x14ac:dyDescent="0.25">
      <c r="A1" s="36" t="s">
        <v>81</v>
      </c>
      <c r="B1" s="36"/>
      <c r="C1" s="36"/>
      <c r="D1" s="36"/>
      <c r="E1" s="36"/>
      <c r="I1" s="37" t="s">
        <v>86</v>
      </c>
      <c r="J1" s="37"/>
      <c r="K1" s="37"/>
      <c r="L1" s="37"/>
      <c r="M1" s="37"/>
      <c r="N1" s="37"/>
      <c r="O1" s="37"/>
      <c r="P1" s="37"/>
    </row>
    <row r="2" spans="1:16" ht="16.5" customHeight="1" x14ac:dyDescent="0.25">
      <c r="A2" s="18" t="s">
        <v>80</v>
      </c>
      <c r="B2" s="18" t="s">
        <v>78</v>
      </c>
      <c r="C2" s="18" t="s">
        <v>74</v>
      </c>
      <c r="D2" s="18" t="s">
        <v>82</v>
      </c>
      <c r="E2" s="18" t="s">
        <v>84</v>
      </c>
      <c r="I2" s="37"/>
      <c r="J2" s="37"/>
      <c r="K2" s="37"/>
      <c r="L2" s="37"/>
      <c r="M2" s="37"/>
      <c r="N2" s="37"/>
      <c r="O2" s="37"/>
      <c r="P2" s="37"/>
    </row>
    <row r="3" spans="1:16" x14ac:dyDescent="0.25">
      <c r="A3" s="17">
        <v>1</v>
      </c>
      <c r="B3" s="19" t="s">
        <v>85</v>
      </c>
      <c r="C3" s="17">
        <f>COUNTIF(問卷結果轉換!$D$2:$D$52,B3)</f>
        <v>28</v>
      </c>
      <c r="D3" s="17">
        <f>C3</f>
        <v>28</v>
      </c>
      <c r="E3" s="20">
        <f>C3/$C$7</f>
        <v>0.5490196078431373</v>
      </c>
      <c r="I3" s="5" t="s">
        <v>85</v>
      </c>
      <c r="J3" s="21" t="str">
        <f>REPT("〡",C3)</f>
        <v>〡〡〡〡〡〡〡〡〡〡〡〡〡〡〡〡〡〡〡〡〡〡〡〡〡〡〡〡</v>
      </c>
      <c r="K3" s="5"/>
      <c r="L3" s="5"/>
      <c r="M3" s="5"/>
    </row>
    <row r="4" spans="1:16" x14ac:dyDescent="0.25">
      <c r="A4" s="17">
        <v>2</v>
      </c>
      <c r="B4" s="19" t="s">
        <v>76</v>
      </c>
      <c r="C4" s="17">
        <f>COUNTIF(問卷結果轉換!$D$2:$D$52,B4)</f>
        <v>5</v>
      </c>
      <c r="D4" s="17">
        <f>D3+C4</f>
        <v>33</v>
      </c>
      <c r="E4" s="20">
        <f t="shared" ref="E4:E6" si="0">C4/$C$7</f>
        <v>9.8039215686274508E-2</v>
      </c>
      <c r="I4" s="5" t="s">
        <v>76</v>
      </c>
      <c r="J4" s="21" t="str">
        <f t="shared" ref="J4:J6" si="1">REPT("〡",C4)</f>
        <v>〡〡〡〡〡</v>
      </c>
      <c r="K4" s="5"/>
      <c r="L4" s="5"/>
      <c r="M4" s="5"/>
    </row>
    <row r="5" spans="1:16" x14ac:dyDescent="0.25">
      <c r="A5" s="17">
        <v>3</v>
      </c>
      <c r="B5" s="19" t="s">
        <v>77</v>
      </c>
      <c r="C5" s="17">
        <f>COUNTIF(問卷結果轉換!$D$2:$D$52,B5)</f>
        <v>12</v>
      </c>
      <c r="D5" s="17">
        <f t="shared" ref="D5:D6" si="2">D4+C5</f>
        <v>45</v>
      </c>
      <c r="E5" s="20">
        <f t="shared" si="0"/>
        <v>0.23529411764705882</v>
      </c>
      <c r="I5" s="5" t="s">
        <v>77</v>
      </c>
      <c r="J5" s="21" t="str">
        <f t="shared" si="1"/>
        <v>〡〡〡〡〡〡〡〡〡〡〡〡</v>
      </c>
      <c r="K5" s="5"/>
      <c r="L5" s="5"/>
      <c r="M5" s="5"/>
    </row>
    <row r="6" spans="1:16" x14ac:dyDescent="0.25">
      <c r="A6" s="17">
        <v>4</v>
      </c>
      <c r="B6" s="19" t="s">
        <v>75</v>
      </c>
      <c r="C6" s="17">
        <f>COUNTIF(問卷結果轉換!$D$2:$D$52,B6)</f>
        <v>6</v>
      </c>
      <c r="D6" s="17">
        <f t="shared" si="2"/>
        <v>51</v>
      </c>
      <c r="E6" s="20">
        <f t="shared" si="0"/>
        <v>0.11764705882352941</v>
      </c>
      <c r="I6" s="5" t="s">
        <v>75</v>
      </c>
      <c r="J6" s="21" t="str">
        <f t="shared" si="1"/>
        <v>〡〡〡〡〡〡</v>
      </c>
    </row>
    <row r="7" spans="1:16" x14ac:dyDescent="0.25">
      <c r="A7" s="17" t="s">
        <v>83</v>
      </c>
      <c r="B7" s="17" t="s">
        <v>79</v>
      </c>
      <c r="C7" s="17">
        <f>SUM(C3:C6)</f>
        <v>51</v>
      </c>
      <c r="D7" s="17"/>
      <c r="E7" s="17"/>
    </row>
  </sheetData>
  <mergeCells count="2">
    <mergeCell ref="A1:E1"/>
    <mergeCell ref="I1:P2"/>
  </mergeCells>
  <phoneticPr fontId="1" type="noConversion"/>
  <conditionalFormatting sqref="C3:C6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{9C8BEDA4-7330-4D88-B7B2-C69761B73983}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C8BEDA4-7330-4D88-B7B2-C69761B739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C63CF-E9E0-4904-BB3B-CC84D3F57A64}">
  <dimension ref="A1:H7"/>
  <sheetViews>
    <sheetView zoomScaleNormal="100" workbookViewId="0">
      <selection activeCell="O2" sqref="O2"/>
    </sheetView>
  </sheetViews>
  <sheetFormatPr defaultRowHeight="16.5" x14ac:dyDescent="0.25"/>
  <cols>
    <col min="2" max="2" width="16.125" bestFit="1" customWidth="1"/>
    <col min="3" max="4" width="9.5" bestFit="1" customWidth="1"/>
    <col min="5" max="5" width="9.5" style="26" bestFit="1" customWidth="1"/>
    <col min="7" max="7" width="10.25" bestFit="1" customWidth="1"/>
    <col min="8" max="8" width="7.75" bestFit="1" customWidth="1"/>
  </cols>
  <sheetData>
    <row r="1" spans="1:8" ht="25.5" x14ac:dyDescent="0.25">
      <c r="A1" s="38" t="s">
        <v>87</v>
      </c>
      <c r="B1" s="37"/>
      <c r="C1" s="37"/>
      <c r="D1" s="37"/>
      <c r="E1" s="37"/>
      <c r="F1" s="37"/>
      <c r="G1" s="37"/>
      <c r="H1" s="37"/>
    </row>
    <row r="2" spans="1:8" x14ac:dyDescent="0.25">
      <c r="A2" s="22" t="s">
        <v>80</v>
      </c>
      <c r="B2" s="22" t="s">
        <v>10</v>
      </c>
      <c r="C2" s="22" t="s">
        <v>88</v>
      </c>
      <c r="D2" s="22" t="s">
        <v>89</v>
      </c>
      <c r="E2" s="25" t="s">
        <v>90</v>
      </c>
      <c r="F2" s="22" t="s">
        <v>74</v>
      </c>
      <c r="G2" s="22" t="s">
        <v>82</v>
      </c>
      <c r="H2" s="22" t="s">
        <v>84</v>
      </c>
    </row>
    <row r="3" spans="1:8" x14ac:dyDescent="0.25">
      <c r="A3" s="22"/>
      <c r="B3" s="22"/>
      <c r="C3" s="22"/>
      <c r="D3" s="22"/>
      <c r="E3" s="25"/>
      <c r="F3" s="27">
        <v>0</v>
      </c>
      <c r="G3" s="22"/>
      <c r="H3" s="22"/>
    </row>
    <row r="4" spans="1:8" x14ac:dyDescent="0.25">
      <c r="A4">
        <v>1</v>
      </c>
      <c r="B4" t="s">
        <v>91</v>
      </c>
      <c r="C4" s="23" t="str">
        <f>RIGHT(B4,6)</f>
        <v>30,000</v>
      </c>
      <c r="D4" s="23" t="str">
        <f>MID(B4,2,6)</f>
        <v>22,001</v>
      </c>
      <c r="E4" s="23">
        <f>AVERAGE(VALUE(C4),VALUE(D4))</f>
        <v>26000.5</v>
      </c>
      <c r="F4">
        <f>COUNTIF(問卷結果轉換!$B$2:$B$52,B4)</f>
        <v>26</v>
      </c>
      <c r="G4">
        <f>G3+F4</f>
        <v>26</v>
      </c>
      <c r="H4" s="24">
        <f>F4/SUM($F$4:$F$6)</f>
        <v>0.50980392156862742</v>
      </c>
    </row>
    <row r="5" spans="1:8" x14ac:dyDescent="0.25">
      <c r="A5">
        <v>2</v>
      </c>
      <c r="B5" t="s">
        <v>92</v>
      </c>
      <c r="C5" s="23" t="str">
        <f>RIGHT(B5,6)</f>
        <v>40,000</v>
      </c>
      <c r="D5" s="23" t="str">
        <f>MID(B5,2,6)</f>
        <v>30,001</v>
      </c>
      <c r="E5" s="23">
        <f>AVERAGE(VALUE(C5),VALUE(D5))</f>
        <v>35000.5</v>
      </c>
      <c r="F5">
        <f>COUNTIF(問卷結果轉換!$B$2:$B$52,B5)</f>
        <v>17</v>
      </c>
      <c r="G5">
        <f>G4+F5</f>
        <v>43</v>
      </c>
      <c r="H5" s="24">
        <f>F5/SUM($F$4:$F$6)</f>
        <v>0.33333333333333331</v>
      </c>
    </row>
    <row r="6" spans="1:8" x14ac:dyDescent="0.25">
      <c r="A6">
        <v>3</v>
      </c>
      <c r="B6" t="s">
        <v>14</v>
      </c>
      <c r="C6" s="23" t="str">
        <f>RIGHT(B6,6)</f>
        <v>50,000</v>
      </c>
      <c r="D6" s="23" t="str">
        <f>MID(B6,2,6)</f>
        <v>40,001</v>
      </c>
      <c r="E6" s="23">
        <f>AVERAGE(VALUE(C6),VALUE(D6))</f>
        <v>45000.5</v>
      </c>
      <c r="F6">
        <f>COUNTIF(問卷結果轉換!$B$2:$B$52,B6)</f>
        <v>8</v>
      </c>
      <c r="G6">
        <f>F6</f>
        <v>8</v>
      </c>
      <c r="H6" s="24">
        <f>F6/SUM($F$4:$F$6)</f>
        <v>0.15686274509803921</v>
      </c>
    </row>
    <row r="7" spans="1:8" x14ac:dyDescent="0.25">
      <c r="F7">
        <v>0</v>
      </c>
    </row>
  </sheetData>
  <sortState ref="B4:H6">
    <sortCondition ref="B4"/>
  </sortState>
  <mergeCells count="1">
    <mergeCell ref="A1:H1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0C459-1C10-44F7-9E82-A2940D8BECA0}">
  <dimension ref="A1:L3"/>
  <sheetViews>
    <sheetView tabSelected="1" workbookViewId="0">
      <selection activeCell="P13" sqref="P13"/>
    </sheetView>
  </sheetViews>
  <sheetFormatPr defaultRowHeight="16.5" x14ac:dyDescent="0.25"/>
  <cols>
    <col min="1" max="1" width="16.125" bestFit="1" customWidth="1"/>
  </cols>
  <sheetData>
    <row r="1" spans="1:12" x14ac:dyDescent="0.25">
      <c r="A1" t="s">
        <v>93</v>
      </c>
      <c r="I1" t="s">
        <v>94</v>
      </c>
    </row>
    <row r="2" spans="1:12" x14ac:dyDescent="0.25">
      <c r="B2" t="s">
        <v>23</v>
      </c>
      <c r="C2" t="s">
        <v>32</v>
      </c>
      <c r="D2" t="s">
        <v>40</v>
      </c>
      <c r="E2" t="s">
        <v>48</v>
      </c>
      <c r="J2" t="s">
        <v>95</v>
      </c>
      <c r="K2" t="s">
        <v>96</v>
      </c>
      <c r="L2" t="s">
        <v>97</v>
      </c>
    </row>
    <row r="3" spans="1:12" x14ac:dyDescent="0.25">
      <c r="B3">
        <f>COUNTA(問卷結果接收!E$2:E$52)</f>
        <v>27</v>
      </c>
      <c r="C3">
        <f>COUNTA(問卷結果接收!F$2:F$52)</f>
        <v>33</v>
      </c>
      <c r="D3">
        <f>COUNTA(問卷結果接收!G$2:G$52)</f>
        <v>28</v>
      </c>
      <c r="E3">
        <f>COUNTA(問卷結果接收!H$2:H$52)</f>
        <v>4</v>
      </c>
      <c r="J3">
        <f>COUNTIF(問卷結果轉換!$L$2:$L$52,J2)</f>
        <v>17</v>
      </c>
      <c r="K3">
        <f>COUNTIF(問卷結果轉換!$L$2:$L$52,K2)</f>
        <v>20</v>
      </c>
      <c r="L3">
        <f>COUNTIF(問卷結果轉換!$L$2:$L$52,L2)</f>
        <v>14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具名範圍</vt:lpstr>
      </vt:variant>
      <vt:variant>
        <vt:i4>1</vt:i4>
      </vt:variant>
    </vt:vector>
  </HeadingPairs>
  <TitlesOfParts>
    <vt:vector size="8" baseType="lpstr">
      <vt:lpstr>問卷調查</vt:lpstr>
      <vt:lpstr>控制項內容</vt:lpstr>
      <vt:lpstr>問卷結果接收</vt:lpstr>
      <vt:lpstr>問卷結果轉換</vt:lpstr>
      <vt:lpstr>價格分析</vt:lpstr>
      <vt:lpstr>收入分析</vt:lpstr>
      <vt:lpstr>產品定位分析</vt:lpstr>
      <vt:lpstr>問卷轉換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</dc:creator>
  <cp:lastModifiedBy>lin</cp:lastModifiedBy>
  <dcterms:created xsi:type="dcterms:W3CDTF">2018-02-10T17:17:11Z</dcterms:created>
  <dcterms:modified xsi:type="dcterms:W3CDTF">2018-02-18T16:11:19Z</dcterms:modified>
</cp:coreProperties>
</file>