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U:\RegnOps\CEI\Eng\Engineering\Plan_Ops\RFD's\Distribution Bus Impedance\"/>
    </mc:Choice>
  </mc:AlternateContent>
  <xr:revisionPtr revIDLastSave="0" documentId="13_ncr:1_{AD9A7607-9295-404B-B30F-64F5969CB1BE}" xr6:coauthVersionLast="47" xr6:coauthVersionMax="47" xr10:uidLastSave="{00000000-0000-0000-0000-000000000000}"/>
  <bookViews>
    <workbookView xWindow="-23205" yWindow="5205" windowWidth="21600" windowHeight="11160" firstSheet="2" activeTab="2" xr2:uid="{00000000-000D-0000-FFFF-FFFF00000000}"/>
  </bookViews>
  <sheets>
    <sheet name="36kV Bus" sheetId="1" r:id="rId1"/>
    <sheet name="36kV Line" sheetId="2" r:id="rId2"/>
    <sheet name="13kV Bus" sheetId="3" r:id="rId3"/>
    <sheet name="13kV Line" sheetId="4" r:id="rId4"/>
    <sheet name="11kV Bus" sheetId="5" r:id="rId5"/>
    <sheet name="11kV Line" sheetId="6" r:id="rId6"/>
    <sheet name="4kV Bus" sheetId="7" r:id="rId7"/>
    <sheet name="4kV Line" sheetId="8" r:id="rId8"/>
    <sheet name="Shopping Center Bus" sheetId="9" r:id="rId9"/>
  </sheets>
  <definedNames>
    <definedName name="_xlnm._FilterDatabase" localSheetId="6" hidden="1">'4kV Bus'!$A$1:$W$123</definedName>
    <definedName name="AutoRange_11kV_Bus">'11kV Bus'!$A$1:$U$17</definedName>
    <definedName name="AutoRange_11kV_Line">'11kV Line'!$A$1:$P$30</definedName>
    <definedName name="AutoRange_13kV_Bus">'13kV Bus'!$A$1:$U$131</definedName>
    <definedName name="AutoRange_13kV_Line">'13kV Line'!$A$1:$P$26</definedName>
    <definedName name="AutoRange_36kV_Bus">'36kV Bus'!$A$1:$U$19</definedName>
    <definedName name="AutoRange_36kV_Line">'36kV Line'!$A$1:$P$39</definedName>
    <definedName name="AutoRange_4kV_Bus">'4kV Bus'!$A$1:$V$121</definedName>
    <definedName name="AutoRange_4kV_Line">'4kV Line'!$A$1:$H$21</definedName>
    <definedName name="AutoRange_Shopping_Center_Bus">'Shopping Center Bus'!$A$1:$U$19</definedName>
    <definedName name="_xlnm.Print_Area" localSheetId="2">'13kV Bus'!$A$1:$M$133</definedName>
    <definedName name="_xlnm.Print_Titles" localSheetId="2">'13kV Bus'!$1:$3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9" l="1"/>
  <c r="L4" i="9"/>
  <c r="G6" i="9"/>
  <c r="F6" i="9"/>
  <c r="G5" i="9"/>
  <c r="F5" i="9"/>
  <c r="I6" i="9"/>
  <c r="I5" i="9"/>
  <c r="L5" i="1"/>
  <c r="O5" i="1" s="1"/>
  <c r="M5" i="1" s="1"/>
  <c r="I5" i="1"/>
  <c r="F5" i="1" s="1"/>
  <c r="L67" i="3"/>
  <c r="O67" i="3" s="1"/>
  <c r="M67" i="3" s="1"/>
  <c r="I67" i="3"/>
  <c r="G67" i="3" s="1"/>
  <c r="L66" i="3"/>
  <c r="O66" i="3" s="1"/>
  <c r="M66" i="3" s="1"/>
  <c r="I66" i="3"/>
  <c r="G66" i="3" s="1"/>
  <c r="G5" i="1" l="1"/>
  <c r="F67" i="3"/>
  <c r="F66" i="3"/>
  <c r="J65" i="7"/>
  <c r="F65" i="7" s="1"/>
  <c r="G65" i="7" l="1"/>
  <c r="H65" i="7" s="1"/>
  <c r="J119" i="7"/>
  <c r="L70" i="3" l="1"/>
  <c r="O70" i="3" s="1"/>
  <c r="M70" i="3" s="1"/>
  <c r="I70" i="3"/>
  <c r="G70" i="3" s="1"/>
  <c r="L69" i="3"/>
  <c r="O69" i="3" s="1"/>
  <c r="M69" i="3" s="1"/>
  <c r="I69" i="3"/>
  <c r="G69" i="3" s="1"/>
  <c r="F69" i="3" l="1"/>
  <c r="F70" i="3"/>
  <c r="P48" i="7"/>
  <c r="J48" i="7"/>
  <c r="G48" i="7" s="1"/>
  <c r="H48" i="7" s="1"/>
  <c r="P47" i="7"/>
  <c r="J47" i="7"/>
  <c r="G47" i="7" s="1"/>
  <c r="H47" i="7" s="1"/>
  <c r="J49" i="7"/>
  <c r="F49" i="7" s="1"/>
  <c r="P49" i="7"/>
  <c r="F48" i="7" l="1"/>
  <c r="F47" i="7"/>
  <c r="G49" i="7"/>
  <c r="H49" i="7" s="1"/>
  <c r="L11" i="3"/>
  <c r="O11" i="3" s="1"/>
  <c r="M11" i="3" s="1"/>
  <c r="I11" i="3"/>
  <c r="F11" i="3" s="1"/>
  <c r="G11" i="3" l="1"/>
  <c r="J88" i="7"/>
  <c r="F88" i="7" s="1"/>
  <c r="P88" i="7"/>
  <c r="G88" i="7" l="1"/>
  <c r="H88" i="7" s="1"/>
  <c r="J53" i="7" l="1"/>
  <c r="F53" i="7" s="1"/>
  <c r="P53" i="7"/>
  <c r="J54" i="7"/>
  <c r="F54" i="7" s="1"/>
  <c r="P54" i="7"/>
  <c r="G54" i="7" l="1"/>
  <c r="H54" i="7" s="1"/>
  <c r="G53" i="7"/>
  <c r="H53" i="7" s="1"/>
  <c r="L28" i="3"/>
  <c r="O28" i="3" s="1"/>
  <c r="M28" i="3" s="1"/>
  <c r="I28" i="3"/>
  <c r="G28" i="3" s="1"/>
  <c r="F28" i="3" l="1"/>
  <c r="L55" i="3"/>
  <c r="O55" i="3" s="1"/>
  <c r="M55" i="3" s="1"/>
  <c r="I55" i="3"/>
  <c r="F55" i="3" s="1"/>
  <c r="G55" i="3" l="1"/>
  <c r="P4" i="7"/>
  <c r="J4" i="7"/>
  <c r="G4" i="7" s="1"/>
  <c r="H4" i="7" s="1"/>
  <c r="L7" i="3"/>
  <c r="O7" i="3" s="1"/>
  <c r="M7" i="3" s="1"/>
  <c r="I7" i="3"/>
  <c r="G7" i="3" s="1"/>
  <c r="F4" i="7" l="1"/>
  <c r="F7" i="3"/>
  <c r="L132" i="3"/>
  <c r="O132" i="3" s="1"/>
  <c r="M132" i="3" s="1"/>
  <c r="I132" i="3"/>
  <c r="F132" i="3" s="1"/>
  <c r="G132" i="3" l="1"/>
  <c r="L116" i="3"/>
  <c r="O116" i="3" s="1"/>
  <c r="M116" i="3" s="1"/>
  <c r="I116" i="3"/>
  <c r="F116" i="3" s="1"/>
  <c r="G116" i="3" l="1"/>
  <c r="P35" i="7"/>
  <c r="J35" i="7"/>
  <c r="G35" i="7" s="1"/>
  <c r="H35" i="7" s="1"/>
  <c r="P34" i="7"/>
  <c r="J34" i="7"/>
  <c r="G34" i="7" s="1"/>
  <c r="H34" i="7" s="1"/>
  <c r="F34" i="7" l="1"/>
  <c r="F35" i="7"/>
  <c r="L104" i="3"/>
  <c r="O104" i="3" s="1"/>
  <c r="M104" i="3" s="1"/>
  <c r="I104" i="3"/>
  <c r="F104" i="3" s="1"/>
  <c r="P83" i="7"/>
  <c r="J83" i="7"/>
  <c r="L90" i="3"/>
  <c r="O90" i="3" s="1"/>
  <c r="M90" i="3" s="1"/>
  <c r="I90" i="3"/>
  <c r="L85" i="3"/>
  <c r="O85" i="3" s="1"/>
  <c r="M85" i="3" s="1"/>
  <c r="I85" i="3"/>
  <c r="I8" i="5"/>
  <c r="F8" i="5" s="1"/>
  <c r="L8" i="5"/>
  <c r="O8" i="5" s="1"/>
  <c r="M8" i="5" s="1"/>
  <c r="I9" i="5"/>
  <c r="F9" i="5" s="1"/>
  <c r="L9" i="5"/>
  <c r="O9" i="5" s="1"/>
  <c r="M9" i="5" s="1"/>
  <c r="L130" i="3"/>
  <c r="O130" i="3" s="1"/>
  <c r="M130" i="3" s="1"/>
  <c r="I130" i="3"/>
  <c r="F130" i="3" s="1"/>
  <c r="J75" i="7"/>
  <c r="F75" i="7" s="1"/>
  <c r="L4" i="5"/>
  <c r="L15" i="2"/>
  <c r="P15" i="2"/>
  <c r="N15" i="2" s="1"/>
  <c r="D11" i="2"/>
  <c r="H11" i="2"/>
  <c r="F11" i="2" s="1"/>
  <c r="P5" i="2"/>
  <c r="H5" i="2"/>
  <c r="F5" i="2" s="1"/>
  <c r="D5" i="2"/>
  <c r="L49" i="3"/>
  <c r="O49" i="3" s="1"/>
  <c r="M49" i="3" s="1"/>
  <c r="I49" i="3"/>
  <c r="F49" i="3" s="1"/>
  <c r="L8" i="3"/>
  <c r="O8" i="3" s="1"/>
  <c r="M8" i="3" s="1"/>
  <c r="I8" i="3"/>
  <c r="F8" i="3" s="1"/>
  <c r="L10" i="3"/>
  <c r="O10" i="3" s="1"/>
  <c r="M10" i="3" s="1"/>
  <c r="I10" i="3"/>
  <c r="G10" i="3" s="1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M6" i="9" s="1"/>
  <c r="O5" i="9"/>
  <c r="I4" i="9"/>
  <c r="H21" i="8"/>
  <c r="F21" i="8" s="1"/>
  <c r="D21" i="8"/>
  <c r="H20" i="8"/>
  <c r="F20" i="8" s="1"/>
  <c r="D20" i="8"/>
  <c r="H19" i="8"/>
  <c r="F19" i="8" s="1"/>
  <c r="D19" i="8"/>
  <c r="H18" i="8"/>
  <c r="F18" i="8" s="1"/>
  <c r="D18" i="8"/>
  <c r="H17" i="8"/>
  <c r="F17" i="8" s="1"/>
  <c r="D17" i="8"/>
  <c r="H16" i="8"/>
  <c r="F16" i="8" s="1"/>
  <c r="D16" i="8"/>
  <c r="H12" i="8"/>
  <c r="F12" i="8" s="1"/>
  <c r="D12" i="8"/>
  <c r="H11" i="8"/>
  <c r="F11" i="8" s="1"/>
  <c r="D11" i="8"/>
  <c r="H10" i="8"/>
  <c r="F10" i="8" s="1"/>
  <c r="D10" i="8"/>
  <c r="H9" i="8"/>
  <c r="F9" i="8" s="1"/>
  <c r="D9" i="8"/>
  <c r="H8" i="8"/>
  <c r="F8" i="8" s="1"/>
  <c r="D8" i="8"/>
  <c r="H7" i="8"/>
  <c r="F7" i="8" s="1"/>
  <c r="D7" i="8"/>
  <c r="H6" i="8"/>
  <c r="F6" i="8" s="1"/>
  <c r="D6" i="8"/>
  <c r="H5" i="8"/>
  <c r="F5" i="8" s="1"/>
  <c r="D5" i="8"/>
  <c r="J121" i="7"/>
  <c r="G121" i="7" s="1"/>
  <c r="H121" i="7" s="1"/>
  <c r="J120" i="7"/>
  <c r="F120" i="7" s="1"/>
  <c r="G119" i="7"/>
  <c r="H119" i="7" s="1"/>
  <c r="J118" i="7"/>
  <c r="F118" i="7" s="1"/>
  <c r="J117" i="7"/>
  <c r="G117" i="7" s="1"/>
  <c r="H117" i="7" s="1"/>
  <c r="J116" i="7"/>
  <c r="F116" i="7" s="1"/>
  <c r="P115" i="7"/>
  <c r="J115" i="7"/>
  <c r="G115" i="7" s="1"/>
  <c r="H115" i="7" s="1"/>
  <c r="P114" i="7"/>
  <c r="J114" i="7"/>
  <c r="G114" i="7" s="1"/>
  <c r="H114" i="7" s="1"/>
  <c r="P113" i="7"/>
  <c r="J113" i="7"/>
  <c r="G113" i="7" s="1"/>
  <c r="H113" i="7" s="1"/>
  <c r="P112" i="7"/>
  <c r="J112" i="7"/>
  <c r="P111" i="7"/>
  <c r="J111" i="7"/>
  <c r="P110" i="7"/>
  <c r="J110" i="7"/>
  <c r="G110" i="7" s="1"/>
  <c r="H110" i="7" s="1"/>
  <c r="P109" i="7"/>
  <c r="J109" i="7"/>
  <c r="G109" i="7" s="1"/>
  <c r="H109" i="7" s="1"/>
  <c r="P108" i="7"/>
  <c r="J108" i="7"/>
  <c r="G108" i="7" s="1"/>
  <c r="H108" i="7" s="1"/>
  <c r="P107" i="7"/>
  <c r="J107" i="7"/>
  <c r="G107" i="7" s="1"/>
  <c r="H107" i="7" s="1"/>
  <c r="P106" i="7"/>
  <c r="J106" i="7"/>
  <c r="G106" i="7" s="1"/>
  <c r="H106" i="7" s="1"/>
  <c r="P105" i="7"/>
  <c r="J105" i="7"/>
  <c r="G105" i="7" s="1"/>
  <c r="H105" i="7" s="1"/>
  <c r="P104" i="7"/>
  <c r="J104" i="7"/>
  <c r="G104" i="7" s="1"/>
  <c r="H104" i="7" s="1"/>
  <c r="P103" i="7"/>
  <c r="J103" i="7"/>
  <c r="G103" i="7" s="1"/>
  <c r="H103" i="7" s="1"/>
  <c r="P102" i="7"/>
  <c r="J102" i="7"/>
  <c r="G102" i="7" s="1"/>
  <c r="H102" i="7" s="1"/>
  <c r="P101" i="7"/>
  <c r="J101" i="7"/>
  <c r="G101" i="7" s="1"/>
  <c r="H101" i="7" s="1"/>
  <c r="P100" i="7"/>
  <c r="J100" i="7"/>
  <c r="G100" i="7" s="1"/>
  <c r="H100" i="7" s="1"/>
  <c r="P99" i="7"/>
  <c r="J99" i="7"/>
  <c r="G99" i="7" s="1"/>
  <c r="H99" i="7" s="1"/>
  <c r="P98" i="7"/>
  <c r="J98" i="7"/>
  <c r="G98" i="7" s="1"/>
  <c r="H98" i="7" s="1"/>
  <c r="P97" i="7"/>
  <c r="J97" i="7"/>
  <c r="F97" i="7" s="1"/>
  <c r="P96" i="7"/>
  <c r="J96" i="7"/>
  <c r="G96" i="7" s="1"/>
  <c r="H96" i="7" s="1"/>
  <c r="P95" i="7"/>
  <c r="J95" i="7"/>
  <c r="G95" i="7" s="1"/>
  <c r="H95" i="7" s="1"/>
  <c r="P94" i="7"/>
  <c r="J94" i="7"/>
  <c r="G94" i="7" s="1"/>
  <c r="H94" i="7" s="1"/>
  <c r="P93" i="7"/>
  <c r="J93" i="7"/>
  <c r="G93" i="7" s="1"/>
  <c r="H93" i="7" s="1"/>
  <c r="P92" i="7"/>
  <c r="J92" i="7"/>
  <c r="G92" i="7" s="1"/>
  <c r="H92" i="7" s="1"/>
  <c r="P91" i="7"/>
  <c r="J91" i="7"/>
  <c r="G91" i="7" s="1"/>
  <c r="H91" i="7" s="1"/>
  <c r="P90" i="7"/>
  <c r="J90" i="7"/>
  <c r="G90" i="7" s="1"/>
  <c r="H90" i="7" s="1"/>
  <c r="P89" i="7"/>
  <c r="J89" i="7"/>
  <c r="F89" i="7" s="1"/>
  <c r="P87" i="7"/>
  <c r="J87" i="7"/>
  <c r="F87" i="7" s="1"/>
  <c r="P86" i="7"/>
  <c r="J86" i="7"/>
  <c r="P85" i="7"/>
  <c r="J85" i="7"/>
  <c r="F85" i="7" s="1"/>
  <c r="P84" i="7"/>
  <c r="J84" i="7"/>
  <c r="F84" i="7" s="1"/>
  <c r="P82" i="7"/>
  <c r="J82" i="7"/>
  <c r="F82" i="7" s="1"/>
  <c r="P81" i="7"/>
  <c r="J81" i="7"/>
  <c r="F81" i="7" s="1"/>
  <c r="J80" i="7"/>
  <c r="F80" i="7" s="1"/>
  <c r="P79" i="7"/>
  <c r="J79" i="7"/>
  <c r="G79" i="7" s="1"/>
  <c r="H79" i="7" s="1"/>
  <c r="P78" i="7"/>
  <c r="J78" i="7"/>
  <c r="F78" i="7" s="1"/>
  <c r="P77" i="7"/>
  <c r="J77" i="7"/>
  <c r="F77" i="7" s="1"/>
  <c r="P76" i="7"/>
  <c r="J76" i="7"/>
  <c r="F76" i="7" s="1"/>
  <c r="P74" i="7"/>
  <c r="J74" i="7"/>
  <c r="G74" i="7" s="1"/>
  <c r="H74" i="7" s="1"/>
  <c r="P73" i="7"/>
  <c r="J73" i="7"/>
  <c r="F73" i="7" s="1"/>
  <c r="P72" i="7"/>
  <c r="J72" i="7"/>
  <c r="G72" i="7" s="1"/>
  <c r="H72" i="7" s="1"/>
  <c r="P71" i="7"/>
  <c r="J71" i="7"/>
  <c r="F71" i="7" s="1"/>
  <c r="P70" i="7"/>
  <c r="J70" i="7"/>
  <c r="F70" i="7" s="1"/>
  <c r="P69" i="7"/>
  <c r="J69" i="7"/>
  <c r="P68" i="7"/>
  <c r="J68" i="7"/>
  <c r="F68" i="7" s="1"/>
  <c r="J67" i="7"/>
  <c r="G67" i="7" s="1"/>
  <c r="H67" i="7" s="1"/>
  <c r="P66" i="7"/>
  <c r="J66" i="7"/>
  <c r="P64" i="7"/>
  <c r="J64" i="7"/>
  <c r="G64" i="7" s="1"/>
  <c r="H64" i="7" s="1"/>
  <c r="P63" i="7"/>
  <c r="J63" i="7"/>
  <c r="G63" i="7" s="1"/>
  <c r="H63" i="7" s="1"/>
  <c r="P62" i="7"/>
  <c r="J62" i="7"/>
  <c r="G62" i="7" s="1"/>
  <c r="H62" i="7" s="1"/>
  <c r="P61" i="7"/>
  <c r="J61" i="7"/>
  <c r="G61" i="7" s="1"/>
  <c r="H61" i="7" s="1"/>
  <c r="P60" i="7"/>
  <c r="J60" i="7"/>
  <c r="P59" i="7"/>
  <c r="J59" i="7"/>
  <c r="P58" i="7"/>
  <c r="J58" i="7"/>
  <c r="G58" i="7" s="1"/>
  <c r="H58" i="7" s="1"/>
  <c r="P57" i="7"/>
  <c r="J57" i="7"/>
  <c r="G57" i="7" s="1"/>
  <c r="H57" i="7" s="1"/>
  <c r="P56" i="7"/>
  <c r="J56" i="7"/>
  <c r="G56" i="7" s="1"/>
  <c r="H56" i="7" s="1"/>
  <c r="P55" i="7"/>
  <c r="J55" i="7"/>
  <c r="G55" i="7" s="1"/>
  <c r="H55" i="7" s="1"/>
  <c r="P52" i="7"/>
  <c r="J52" i="7"/>
  <c r="G52" i="7" s="1"/>
  <c r="H52" i="7" s="1"/>
  <c r="P51" i="7"/>
  <c r="J51" i="7"/>
  <c r="G51" i="7" s="1"/>
  <c r="H51" i="7" s="1"/>
  <c r="P50" i="7"/>
  <c r="J50" i="7"/>
  <c r="G50" i="7" s="1"/>
  <c r="H50" i="7" s="1"/>
  <c r="P46" i="7"/>
  <c r="J46" i="7"/>
  <c r="G46" i="7" s="1"/>
  <c r="H46" i="7" s="1"/>
  <c r="P45" i="7"/>
  <c r="J45" i="7"/>
  <c r="G45" i="7" s="1"/>
  <c r="H45" i="7" s="1"/>
  <c r="P44" i="7"/>
  <c r="J44" i="7"/>
  <c r="G44" i="7" s="1"/>
  <c r="H44" i="7" s="1"/>
  <c r="P43" i="7"/>
  <c r="J43" i="7"/>
  <c r="G43" i="7" s="1"/>
  <c r="H43" i="7" s="1"/>
  <c r="P42" i="7"/>
  <c r="J42" i="7"/>
  <c r="G42" i="7" s="1"/>
  <c r="H42" i="7" s="1"/>
  <c r="P41" i="7"/>
  <c r="J41" i="7"/>
  <c r="G41" i="7" s="1"/>
  <c r="H41" i="7" s="1"/>
  <c r="P40" i="7"/>
  <c r="J40" i="7"/>
  <c r="G40" i="7" s="1"/>
  <c r="H40" i="7" s="1"/>
  <c r="P39" i="7"/>
  <c r="J39" i="7"/>
  <c r="G39" i="7" s="1"/>
  <c r="H39" i="7" s="1"/>
  <c r="P38" i="7"/>
  <c r="J38" i="7"/>
  <c r="G38" i="7" s="1"/>
  <c r="H38" i="7" s="1"/>
  <c r="P37" i="7"/>
  <c r="J37" i="7"/>
  <c r="G37" i="7" s="1"/>
  <c r="H37" i="7" s="1"/>
  <c r="P36" i="7"/>
  <c r="J36" i="7"/>
  <c r="G36" i="7" s="1"/>
  <c r="H36" i="7" s="1"/>
  <c r="P33" i="7"/>
  <c r="J33" i="7"/>
  <c r="G33" i="7" s="1"/>
  <c r="H33" i="7" s="1"/>
  <c r="P32" i="7"/>
  <c r="J32" i="7"/>
  <c r="G32" i="7" s="1"/>
  <c r="H32" i="7" s="1"/>
  <c r="P31" i="7"/>
  <c r="J31" i="7"/>
  <c r="G31" i="7" s="1"/>
  <c r="H31" i="7" s="1"/>
  <c r="P30" i="7"/>
  <c r="J30" i="7"/>
  <c r="G30" i="7" s="1"/>
  <c r="H30" i="7" s="1"/>
  <c r="P29" i="7"/>
  <c r="J29" i="7"/>
  <c r="G29" i="7" s="1"/>
  <c r="H29" i="7" s="1"/>
  <c r="P28" i="7"/>
  <c r="J28" i="7"/>
  <c r="G28" i="7" s="1"/>
  <c r="H28" i="7" s="1"/>
  <c r="P27" i="7"/>
  <c r="J27" i="7"/>
  <c r="G27" i="7" s="1"/>
  <c r="H27" i="7" s="1"/>
  <c r="P26" i="7"/>
  <c r="J26" i="7"/>
  <c r="G26" i="7" s="1"/>
  <c r="H26" i="7" s="1"/>
  <c r="P25" i="7"/>
  <c r="J25" i="7"/>
  <c r="G25" i="7" s="1"/>
  <c r="H25" i="7" s="1"/>
  <c r="P24" i="7"/>
  <c r="J24" i="7"/>
  <c r="G24" i="7" s="1"/>
  <c r="H24" i="7" s="1"/>
  <c r="P23" i="7"/>
  <c r="J23" i="7"/>
  <c r="G23" i="7" s="1"/>
  <c r="H23" i="7" s="1"/>
  <c r="P22" i="7"/>
  <c r="J22" i="7"/>
  <c r="P21" i="7"/>
  <c r="J21" i="7"/>
  <c r="G21" i="7" s="1"/>
  <c r="H21" i="7" s="1"/>
  <c r="P20" i="7"/>
  <c r="J20" i="7"/>
  <c r="G20" i="7" s="1"/>
  <c r="H20" i="7" s="1"/>
  <c r="P19" i="7"/>
  <c r="J19" i="7"/>
  <c r="G19" i="7" s="1"/>
  <c r="H19" i="7" s="1"/>
  <c r="P18" i="7"/>
  <c r="J18" i="7"/>
  <c r="G18" i="7" s="1"/>
  <c r="H18" i="7" s="1"/>
  <c r="P17" i="7"/>
  <c r="J17" i="7"/>
  <c r="G17" i="7" s="1"/>
  <c r="H17" i="7" s="1"/>
  <c r="P16" i="7"/>
  <c r="J16" i="7"/>
  <c r="F16" i="7" s="1"/>
  <c r="P15" i="7"/>
  <c r="J15" i="7"/>
  <c r="P14" i="7"/>
  <c r="J14" i="7"/>
  <c r="G14" i="7" s="1"/>
  <c r="H14" i="7" s="1"/>
  <c r="P13" i="7"/>
  <c r="J13" i="7"/>
  <c r="G13" i="7" s="1"/>
  <c r="H13" i="7" s="1"/>
  <c r="P12" i="7"/>
  <c r="J12" i="7"/>
  <c r="G12" i="7" s="1"/>
  <c r="H12" i="7" s="1"/>
  <c r="P11" i="7"/>
  <c r="J11" i="7"/>
  <c r="G11" i="7" s="1"/>
  <c r="H11" i="7" s="1"/>
  <c r="P10" i="7"/>
  <c r="J10" i="7"/>
  <c r="G10" i="7" s="1"/>
  <c r="H10" i="7" s="1"/>
  <c r="P9" i="7"/>
  <c r="J9" i="7"/>
  <c r="G9" i="7" s="1"/>
  <c r="H9" i="7" s="1"/>
  <c r="P8" i="7"/>
  <c r="J8" i="7"/>
  <c r="G8" i="7" s="1"/>
  <c r="H8" i="7" s="1"/>
  <c r="P7" i="7"/>
  <c r="J7" i="7"/>
  <c r="G7" i="7" s="1"/>
  <c r="H7" i="7" s="1"/>
  <c r="P6" i="7"/>
  <c r="J6" i="7"/>
  <c r="G6" i="7" s="1"/>
  <c r="H6" i="7" s="1"/>
  <c r="P5" i="7"/>
  <c r="J5" i="7"/>
  <c r="G5" i="7" s="1"/>
  <c r="H5" i="7" s="1"/>
  <c r="H27" i="6"/>
  <c r="H26" i="6"/>
  <c r="H25" i="6"/>
  <c r="H24" i="6"/>
  <c r="H19" i="6"/>
  <c r="H18" i="6"/>
  <c r="P17" i="6"/>
  <c r="N17" i="6" s="1"/>
  <c r="L17" i="6"/>
  <c r="H17" i="6"/>
  <c r="F17" i="6" s="1"/>
  <c r="D17" i="6"/>
  <c r="P16" i="6"/>
  <c r="N16" i="6" s="1"/>
  <c r="L16" i="6"/>
  <c r="H16" i="6"/>
  <c r="F16" i="6" s="1"/>
  <c r="D16" i="6"/>
  <c r="P15" i="6"/>
  <c r="N15" i="6" s="1"/>
  <c r="L15" i="6"/>
  <c r="H15" i="6"/>
  <c r="F15" i="6" s="1"/>
  <c r="D15" i="6"/>
  <c r="H10" i="6"/>
  <c r="P9" i="6"/>
  <c r="N9" i="6" s="1"/>
  <c r="L9" i="6"/>
  <c r="H9" i="6"/>
  <c r="F9" i="6" s="1"/>
  <c r="D9" i="6"/>
  <c r="P8" i="6"/>
  <c r="N8" i="6" s="1"/>
  <c r="L8" i="6"/>
  <c r="H8" i="6"/>
  <c r="F8" i="6" s="1"/>
  <c r="D8" i="6"/>
  <c r="P7" i="6"/>
  <c r="N7" i="6" s="1"/>
  <c r="L7" i="6"/>
  <c r="H7" i="6"/>
  <c r="F7" i="6" s="1"/>
  <c r="D7" i="6"/>
  <c r="P6" i="6"/>
  <c r="N6" i="6" s="1"/>
  <c r="L6" i="6"/>
  <c r="H6" i="6"/>
  <c r="F6" i="6" s="1"/>
  <c r="D6" i="6"/>
  <c r="P5" i="6"/>
  <c r="N5" i="6" s="1"/>
  <c r="L5" i="6"/>
  <c r="H5" i="6"/>
  <c r="F5" i="6" s="1"/>
  <c r="D5" i="6"/>
  <c r="O17" i="5"/>
  <c r="L16" i="5"/>
  <c r="O16" i="5" s="1"/>
  <c r="M16" i="5" s="1"/>
  <c r="I16" i="5"/>
  <c r="G16" i="5" s="1"/>
  <c r="H16" i="5" s="1"/>
  <c r="L15" i="5"/>
  <c r="O15" i="5" s="1"/>
  <c r="M15" i="5" s="1"/>
  <c r="I15" i="5"/>
  <c r="F15" i="5" s="1"/>
  <c r="L14" i="5"/>
  <c r="O14" i="5" s="1"/>
  <c r="M14" i="5" s="1"/>
  <c r="I14" i="5"/>
  <c r="G14" i="5" s="1"/>
  <c r="H14" i="5" s="1"/>
  <c r="L13" i="5"/>
  <c r="O13" i="5" s="1"/>
  <c r="M13" i="5" s="1"/>
  <c r="I13" i="5"/>
  <c r="F13" i="5" s="1"/>
  <c r="L12" i="5"/>
  <c r="O12" i="5" s="1"/>
  <c r="M12" i="5" s="1"/>
  <c r="I12" i="5"/>
  <c r="F12" i="5" s="1"/>
  <c r="L11" i="5"/>
  <c r="O11" i="5" s="1"/>
  <c r="M11" i="5" s="1"/>
  <c r="I11" i="5"/>
  <c r="F11" i="5" s="1"/>
  <c r="L10" i="5"/>
  <c r="O10" i="5" s="1"/>
  <c r="M10" i="5" s="1"/>
  <c r="I10" i="5"/>
  <c r="G10" i="5" s="1"/>
  <c r="H10" i="5" s="1"/>
  <c r="L7" i="5"/>
  <c r="O7" i="5" s="1"/>
  <c r="M7" i="5" s="1"/>
  <c r="I7" i="5"/>
  <c r="F7" i="5" s="1"/>
  <c r="L6" i="5"/>
  <c r="O6" i="5" s="1"/>
  <c r="M6" i="5" s="1"/>
  <c r="I6" i="5"/>
  <c r="F6" i="5" s="1"/>
  <c r="L5" i="5"/>
  <c r="O5" i="5" s="1"/>
  <c r="M5" i="5" s="1"/>
  <c r="I5" i="5"/>
  <c r="F5" i="5" s="1"/>
  <c r="O4" i="5"/>
  <c r="M4" i="5" s="1"/>
  <c r="I4" i="5"/>
  <c r="F4" i="5" s="1"/>
  <c r="P21" i="4"/>
  <c r="N21" i="4" s="1"/>
  <c r="L21" i="4"/>
  <c r="H21" i="4"/>
  <c r="F21" i="4" s="1"/>
  <c r="D21" i="4"/>
  <c r="P20" i="4"/>
  <c r="N20" i="4" s="1"/>
  <c r="L20" i="4"/>
  <c r="H20" i="4"/>
  <c r="F20" i="4" s="1"/>
  <c r="D20" i="4"/>
  <c r="P19" i="4"/>
  <c r="N19" i="4" s="1"/>
  <c r="L19" i="4"/>
  <c r="H19" i="4"/>
  <c r="F19" i="4" s="1"/>
  <c r="D19" i="4"/>
  <c r="P18" i="4"/>
  <c r="N18" i="4" s="1"/>
  <c r="L18" i="4"/>
  <c r="H18" i="4"/>
  <c r="F18" i="4" s="1"/>
  <c r="D18" i="4"/>
  <c r="P17" i="4"/>
  <c r="N17" i="4" s="1"/>
  <c r="L17" i="4"/>
  <c r="H17" i="4"/>
  <c r="F17" i="4" s="1"/>
  <c r="D17" i="4"/>
  <c r="P16" i="4"/>
  <c r="N16" i="4" s="1"/>
  <c r="L16" i="4"/>
  <c r="H16" i="4"/>
  <c r="F16" i="4" s="1"/>
  <c r="D16" i="4"/>
  <c r="P15" i="4"/>
  <c r="N15" i="4" s="1"/>
  <c r="L15" i="4"/>
  <c r="H15" i="4"/>
  <c r="F15" i="4" s="1"/>
  <c r="D15" i="4"/>
  <c r="P11" i="4"/>
  <c r="N11" i="4" s="1"/>
  <c r="L11" i="4"/>
  <c r="H11" i="4"/>
  <c r="F11" i="4" s="1"/>
  <c r="D11" i="4"/>
  <c r="P10" i="4"/>
  <c r="N10" i="4" s="1"/>
  <c r="L10" i="4"/>
  <c r="H10" i="4"/>
  <c r="F10" i="4" s="1"/>
  <c r="D10" i="4"/>
  <c r="P9" i="4"/>
  <c r="N9" i="4" s="1"/>
  <c r="L9" i="4"/>
  <c r="H9" i="4"/>
  <c r="F9" i="4" s="1"/>
  <c r="D9" i="4"/>
  <c r="P8" i="4"/>
  <c r="N8" i="4" s="1"/>
  <c r="L8" i="4"/>
  <c r="H8" i="4"/>
  <c r="F8" i="4" s="1"/>
  <c r="D8" i="4"/>
  <c r="P7" i="4"/>
  <c r="N7" i="4" s="1"/>
  <c r="L7" i="4"/>
  <c r="H7" i="4"/>
  <c r="F7" i="4"/>
  <c r="D7" i="4"/>
  <c r="P6" i="4"/>
  <c r="N6" i="4" s="1"/>
  <c r="L6" i="4"/>
  <c r="H6" i="4"/>
  <c r="F6" i="4" s="1"/>
  <c r="D6" i="4"/>
  <c r="P5" i="4"/>
  <c r="N5" i="4" s="1"/>
  <c r="L5" i="4"/>
  <c r="H5" i="4"/>
  <c r="F5" i="4" s="1"/>
  <c r="D5" i="4"/>
  <c r="L133" i="3"/>
  <c r="O133" i="3" s="1"/>
  <c r="M133" i="3" s="1"/>
  <c r="I133" i="3"/>
  <c r="G133" i="3" s="1"/>
  <c r="L131" i="3"/>
  <c r="O131" i="3" s="1"/>
  <c r="M131" i="3" s="1"/>
  <c r="I131" i="3"/>
  <c r="G131" i="3" s="1"/>
  <c r="L129" i="3"/>
  <c r="O129" i="3" s="1"/>
  <c r="M129" i="3" s="1"/>
  <c r="I129" i="3"/>
  <c r="F129" i="3" s="1"/>
  <c r="L128" i="3"/>
  <c r="O128" i="3" s="1"/>
  <c r="M128" i="3" s="1"/>
  <c r="I128" i="3"/>
  <c r="G128" i="3" s="1"/>
  <c r="L127" i="3"/>
  <c r="O127" i="3" s="1"/>
  <c r="M127" i="3" s="1"/>
  <c r="I127" i="3"/>
  <c r="G127" i="3" s="1"/>
  <c r="L126" i="3"/>
  <c r="O126" i="3" s="1"/>
  <c r="M126" i="3" s="1"/>
  <c r="I126" i="3"/>
  <c r="G126" i="3" s="1"/>
  <c r="L125" i="3"/>
  <c r="O125" i="3" s="1"/>
  <c r="M125" i="3" s="1"/>
  <c r="I125" i="3"/>
  <c r="G125" i="3" s="1"/>
  <c r="L124" i="3"/>
  <c r="O124" i="3" s="1"/>
  <c r="M124" i="3" s="1"/>
  <c r="I124" i="3"/>
  <c r="G124" i="3" s="1"/>
  <c r="L123" i="3"/>
  <c r="O123" i="3" s="1"/>
  <c r="M123" i="3" s="1"/>
  <c r="I123" i="3"/>
  <c r="G123" i="3" s="1"/>
  <c r="L122" i="3"/>
  <c r="O122" i="3" s="1"/>
  <c r="M122" i="3" s="1"/>
  <c r="I122" i="3"/>
  <c r="G122" i="3" s="1"/>
  <c r="L121" i="3"/>
  <c r="O121" i="3" s="1"/>
  <c r="M121" i="3" s="1"/>
  <c r="I121" i="3"/>
  <c r="G121" i="3" s="1"/>
  <c r="L120" i="3"/>
  <c r="O120" i="3" s="1"/>
  <c r="M120" i="3" s="1"/>
  <c r="I120" i="3"/>
  <c r="G120" i="3" s="1"/>
  <c r="L119" i="3"/>
  <c r="O119" i="3" s="1"/>
  <c r="M119" i="3" s="1"/>
  <c r="I119" i="3"/>
  <c r="G119" i="3" s="1"/>
  <c r="L118" i="3"/>
  <c r="O118" i="3" s="1"/>
  <c r="M118" i="3" s="1"/>
  <c r="I118" i="3"/>
  <c r="G118" i="3" s="1"/>
  <c r="L117" i="3"/>
  <c r="O117" i="3" s="1"/>
  <c r="M117" i="3" s="1"/>
  <c r="I117" i="3"/>
  <c r="F117" i="3" s="1"/>
  <c r="L115" i="3"/>
  <c r="O115" i="3" s="1"/>
  <c r="M115" i="3" s="1"/>
  <c r="I115" i="3"/>
  <c r="G115" i="3" s="1"/>
  <c r="L114" i="3"/>
  <c r="O114" i="3" s="1"/>
  <c r="M114" i="3" s="1"/>
  <c r="I114" i="3"/>
  <c r="G114" i="3" s="1"/>
  <c r="L113" i="3"/>
  <c r="O113" i="3" s="1"/>
  <c r="M113" i="3" s="1"/>
  <c r="I113" i="3"/>
  <c r="G113" i="3" s="1"/>
  <c r="L112" i="3"/>
  <c r="O112" i="3" s="1"/>
  <c r="M112" i="3" s="1"/>
  <c r="I112" i="3"/>
  <c r="G112" i="3" s="1"/>
  <c r="L111" i="3"/>
  <c r="O111" i="3" s="1"/>
  <c r="M111" i="3" s="1"/>
  <c r="I111" i="3"/>
  <c r="G111" i="3" s="1"/>
  <c r="L110" i="3"/>
  <c r="O110" i="3" s="1"/>
  <c r="M110" i="3" s="1"/>
  <c r="I110" i="3"/>
  <c r="G110" i="3" s="1"/>
  <c r="L109" i="3"/>
  <c r="O109" i="3" s="1"/>
  <c r="M109" i="3" s="1"/>
  <c r="I109" i="3"/>
  <c r="G109" i="3" s="1"/>
  <c r="L108" i="3"/>
  <c r="O108" i="3" s="1"/>
  <c r="M108" i="3" s="1"/>
  <c r="I108" i="3"/>
  <c r="G108" i="3" s="1"/>
  <c r="L107" i="3"/>
  <c r="O107" i="3" s="1"/>
  <c r="M107" i="3" s="1"/>
  <c r="I107" i="3"/>
  <c r="G107" i="3" s="1"/>
  <c r="L106" i="3"/>
  <c r="O106" i="3" s="1"/>
  <c r="M106" i="3" s="1"/>
  <c r="I106" i="3"/>
  <c r="G106" i="3" s="1"/>
  <c r="L105" i="3"/>
  <c r="O105" i="3" s="1"/>
  <c r="M105" i="3" s="1"/>
  <c r="I105" i="3"/>
  <c r="F105" i="3" s="1"/>
  <c r="L103" i="3"/>
  <c r="O103" i="3" s="1"/>
  <c r="M103" i="3" s="1"/>
  <c r="I103" i="3"/>
  <c r="G103" i="3" s="1"/>
  <c r="L102" i="3"/>
  <c r="O102" i="3" s="1"/>
  <c r="M102" i="3" s="1"/>
  <c r="I102" i="3"/>
  <c r="G102" i="3" s="1"/>
  <c r="L101" i="3"/>
  <c r="O101" i="3" s="1"/>
  <c r="M101" i="3" s="1"/>
  <c r="I101" i="3"/>
  <c r="G101" i="3" s="1"/>
  <c r="L100" i="3"/>
  <c r="O100" i="3" s="1"/>
  <c r="M100" i="3" s="1"/>
  <c r="I100" i="3"/>
  <c r="G100" i="3" s="1"/>
  <c r="L99" i="3"/>
  <c r="O99" i="3" s="1"/>
  <c r="M99" i="3" s="1"/>
  <c r="I99" i="3"/>
  <c r="G99" i="3" s="1"/>
  <c r="L98" i="3"/>
  <c r="O98" i="3" s="1"/>
  <c r="M98" i="3" s="1"/>
  <c r="I98" i="3"/>
  <c r="G98" i="3" s="1"/>
  <c r="L97" i="3"/>
  <c r="O97" i="3" s="1"/>
  <c r="M97" i="3" s="1"/>
  <c r="I97" i="3"/>
  <c r="G97" i="3" s="1"/>
  <c r="L96" i="3"/>
  <c r="O96" i="3" s="1"/>
  <c r="M96" i="3" s="1"/>
  <c r="I96" i="3"/>
  <c r="G96" i="3" s="1"/>
  <c r="L95" i="3"/>
  <c r="O95" i="3" s="1"/>
  <c r="M95" i="3" s="1"/>
  <c r="I95" i="3"/>
  <c r="F95" i="3" s="1"/>
  <c r="L94" i="3"/>
  <c r="O94" i="3" s="1"/>
  <c r="M94" i="3" s="1"/>
  <c r="I94" i="3"/>
  <c r="G94" i="3" s="1"/>
  <c r="L93" i="3"/>
  <c r="O93" i="3" s="1"/>
  <c r="M93" i="3" s="1"/>
  <c r="I93" i="3"/>
  <c r="G93" i="3" s="1"/>
  <c r="L92" i="3"/>
  <c r="O92" i="3" s="1"/>
  <c r="M92" i="3" s="1"/>
  <c r="I92" i="3"/>
  <c r="G92" i="3" s="1"/>
  <c r="L91" i="3"/>
  <c r="O91" i="3" s="1"/>
  <c r="M91" i="3" s="1"/>
  <c r="I91" i="3"/>
  <c r="G91" i="3" s="1"/>
  <c r="L89" i="3"/>
  <c r="O89" i="3" s="1"/>
  <c r="M89" i="3" s="1"/>
  <c r="I89" i="3"/>
  <c r="G89" i="3" s="1"/>
  <c r="L88" i="3"/>
  <c r="O88" i="3" s="1"/>
  <c r="M88" i="3" s="1"/>
  <c r="I88" i="3"/>
  <c r="G88" i="3" s="1"/>
  <c r="L87" i="3"/>
  <c r="O87" i="3" s="1"/>
  <c r="M87" i="3" s="1"/>
  <c r="I87" i="3"/>
  <c r="G87" i="3" s="1"/>
  <c r="L86" i="3"/>
  <c r="O86" i="3" s="1"/>
  <c r="M86" i="3" s="1"/>
  <c r="I86" i="3"/>
  <c r="G86" i="3" s="1"/>
  <c r="L84" i="3"/>
  <c r="O84" i="3" s="1"/>
  <c r="M84" i="3" s="1"/>
  <c r="I84" i="3"/>
  <c r="G84" i="3" s="1"/>
  <c r="L83" i="3"/>
  <c r="O83" i="3" s="1"/>
  <c r="M83" i="3" s="1"/>
  <c r="I83" i="3"/>
  <c r="G83" i="3" s="1"/>
  <c r="L82" i="3"/>
  <c r="O82" i="3" s="1"/>
  <c r="M82" i="3" s="1"/>
  <c r="I82" i="3"/>
  <c r="G82" i="3" s="1"/>
  <c r="L81" i="3"/>
  <c r="O81" i="3" s="1"/>
  <c r="M81" i="3" s="1"/>
  <c r="I81" i="3"/>
  <c r="F81" i="3" s="1"/>
  <c r="L80" i="3"/>
  <c r="O80" i="3" s="1"/>
  <c r="M80" i="3" s="1"/>
  <c r="I80" i="3"/>
  <c r="G80" i="3" s="1"/>
  <c r="L79" i="3"/>
  <c r="O79" i="3" s="1"/>
  <c r="M79" i="3" s="1"/>
  <c r="I79" i="3"/>
  <c r="G79" i="3" s="1"/>
  <c r="L78" i="3"/>
  <c r="O78" i="3" s="1"/>
  <c r="M78" i="3" s="1"/>
  <c r="I78" i="3"/>
  <c r="G78" i="3" s="1"/>
  <c r="L77" i="3"/>
  <c r="O77" i="3" s="1"/>
  <c r="M77" i="3" s="1"/>
  <c r="I77" i="3"/>
  <c r="G77" i="3" s="1"/>
  <c r="L76" i="3"/>
  <c r="O76" i="3" s="1"/>
  <c r="M76" i="3" s="1"/>
  <c r="I76" i="3"/>
  <c r="G76" i="3" s="1"/>
  <c r="L75" i="3"/>
  <c r="O75" i="3" s="1"/>
  <c r="M75" i="3" s="1"/>
  <c r="I75" i="3"/>
  <c r="G75" i="3" s="1"/>
  <c r="L74" i="3"/>
  <c r="O74" i="3" s="1"/>
  <c r="M74" i="3" s="1"/>
  <c r="I74" i="3"/>
  <c r="G74" i="3" s="1"/>
  <c r="L73" i="3"/>
  <c r="O73" i="3" s="1"/>
  <c r="M73" i="3" s="1"/>
  <c r="I73" i="3"/>
  <c r="G73" i="3" s="1"/>
  <c r="L72" i="3"/>
  <c r="O72" i="3" s="1"/>
  <c r="M72" i="3" s="1"/>
  <c r="I72" i="3"/>
  <c r="G72" i="3" s="1"/>
  <c r="L71" i="3"/>
  <c r="O71" i="3" s="1"/>
  <c r="M71" i="3" s="1"/>
  <c r="I71" i="3"/>
  <c r="G71" i="3" s="1"/>
  <c r="L68" i="3"/>
  <c r="O68" i="3" s="1"/>
  <c r="M68" i="3" s="1"/>
  <c r="I68" i="3"/>
  <c r="G68" i="3" s="1"/>
  <c r="L65" i="3"/>
  <c r="O65" i="3" s="1"/>
  <c r="M65" i="3" s="1"/>
  <c r="I65" i="3"/>
  <c r="G65" i="3" s="1"/>
  <c r="L64" i="3"/>
  <c r="O64" i="3" s="1"/>
  <c r="M64" i="3" s="1"/>
  <c r="I64" i="3"/>
  <c r="G64" i="3" s="1"/>
  <c r="L63" i="3"/>
  <c r="O63" i="3" s="1"/>
  <c r="M63" i="3" s="1"/>
  <c r="I63" i="3"/>
  <c r="G63" i="3" s="1"/>
  <c r="L62" i="3"/>
  <c r="O62" i="3" s="1"/>
  <c r="M62" i="3" s="1"/>
  <c r="I62" i="3"/>
  <c r="G62" i="3" s="1"/>
  <c r="L61" i="3"/>
  <c r="O61" i="3" s="1"/>
  <c r="M61" i="3" s="1"/>
  <c r="I61" i="3"/>
  <c r="G61" i="3" s="1"/>
  <c r="L60" i="3"/>
  <c r="O60" i="3" s="1"/>
  <c r="M60" i="3" s="1"/>
  <c r="I60" i="3"/>
  <c r="G60" i="3" s="1"/>
  <c r="L59" i="3"/>
  <c r="O59" i="3" s="1"/>
  <c r="M59" i="3" s="1"/>
  <c r="I59" i="3"/>
  <c r="G59" i="3" s="1"/>
  <c r="L58" i="3"/>
  <c r="O58" i="3" s="1"/>
  <c r="M58" i="3" s="1"/>
  <c r="I58" i="3"/>
  <c r="G58" i="3" s="1"/>
  <c r="L57" i="3"/>
  <c r="O57" i="3" s="1"/>
  <c r="M57" i="3" s="1"/>
  <c r="I57" i="3"/>
  <c r="G57" i="3" s="1"/>
  <c r="L56" i="3"/>
  <c r="O56" i="3" s="1"/>
  <c r="M56" i="3" s="1"/>
  <c r="I56" i="3"/>
  <c r="G56" i="3" s="1"/>
  <c r="L54" i="3"/>
  <c r="O54" i="3" s="1"/>
  <c r="M54" i="3" s="1"/>
  <c r="I54" i="3"/>
  <c r="G54" i="3" s="1"/>
  <c r="L53" i="3"/>
  <c r="O53" i="3" s="1"/>
  <c r="M53" i="3" s="1"/>
  <c r="I53" i="3"/>
  <c r="G53" i="3" s="1"/>
  <c r="L52" i="3"/>
  <c r="O52" i="3" s="1"/>
  <c r="M52" i="3" s="1"/>
  <c r="I52" i="3"/>
  <c r="F52" i="3" s="1"/>
  <c r="L51" i="3"/>
  <c r="O51" i="3" s="1"/>
  <c r="M51" i="3" s="1"/>
  <c r="I51" i="3"/>
  <c r="G51" i="3" s="1"/>
  <c r="L50" i="3"/>
  <c r="O50" i="3" s="1"/>
  <c r="M50" i="3" s="1"/>
  <c r="I50" i="3"/>
  <c r="G50" i="3" s="1"/>
  <c r="L48" i="3"/>
  <c r="O48" i="3" s="1"/>
  <c r="M48" i="3" s="1"/>
  <c r="I48" i="3"/>
  <c r="G48" i="3" s="1"/>
  <c r="L47" i="3"/>
  <c r="O47" i="3" s="1"/>
  <c r="M47" i="3" s="1"/>
  <c r="I47" i="3"/>
  <c r="G47" i="3" s="1"/>
  <c r="L46" i="3"/>
  <c r="O46" i="3" s="1"/>
  <c r="M46" i="3" s="1"/>
  <c r="I46" i="3"/>
  <c r="G46" i="3" s="1"/>
  <c r="L45" i="3"/>
  <c r="O45" i="3" s="1"/>
  <c r="M45" i="3" s="1"/>
  <c r="I45" i="3"/>
  <c r="F45" i="3" s="1"/>
  <c r="L44" i="3"/>
  <c r="O44" i="3" s="1"/>
  <c r="M44" i="3" s="1"/>
  <c r="I44" i="3"/>
  <c r="G44" i="3" s="1"/>
  <c r="L43" i="3"/>
  <c r="O43" i="3" s="1"/>
  <c r="M43" i="3" s="1"/>
  <c r="I43" i="3"/>
  <c r="G43" i="3" s="1"/>
  <c r="L42" i="3"/>
  <c r="O42" i="3" s="1"/>
  <c r="M42" i="3" s="1"/>
  <c r="I42" i="3"/>
  <c r="G42" i="3" s="1"/>
  <c r="L41" i="3"/>
  <c r="O41" i="3" s="1"/>
  <c r="M41" i="3" s="1"/>
  <c r="I41" i="3"/>
  <c r="G41" i="3" s="1"/>
  <c r="L40" i="3"/>
  <c r="O40" i="3" s="1"/>
  <c r="M40" i="3" s="1"/>
  <c r="I40" i="3"/>
  <c r="G40" i="3" s="1"/>
  <c r="L39" i="3"/>
  <c r="O39" i="3" s="1"/>
  <c r="M39" i="3" s="1"/>
  <c r="I39" i="3"/>
  <c r="G39" i="3" s="1"/>
  <c r="L38" i="3"/>
  <c r="O38" i="3" s="1"/>
  <c r="M38" i="3" s="1"/>
  <c r="I38" i="3"/>
  <c r="G38" i="3" s="1"/>
  <c r="L37" i="3"/>
  <c r="O37" i="3" s="1"/>
  <c r="M37" i="3" s="1"/>
  <c r="I37" i="3"/>
  <c r="F37" i="3" s="1"/>
  <c r="L36" i="3"/>
  <c r="O36" i="3" s="1"/>
  <c r="M36" i="3" s="1"/>
  <c r="I36" i="3"/>
  <c r="F36" i="3" s="1"/>
  <c r="L35" i="3"/>
  <c r="O35" i="3" s="1"/>
  <c r="M35" i="3" s="1"/>
  <c r="I35" i="3"/>
  <c r="F35" i="3" s="1"/>
  <c r="L34" i="3"/>
  <c r="O34" i="3" s="1"/>
  <c r="M34" i="3" s="1"/>
  <c r="I34" i="3"/>
  <c r="F34" i="3" s="1"/>
  <c r="L33" i="3"/>
  <c r="O33" i="3" s="1"/>
  <c r="M33" i="3" s="1"/>
  <c r="I33" i="3"/>
  <c r="G33" i="3" s="1"/>
  <c r="L32" i="3"/>
  <c r="O32" i="3" s="1"/>
  <c r="M32" i="3" s="1"/>
  <c r="I32" i="3"/>
  <c r="G32" i="3" s="1"/>
  <c r="L31" i="3"/>
  <c r="O31" i="3" s="1"/>
  <c r="M31" i="3" s="1"/>
  <c r="I31" i="3"/>
  <c r="F31" i="3" s="1"/>
  <c r="L30" i="3"/>
  <c r="O30" i="3" s="1"/>
  <c r="M30" i="3" s="1"/>
  <c r="I30" i="3"/>
  <c r="F30" i="3" s="1"/>
  <c r="L29" i="3"/>
  <c r="O29" i="3" s="1"/>
  <c r="M29" i="3" s="1"/>
  <c r="I29" i="3"/>
  <c r="F29" i="3" s="1"/>
  <c r="L27" i="3"/>
  <c r="O27" i="3" s="1"/>
  <c r="M27" i="3" s="1"/>
  <c r="I27" i="3"/>
  <c r="F27" i="3" s="1"/>
  <c r="L26" i="3"/>
  <c r="O26" i="3" s="1"/>
  <c r="M26" i="3" s="1"/>
  <c r="I26" i="3"/>
  <c r="F26" i="3" s="1"/>
  <c r="L25" i="3"/>
  <c r="O25" i="3" s="1"/>
  <c r="M25" i="3" s="1"/>
  <c r="I25" i="3"/>
  <c r="F25" i="3" s="1"/>
  <c r="L24" i="3"/>
  <c r="O24" i="3" s="1"/>
  <c r="M24" i="3" s="1"/>
  <c r="I24" i="3"/>
  <c r="F24" i="3" s="1"/>
  <c r="L23" i="3"/>
  <c r="O23" i="3" s="1"/>
  <c r="M23" i="3" s="1"/>
  <c r="I23" i="3"/>
  <c r="F23" i="3" s="1"/>
  <c r="L22" i="3"/>
  <c r="O22" i="3" s="1"/>
  <c r="M22" i="3" s="1"/>
  <c r="I22" i="3"/>
  <c r="F22" i="3" s="1"/>
  <c r="L21" i="3"/>
  <c r="O21" i="3" s="1"/>
  <c r="M21" i="3" s="1"/>
  <c r="I21" i="3"/>
  <c r="F21" i="3" s="1"/>
  <c r="L20" i="3"/>
  <c r="O20" i="3" s="1"/>
  <c r="M20" i="3" s="1"/>
  <c r="I20" i="3"/>
  <c r="F20" i="3" s="1"/>
  <c r="L19" i="3"/>
  <c r="O19" i="3" s="1"/>
  <c r="M19" i="3" s="1"/>
  <c r="I19" i="3"/>
  <c r="F19" i="3" s="1"/>
  <c r="L18" i="3"/>
  <c r="O18" i="3" s="1"/>
  <c r="M18" i="3" s="1"/>
  <c r="I18" i="3"/>
  <c r="F18" i="3" s="1"/>
  <c r="L17" i="3"/>
  <c r="O17" i="3" s="1"/>
  <c r="M17" i="3" s="1"/>
  <c r="I17" i="3"/>
  <c r="F17" i="3" s="1"/>
  <c r="L16" i="3"/>
  <c r="O16" i="3" s="1"/>
  <c r="M16" i="3" s="1"/>
  <c r="I16" i="3"/>
  <c r="F16" i="3" s="1"/>
  <c r="L15" i="3"/>
  <c r="O15" i="3" s="1"/>
  <c r="M15" i="3" s="1"/>
  <c r="I15" i="3"/>
  <c r="F15" i="3" s="1"/>
  <c r="L14" i="3"/>
  <c r="O14" i="3" s="1"/>
  <c r="M14" i="3" s="1"/>
  <c r="I14" i="3"/>
  <c r="F14" i="3" s="1"/>
  <c r="L13" i="3"/>
  <c r="O13" i="3" s="1"/>
  <c r="M13" i="3" s="1"/>
  <c r="I13" i="3"/>
  <c r="F13" i="3" s="1"/>
  <c r="L12" i="3"/>
  <c r="O12" i="3" s="1"/>
  <c r="M12" i="3" s="1"/>
  <c r="I12" i="3"/>
  <c r="F12" i="3" s="1"/>
  <c r="L9" i="3"/>
  <c r="O9" i="3" s="1"/>
  <c r="M9" i="3" s="1"/>
  <c r="I9" i="3"/>
  <c r="F9" i="3" s="1"/>
  <c r="L5" i="3"/>
  <c r="O5" i="3" s="1"/>
  <c r="M5" i="3" s="1"/>
  <c r="I5" i="3"/>
  <c r="G5" i="3" s="1"/>
  <c r="L4" i="3"/>
  <c r="O4" i="3" s="1"/>
  <c r="M4" i="3" s="1"/>
  <c r="I4" i="3"/>
  <c r="F4" i="3" s="1"/>
  <c r="P36" i="2"/>
  <c r="N36" i="2" s="1"/>
  <c r="L36" i="2"/>
  <c r="P35" i="2"/>
  <c r="N35" i="2" s="1"/>
  <c r="L35" i="2"/>
  <c r="P34" i="2"/>
  <c r="N34" i="2" s="1"/>
  <c r="L34" i="2"/>
  <c r="P33" i="2"/>
  <c r="N33" i="2" s="1"/>
  <c r="L33" i="2"/>
  <c r="P32" i="2"/>
  <c r="N32" i="2" s="1"/>
  <c r="L32" i="2"/>
  <c r="P31" i="2"/>
  <c r="N31" i="2" s="1"/>
  <c r="L31" i="2"/>
  <c r="P30" i="2"/>
  <c r="N30" i="2" s="1"/>
  <c r="L30" i="2"/>
  <c r="P29" i="2"/>
  <c r="N29" i="2" s="1"/>
  <c r="L29" i="2"/>
  <c r="H28" i="2"/>
  <c r="F28" i="2" s="1"/>
  <c r="D28" i="2"/>
  <c r="H27" i="2"/>
  <c r="F27" i="2" s="1"/>
  <c r="D27" i="2"/>
  <c r="H26" i="2"/>
  <c r="F26" i="2" s="1"/>
  <c r="D26" i="2"/>
  <c r="P25" i="2"/>
  <c r="N25" i="2" s="1"/>
  <c r="L25" i="2"/>
  <c r="H25" i="2"/>
  <c r="F25" i="2" s="1"/>
  <c r="D25" i="2"/>
  <c r="P24" i="2"/>
  <c r="N24" i="2" s="1"/>
  <c r="L24" i="2"/>
  <c r="H24" i="2"/>
  <c r="F24" i="2" s="1"/>
  <c r="D24" i="2"/>
  <c r="P23" i="2"/>
  <c r="N23" i="2" s="1"/>
  <c r="L23" i="2"/>
  <c r="H23" i="2"/>
  <c r="F23" i="2" s="1"/>
  <c r="D23" i="2"/>
  <c r="P22" i="2"/>
  <c r="N22" i="2" s="1"/>
  <c r="L22" i="2"/>
  <c r="H22" i="2"/>
  <c r="F22" i="2" s="1"/>
  <c r="D22" i="2"/>
  <c r="P21" i="2"/>
  <c r="N21" i="2" s="1"/>
  <c r="L21" i="2"/>
  <c r="H21" i="2"/>
  <c r="F21" i="2" s="1"/>
  <c r="D21" i="2"/>
  <c r="P20" i="2"/>
  <c r="N20" i="2" s="1"/>
  <c r="L20" i="2"/>
  <c r="H20" i="2"/>
  <c r="F20" i="2" s="1"/>
  <c r="D20" i="2"/>
  <c r="P19" i="2"/>
  <c r="N19" i="2" s="1"/>
  <c r="L19" i="2"/>
  <c r="P18" i="2"/>
  <c r="N18" i="2" s="1"/>
  <c r="L18" i="2"/>
  <c r="P17" i="2"/>
  <c r="N17" i="2" s="1"/>
  <c r="L17" i="2"/>
  <c r="P16" i="2"/>
  <c r="N16" i="2" s="1"/>
  <c r="L16" i="2"/>
  <c r="H16" i="2"/>
  <c r="F16" i="2" s="1"/>
  <c r="D16" i="2"/>
  <c r="P14" i="2"/>
  <c r="N14" i="2" s="1"/>
  <c r="L14" i="2"/>
  <c r="H15" i="2"/>
  <c r="F15" i="2" s="1"/>
  <c r="D15" i="2"/>
  <c r="P13" i="2"/>
  <c r="N13" i="2" s="1"/>
  <c r="L13" i="2"/>
  <c r="H14" i="2"/>
  <c r="F14" i="2" s="1"/>
  <c r="D14" i="2"/>
  <c r="P12" i="2"/>
  <c r="N12" i="2" s="1"/>
  <c r="L12" i="2"/>
  <c r="H13" i="2"/>
  <c r="F13" i="2" s="1"/>
  <c r="D13" i="2"/>
  <c r="P11" i="2"/>
  <c r="N11" i="2" s="1"/>
  <c r="L11" i="2"/>
  <c r="H12" i="2"/>
  <c r="F12" i="2" s="1"/>
  <c r="D12" i="2"/>
  <c r="P10" i="2"/>
  <c r="N10" i="2" s="1"/>
  <c r="L10" i="2"/>
  <c r="H10" i="2"/>
  <c r="F10" i="2" s="1"/>
  <c r="D10" i="2"/>
  <c r="P9" i="2"/>
  <c r="N9" i="2" s="1"/>
  <c r="L9" i="2"/>
  <c r="H9" i="2"/>
  <c r="F9" i="2" s="1"/>
  <c r="D9" i="2"/>
  <c r="P8" i="2"/>
  <c r="N8" i="2" s="1"/>
  <c r="L8" i="2"/>
  <c r="H8" i="2"/>
  <c r="F8" i="2" s="1"/>
  <c r="D8" i="2"/>
  <c r="P7" i="2"/>
  <c r="N7" i="2" s="1"/>
  <c r="L7" i="2"/>
  <c r="H7" i="2"/>
  <c r="F7" i="2" s="1"/>
  <c r="D7" i="2"/>
  <c r="P6" i="2"/>
  <c r="N6" i="2" s="1"/>
  <c r="L6" i="2"/>
  <c r="H6" i="2"/>
  <c r="F6" i="2" s="1"/>
  <c r="D6" i="2"/>
  <c r="N5" i="2"/>
  <c r="L5" i="2"/>
  <c r="L19" i="1"/>
  <c r="O19" i="1" s="1"/>
  <c r="M19" i="1" s="1"/>
  <c r="I19" i="1"/>
  <c r="F19" i="1" s="1"/>
  <c r="L18" i="1"/>
  <c r="O18" i="1" s="1"/>
  <c r="M18" i="1" s="1"/>
  <c r="I18" i="1"/>
  <c r="F18" i="1" s="1"/>
  <c r="L17" i="1"/>
  <c r="O17" i="1" s="1"/>
  <c r="M17" i="1" s="1"/>
  <c r="I17" i="1"/>
  <c r="F17" i="1" s="1"/>
  <c r="L16" i="1"/>
  <c r="O16" i="1" s="1"/>
  <c r="M16" i="1" s="1"/>
  <c r="I16" i="1"/>
  <c r="G16" i="1" s="1"/>
  <c r="L15" i="1"/>
  <c r="O15" i="1" s="1"/>
  <c r="M15" i="1" s="1"/>
  <c r="I15" i="1"/>
  <c r="F15" i="1" s="1"/>
  <c r="L14" i="1"/>
  <c r="O14" i="1" s="1"/>
  <c r="M14" i="1" s="1"/>
  <c r="I14" i="1"/>
  <c r="F14" i="1" s="1"/>
  <c r="L13" i="1"/>
  <c r="O13" i="1" s="1"/>
  <c r="M13" i="1" s="1"/>
  <c r="I13" i="1"/>
  <c r="G13" i="1" s="1"/>
  <c r="L12" i="1"/>
  <c r="O12" i="1" s="1"/>
  <c r="M12" i="1" s="1"/>
  <c r="I12" i="1"/>
  <c r="G12" i="1" s="1"/>
  <c r="L11" i="1"/>
  <c r="O11" i="1" s="1"/>
  <c r="M11" i="1" s="1"/>
  <c r="I11" i="1"/>
  <c r="F11" i="1" s="1"/>
  <c r="L10" i="1"/>
  <c r="O10" i="1" s="1"/>
  <c r="M10" i="1" s="1"/>
  <c r="I10" i="1"/>
  <c r="G10" i="1" s="1"/>
  <c r="L9" i="1"/>
  <c r="O9" i="1" s="1"/>
  <c r="M9" i="1" s="1"/>
  <c r="I9" i="1"/>
  <c r="F9" i="1" s="1"/>
  <c r="L8" i="1"/>
  <c r="O8" i="1" s="1"/>
  <c r="M8" i="1" s="1"/>
  <c r="I8" i="1"/>
  <c r="G8" i="1" s="1"/>
  <c r="L7" i="1"/>
  <c r="O7" i="1" s="1"/>
  <c r="M7" i="1" s="1"/>
  <c r="I7" i="1"/>
  <c r="G7" i="1" s="1"/>
  <c r="L6" i="1"/>
  <c r="O6" i="1" s="1"/>
  <c r="M6" i="1" s="1"/>
  <c r="I6" i="1"/>
  <c r="G6" i="1" s="1"/>
  <c r="L4" i="1"/>
  <c r="O4" i="1" s="1"/>
  <c r="M4" i="1" s="1"/>
  <c r="I4" i="1"/>
  <c r="F4" i="1" s="1"/>
  <c r="F16" i="5"/>
  <c r="F104" i="7"/>
  <c r="F94" i="7"/>
  <c r="F106" i="7"/>
  <c r="G6" i="5"/>
  <c r="H6" i="5" s="1"/>
  <c r="F74" i="7"/>
  <c r="F90" i="7"/>
  <c r="F14" i="5"/>
  <c r="F119" i="7"/>
  <c r="G4" i="5"/>
  <c r="H4" i="5" s="1"/>
  <c r="F61" i="3"/>
  <c r="G15" i="5" l="1"/>
  <c r="H15" i="5" s="1"/>
  <c r="G13" i="5"/>
  <c r="H13" i="5" s="1"/>
  <c r="G9" i="1"/>
  <c r="G12" i="5"/>
  <c r="H12" i="5" s="1"/>
  <c r="F16" i="1"/>
  <c r="F12" i="1"/>
  <c r="G9" i="5"/>
  <c r="H9" i="5" s="1"/>
  <c r="G5" i="5"/>
  <c r="H5" i="5" s="1"/>
  <c r="F27" i="7"/>
  <c r="F7" i="7"/>
  <c r="F45" i="7"/>
  <c r="F25" i="7"/>
  <c r="G80" i="7"/>
  <c r="H80" i="7" s="1"/>
  <c r="F41" i="7"/>
  <c r="F43" i="7"/>
  <c r="F23" i="7"/>
  <c r="F29" i="7"/>
  <c r="F19" i="7"/>
  <c r="G66" i="7"/>
  <c r="H66" i="7" s="1"/>
  <c r="F66" i="7"/>
  <c r="F8" i="1"/>
  <c r="G18" i="1"/>
  <c r="F58" i="7"/>
  <c r="G60" i="7"/>
  <c r="H60" i="7" s="1"/>
  <c r="F60" i="7"/>
  <c r="F121" i="7"/>
  <c r="F67" i="7"/>
  <c r="G59" i="7"/>
  <c r="H59" i="7" s="1"/>
  <c r="F59" i="7"/>
  <c r="F56" i="7"/>
  <c r="F20" i="7"/>
  <c r="F111" i="7"/>
  <c r="G111" i="7"/>
  <c r="H111" i="7" s="1"/>
  <c r="F64" i="7"/>
  <c r="F69" i="7"/>
  <c r="G69" i="7"/>
  <c r="H69" i="7" s="1"/>
  <c r="F112" i="7"/>
  <c r="G112" i="7"/>
  <c r="H112" i="7" s="1"/>
  <c r="F55" i="7"/>
  <c r="F52" i="7"/>
  <c r="F51" i="7"/>
  <c r="G7" i="5"/>
  <c r="H7" i="5" s="1"/>
  <c r="F33" i="7"/>
  <c r="F37" i="7"/>
  <c r="F31" i="7"/>
  <c r="G78" i="7"/>
  <c r="H78" i="7" s="1"/>
  <c r="G89" i="7"/>
  <c r="H89" i="7" s="1"/>
  <c r="G87" i="7"/>
  <c r="H87" i="7" s="1"/>
  <c r="F133" i="3"/>
  <c r="F65" i="3"/>
  <c r="G71" i="7"/>
  <c r="H71" i="7" s="1"/>
  <c r="F22" i="7"/>
  <c r="G22" i="7"/>
  <c r="H22" i="7" s="1"/>
  <c r="F103" i="7"/>
  <c r="F15" i="7"/>
  <c r="G15" i="7"/>
  <c r="H15" i="7" s="1"/>
  <c r="G118" i="7"/>
  <c r="H118" i="7" s="1"/>
  <c r="F18" i="7"/>
  <c r="G16" i="7"/>
  <c r="H16" i="7" s="1"/>
  <c r="F10" i="1"/>
  <c r="F100" i="3"/>
  <c r="F68" i="3"/>
  <c r="F124" i="3"/>
  <c r="F126" i="3"/>
  <c r="F122" i="3"/>
  <c r="F80" i="3"/>
  <c r="G8" i="5"/>
  <c r="H8" i="5" s="1"/>
  <c r="F12" i="7"/>
  <c r="F98" i="7"/>
  <c r="F100" i="7"/>
  <c r="F10" i="5"/>
  <c r="G14" i="1"/>
  <c r="F92" i="7"/>
  <c r="F110" i="7"/>
  <c r="G82" i="7"/>
  <c r="H82" i="7" s="1"/>
  <c r="F108" i="7"/>
  <c r="G116" i="7"/>
  <c r="H116" i="7" s="1"/>
  <c r="F10" i="3"/>
  <c r="F21" i="7"/>
  <c r="F17" i="7"/>
  <c r="F10" i="7"/>
  <c r="F6" i="7"/>
  <c r="F46" i="7"/>
  <c r="F40" i="7"/>
  <c r="F32" i="7"/>
  <c r="G68" i="7"/>
  <c r="H68" i="7" s="1"/>
  <c r="F38" i="7"/>
  <c r="F14" i="7"/>
  <c r="F101" i="7"/>
  <c r="F63" i="7"/>
  <c r="F28" i="7"/>
  <c r="F24" i="7"/>
  <c r="F8" i="7"/>
  <c r="G120" i="7"/>
  <c r="H120" i="7" s="1"/>
  <c r="G73" i="7"/>
  <c r="H73" i="7" s="1"/>
  <c r="F117" i="7"/>
  <c r="F13" i="7"/>
  <c r="F95" i="7"/>
  <c r="F105" i="7"/>
  <c r="F61" i="7"/>
  <c r="F91" i="7"/>
  <c r="F107" i="7"/>
  <c r="F50" i="7"/>
  <c r="F42" i="7"/>
  <c r="F26" i="7"/>
  <c r="F113" i="7"/>
  <c r="G84" i="7"/>
  <c r="H84" i="7" s="1"/>
  <c r="F62" i="7"/>
  <c r="F44" i="7"/>
  <c r="F30" i="7"/>
  <c r="F9" i="7"/>
  <c r="F5" i="7"/>
  <c r="F102" i="7"/>
  <c r="G70" i="7"/>
  <c r="H70" i="7" s="1"/>
  <c r="G77" i="7"/>
  <c r="H77" i="7" s="1"/>
  <c r="F57" i="7"/>
  <c r="F39" i="7"/>
  <c r="F114" i="7"/>
  <c r="G85" i="7"/>
  <c r="H85" i="7" s="1"/>
  <c r="G97" i="7"/>
  <c r="H97" i="7" s="1"/>
  <c r="F109" i="7"/>
  <c r="F115" i="7"/>
  <c r="F11" i="7"/>
  <c r="F93" i="7"/>
  <c r="F96" i="7"/>
  <c r="F99" i="7"/>
  <c r="F72" i="7"/>
  <c r="F79" i="7"/>
  <c r="G75" i="7"/>
  <c r="H75" i="7" s="1"/>
  <c r="F63" i="3"/>
  <c r="G31" i="3"/>
  <c r="G35" i="3"/>
  <c r="G26" i="3"/>
  <c r="G25" i="3"/>
  <c r="F109" i="3"/>
  <c r="G19" i="1"/>
  <c r="G17" i="1"/>
  <c r="G15" i="1"/>
  <c r="G11" i="1"/>
  <c r="F6" i="1"/>
  <c r="G4" i="1"/>
  <c r="G11" i="5"/>
  <c r="H11" i="5" s="1"/>
  <c r="F36" i="7"/>
  <c r="G14" i="3"/>
  <c r="G4" i="3"/>
  <c r="G129" i="3"/>
  <c r="G29" i="3"/>
  <c r="G81" i="3"/>
  <c r="F44" i="3"/>
  <c r="F64" i="3"/>
  <c r="G9" i="3"/>
  <c r="F131" i="3"/>
  <c r="F114" i="3"/>
  <c r="F60" i="3"/>
  <c r="G13" i="3"/>
  <c r="F74" i="3"/>
  <c r="F88" i="3"/>
  <c r="F84" i="3"/>
  <c r="F112" i="3"/>
  <c r="G16" i="3"/>
  <c r="F43" i="3"/>
  <c r="F108" i="3"/>
  <c r="G8" i="3"/>
  <c r="F62" i="3"/>
  <c r="F59" i="3"/>
  <c r="G45" i="3"/>
  <c r="F106" i="3"/>
  <c r="F50" i="3"/>
  <c r="F107" i="3"/>
  <c r="F86" i="3"/>
  <c r="F33" i="3"/>
  <c r="F39" i="3"/>
  <c r="F125" i="3"/>
  <c r="F123" i="3"/>
  <c r="F71" i="3"/>
  <c r="F41" i="3"/>
  <c r="F98" i="3"/>
  <c r="F99" i="3"/>
  <c r="G49" i="3"/>
  <c r="F127" i="3"/>
  <c r="F110" i="3"/>
  <c r="F83" i="3"/>
  <c r="F120" i="3"/>
  <c r="F77" i="3"/>
  <c r="F87" i="3"/>
  <c r="F79" i="3"/>
  <c r="F115" i="3"/>
  <c r="F42" i="3"/>
  <c r="G22" i="3"/>
  <c r="G12" i="3"/>
  <c r="G15" i="3"/>
  <c r="G36" i="3"/>
  <c r="F47" i="3"/>
  <c r="F118" i="3"/>
  <c r="F82" i="3"/>
  <c r="F48" i="3"/>
  <c r="F119" i="3"/>
  <c r="F97" i="3"/>
  <c r="F46" i="3"/>
  <c r="F72" i="3"/>
  <c r="G18" i="3"/>
  <c r="F121" i="3"/>
  <c r="G104" i="3"/>
  <c r="F113" i="3"/>
  <c r="F92" i="3"/>
  <c r="F93" i="3"/>
  <c r="F75" i="3"/>
  <c r="F54" i="3"/>
  <c r="G37" i="3"/>
  <c r="F38" i="3"/>
  <c r="F111" i="3"/>
  <c r="F89" i="3"/>
  <c r="F57" i="3"/>
  <c r="G20" i="3"/>
  <c r="F73" i="3"/>
  <c r="F91" i="3"/>
  <c r="F5" i="3"/>
  <c r="G52" i="3"/>
  <c r="G95" i="3"/>
  <c r="G105" i="3"/>
  <c r="G117" i="3"/>
  <c r="G23" i="3"/>
  <c r="G19" i="3"/>
  <c r="F53" i="3"/>
  <c r="F102" i="3"/>
  <c r="F51" i="3"/>
  <c r="G34" i="3"/>
  <c r="G24" i="3"/>
  <c r="G27" i="3"/>
  <c r="F103" i="3"/>
  <c r="G130" i="3"/>
  <c r="F86" i="7"/>
  <c r="G86" i="7"/>
  <c r="H86" i="7" s="1"/>
  <c r="G85" i="3"/>
  <c r="F85" i="3"/>
  <c r="F96" i="3"/>
  <c r="F78" i="3"/>
  <c r="F58" i="3"/>
  <c r="F40" i="3"/>
  <c r="F32" i="3"/>
  <c r="F101" i="3"/>
  <c r="F128" i="3"/>
  <c r="F94" i="3"/>
  <c r="F76" i="3"/>
  <c r="G17" i="3"/>
  <c r="G81" i="7"/>
  <c r="H81" i="7" s="1"/>
  <c r="G76" i="7"/>
  <c r="H76" i="7" s="1"/>
  <c r="F7" i="1"/>
  <c r="F13" i="1"/>
  <c r="G83" i="7"/>
  <c r="H83" i="7" s="1"/>
  <c r="F83" i="7"/>
  <c r="F56" i="3"/>
  <c r="G30" i="3"/>
  <c r="G21" i="3"/>
  <c r="F4" i="9"/>
  <c r="G4" i="9"/>
  <c r="G90" i="3"/>
  <c r="F90" i="3"/>
  <c r="O4" i="9" l="1"/>
  <c r="M4" i="9" s="1"/>
</calcChain>
</file>

<file path=xl/sharedStrings.xml><?xml version="1.0" encoding="utf-8"?>
<sst xmlns="http://schemas.openxmlformats.org/spreadsheetml/2006/main" count="2134" uniqueCount="1117">
  <si>
    <t>Positive Sequence Impedances to 36 kV Busses</t>
  </si>
  <si>
    <t>Zero Sequence Impedances to 36 kV Busses</t>
  </si>
  <si>
    <t>36 kV Base Voltage</t>
  </si>
  <si>
    <t>Station</t>
  </si>
  <si>
    <t>Supplied from (System)</t>
  </si>
  <si>
    <t>Transformer No. - kVA</t>
  </si>
  <si>
    <t>Tap Ratio</t>
  </si>
  <si>
    <t>% Z @ 100MVA</t>
  </si>
  <si>
    <r>
      <rPr>
        <sz val="11"/>
        <color theme="1"/>
        <rFont val="GreekC"/>
      </rPr>
      <t>D</t>
    </r>
    <r>
      <rPr>
        <sz val="11"/>
        <color theme="1"/>
        <rFont val="Calibri"/>
        <family val="2"/>
      </rPr>
      <t xml:space="preserve"> e @ 120 V</t>
    </r>
  </si>
  <si>
    <t>Short Circuit MVA</t>
  </si>
  <si>
    <t>% Zo @ 100MVA</t>
  </si>
  <si>
    <t>% Z (L_G) @ 100MVA</t>
  </si>
  <si>
    <t xml:space="preserve">Update </t>
  </si>
  <si>
    <t>AN-1 &amp; 3</t>
  </si>
  <si>
    <t>2-100,000</t>
  </si>
  <si>
    <t>138-37.5</t>
  </si>
  <si>
    <t>*</t>
  </si>
  <si>
    <t>DS-1 &amp; 3</t>
  </si>
  <si>
    <t>2-90,000</t>
  </si>
  <si>
    <t>139-36-13.8</t>
  </si>
  <si>
    <t>GW-1,3 &amp; 4</t>
  </si>
  <si>
    <t>3-90,000</t>
  </si>
  <si>
    <t>135.24-36-12</t>
  </si>
  <si>
    <t>HM-2, 3, 4 &amp; 5</t>
  </si>
  <si>
    <t>4-36,000</t>
  </si>
  <si>
    <t>138.8-36-11.5</t>
  </si>
  <si>
    <t>0.44+8.86j</t>
  </si>
  <si>
    <t>0.32+11.27j</t>
  </si>
  <si>
    <t>IV-2, 3 &amp; 4</t>
  </si>
  <si>
    <t>3-60,000</t>
  </si>
  <si>
    <t>138.6-36-13.65</t>
  </si>
  <si>
    <t>JD-1, 2 &amp; 3</t>
  </si>
  <si>
    <t>2-52,500</t>
  </si>
  <si>
    <t>141.45-36-13.8</t>
  </si>
  <si>
    <t>LY-2,3 &amp; 4</t>
  </si>
  <si>
    <t>3-52,000</t>
  </si>
  <si>
    <t>MF-1, 2, 3 &amp; 4</t>
  </si>
  <si>
    <t>2-40,000 1-46,000 1-60,000</t>
  </si>
  <si>
    <t>145.2-36-13.65</t>
  </si>
  <si>
    <t>NF-1, 2, 3 &amp; 4</t>
  </si>
  <si>
    <t>3-45,000 1-44,000</t>
  </si>
  <si>
    <t>0.37+6.82j</t>
  </si>
  <si>
    <t>0.32+10.58j</t>
  </si>
  <si>
    <t>NT-2 &amp; 3</t>
  </si>
  <si>
    <t>138-36</t>
  </si>
  <si>
    <t>0.45+11.11j</t>
  </si>
  <si>
    <t>0.43+17.08j</t>
  </si>
  <si>
    <t>NY-1, 2 &amp; 3</t>
  </si>
  <si>
    <t>3-30,000</t>
  </si>
  <si>
    <t>145.2-36-13.8</t>
  </si>
  <si>
    <t>SN-1, 3 &amp; 4</t>
  </si>
  <si>
    <t>3-40,000</t>
  </si>
  <si>
    <t>138.6-36-13.2</t>
  </si>
  <si>
    <t>0.82+11.35j</t>
  </si>
  <si>
    <t>SP-1</t>
  </si>
  <si>
    <t>1-60,000</t>
  </si>
  <si>
    <t>138-36-13.2</t>
  </si>
  <si>
    <t>ST-1</t>
  </si>
  <si>
    <t>1-75,000</t>
  </si>
  <si>
    <t>138-37.5-13.2</t>
  </si>
  <si>
    <t>ZN-2</t>
  </si>
  <si>
    <t>1-30,000</t>
  </si>
  <si>
    <t>140-36-13.2</t>
  </si>
  <si>
    <t>Positive Sequence 36 kV Line and Cable Impedance</t>
  </si>
  <si>
    <t>Zero Sequence 36 kV Line and Cable Impedance</t>
  </si>
  <si>
    <t>Overhead</t>
  </si>
  <si>
    <t>Wire Type</t>
  </si>
  <si>
    <t>% Z+ Per Mile @ 100 MVA</t>
  </si>
  <si>
    <t>% Zo Per Mile @ 100 MVA</t>
  </si>
  <si>
    <t>1192.5 MCM - Wood Pole</t>
  </si>
  <si>
    <t>0.61+4.52j</t>
  </si>
  <si>
    <t>=</t>
  </si>
  <si>
    <t>Ð</t>
  </si>
  <si>
    <t>5.15+19.42j</t>
  </si>
  <si>
    <t>1192.5 MCM - Steel Pole</t>
  </si>
  <si>
    <t>0.63+5.36j</t>
  </si>
  <si>
    <t>4.62+18.27j</t>
  </si>
  <si>
    <t>795 MCM ACSR  - Wood Pole</t>
  </si>
  <si>
    <t>0.98+4.63j</t>
  </si>
  <si>
    <t>795 MCM ACSR  - Wood Pole -  With Ground</t>
  </si>
  <si>
    <t>5.13+20.91j</t>
  </si>
  <si>
    <t>795 MCM ACSR  - Steel Pole</t>
  </si>
  <si>
    <t>0.91+5.55j</t>
  </si>
  <si>
    <t>795 MCM ACSR  - Wood Pole -  W/O Ground</t>
  </si>
  <si>
    <t>3.19+22.30j</t>
  </si>
  <si>
    <t>636 MCM ACSR</t>
  </si>
  <si>
    <t>1.14+4.54j</t>
  </si>
  <si>
    <t>795 MCM ACSR  - Steel Pole - With Ground</t>
  </si>
  <si>
    <t>4.90+18.46j</t>
  </si>
  <si>
    <t>477 MCM ACSR</t>
  </si>
  <si>
    <t>1.64+4.84j</t>
  </si>
  <si>
    <t>795 MCM ACSR  - Steel Pole - W/O Ground</t>
  </si>
  <si>
    <t>3.12+24.04j</t>
  </si>
  <si>
    <t>336 MCM ACSR</t>
  </si>
  <si>
    <t>2.40+4.65j</t>
  </si>
  <si>
    <t>636 MCM ACSR - With Ground</t>
  </si>
  <si>
    <t>6.04+20.04j</t>
  </si>
  <si>
    <t>300 MCM - 19 Strand Cu</t>
  </si>
  <si>
    <t>1.52+5.04j</t>
  </si>
  <si>
    <t>636 MCM ACSR - W/O Ground</t>
  </si>
  <si>
    <t>3.34+23.94j</t>
  </si>
  <si>
    <t>4/0 Cu</t>
  </si>
  <si>
    <t>2.15+5.16j</t>
  </si>
  <si>
    <t>477 MCM ACSR - With Ground</t>
  </si>
  <si>
    <t>5.83+21.42j</t>
  </si>
  <si>
    <t>4/0 ACSR</t>
  </si>
  <si>
    <t>3.42+5.84j</t>
  </si>
  <si>
    <t>477 MCM ACSR - W/O Ground</t>
  </si>
  <si>
    <t>3.84+22.82j</t>
  </si>
  <si>
    <t>1/0 Cu</t>
  </si>
  <si>
    <t>4.29+6.05j</t>
  </si>
  <si>
    <t>7.37+15.83j</t>
  </si>
  <si>
    <t>1/0 - 7 Strand Al</t>
  </si>
  <si>
    <t>6.66+5.56j</t>
  </si>
  <si>
    <t>300 MCM - 19 Strand Cu - With Ground</t>
  </si>
  <si>
    <t>6.42+20.54j</t>
  </si>
  <si>
    <t>300 MCM - 19 Strand Cu - W/O Ground</t>
  </si>
  <si>
    <t>8.86+24.96j</t>
  </si>
  <si>
    <t>Cable Type</t>
  </si>
  <si>
    <t>% Z+ Per 1000' @ 100 MVA</t>
  </si>
  <si>
    <t>4/0 Cu - With Ground</t>
  </si>
  <si>
    <t>7.05+20.66j</t>
  </si>
  <si>
    <t>4/0 Cu - W/O Ground</t>
  </si>
  <si>
    <t>4.35+24.56j</t>
  </si>
  <si>
    <t>350 MCM Cu 3-Conductor PILC</t>
  </si>
  <si>
    <t>0.23+0.49j</t>
  </si>
  <si>
    <t>4/0 ACSR - With Ground</t>
  </si>
  <si>
    <t>8.32+21.34j</t>
  </si>
  <si>
    <t>1/0 Cu 3-Conductor PILC</t>
  </si>
  <si>
    <t>1.41+0.66j</t>
  </si>
  <si>
    <t>4/0 ACSR - W/O Ground</t>
  </si>
  <si>
    <t>5.62+25.24j</t>
  </si>
  <si>
    <t>1500 MCM Al 1-Conductor XLP</t>
  </si>
  <si>
    <t>0.20+0.48j</t>
  </si>
  <si>
    <t>1/0 Cu - With Ground</t>
  </si>
  <si>
    <t>9.19+22.55j</t>
  </si>
  <si>
    <t>750 MCM Cu 1-Conductor PIAS</t>
  </si>
  <si>
    <t>0.26+0.24j</t>
  </si>
  <si>
    <t>1/0 Cu - W/O Ground</t>
  </si>
  <si>
    <t>6.49+25.45j</t>
  </si>
  <si>
    <t>250 MCM Cu 1-Conductor PIAS</t>
  </si>
  <si>
    <t>0.54+0.32j</t>
  </si>
  <si>
    <t>1/0 - 7 Strand Al - With Ground</t>
  </si>
  <si>
    <t>11.56+21.06j</t>
  </si>
  <si>
    <t>2/0 Cu 1-Conductor PIAS</t>
  </si>
  <si>
    <t>0.90+0.39j</t>
  </si>
  <si>
    <t>1/0 - 7 Strand Al - W/O Ground</t>
  </si>
  <si>
    <t>500 MCM Cu 1-Conductor EPR</t>
  </si>
  <si>
    <t>0.21+0.44j</t>
  </si>
  <si>
    <t>1000 MCM Al 1-Conductor XLP</t>
  </si>
  <si>
    <t>0.24+0.54j</t>
  </si>
  <si>
    <t>% Zo Per 1000' @ 100 MVA</t>
  </si>
  <si>
    <t>4/0 Al 1-Conductor XLP</t>
  </si>
  <si>
    <t>0.76+0.33j</t>
  </si>
  <si>
    <t>2.44+0.45j</t>
  </si>
  <si>
    <t>1500 MCM Al I-Conductor XLP</t>
  </si>
  <si>
    <t>0.51+4.91j</t>
  </si>
  <si>
    <t>0.28+0.18j</t>
  </si>
  <si>
    <t>0.59+0.23j</t>
  </si>
  <si>
    <t>0.97+0.27j</t>
  </si>
  <si>
    <t>**</t>
  </si>
  <si>
    <t>2.09+0.82j</t>
  </si>
  <si>
    <t>1.15+5.58j</t>
  </si>
  <si>
    <t>Based on earth return exclusively because shield interrupts are used on this cable</t>
  </si>
  <si>
    <t>Calculations do not include separate bond wire because there is no standard configuration</t>
  </si>
  <si>
    <t>Positive Sequence Impedances to 13.2 kV Busses</t>
  </si>
  <si>
    <t>Zero Sequence Impedances to 13.2 kV Busses</t>
  </si>
  <si>
    <t>13.2 kV Base Voltage</t>
  </si>
  <si>
    <t>AT-1*</t>
  </si>
  <si>
    <t>AT-2*</t>
  </si>
  <si>
    <t>AS-71</t>
  </si>
  <si>
    <t>1-20,000</t>
  </si>
  <si>
    <t>134.55-13.8</t>
  </si>
  <si>
    <t>4.0+71.2j</t>
  </si>
  <si>
    <t>3.8+69.6j</t>
  </si>
  <si>
    <t>AS-72</t>
  </si>
  <si>
    <t>3.5+73.7j</t>
  </si>
  <si>
    <t>3.3+72.2j</t>
  </si>
  <si>
    <t>AG-71</t>
  </si>
  <si>
    <t>1-11,500</t>
  </si>
  <si>
    <t>138-13.2</t>
  </si>
  <si>
    <t>4.3+77.3j</t>
  </si>
  <si>
    <t>3.1+73.1j</t>
  </si>
  <si>
    <t>CF-71</t>
  </si>
  <si>
    <t>4.5+72.7j</t>
  </si>
  <si>
    <t>3.9+69.5j</t>
  </si>
  <si>
    <t>CF-72</t>
  </si>
  <si>
    <t>4.5+78.4j</t>
  </si>
  <si>
    <t>3.8+73.9j</t>
  </si>
  <si>
    <t>CW-71</t>
  </si>
  <si>
    <t>1-33,600</t>
  </si>
  <si>
    <t>138-13.8</t>
  </si>
  <si>
    <t>2.0+52.5j</t>
  </si>
  <si>
    <t>1.5+49.3j</t>
  </si>
  <si>
    <t>CW-72</t>
  </si>
  <si>
    <t>1-12,000</t>
  </si>
  <si>
    <t>CY-71</t>
  </si>
  <si>
    <t>4.3+71.7j</t>
  </si>
  <si>
    <t>3.8+69.1j</t>
  </si>
  <si>
    <t>DA-72</t>
  </si>
  <si>
    <t>DS</t>
  </si>
  <si>
    <t>36.2-13.8</t>
  </si>
  <si>
    <t>5.0+69.1j</t>
  </si>
  <si>
    <t>DB-71</t>
  </si>
  <si>
    <t>DB-72</t>
  </si>
  <si>
    <t>DG-71</t>
  </si>
  <si>
    <t>3.4+47.5j</t>
  </si>
  <si>
    <t>DK-71</t>
  </si>
  <si>
    <t>4.2+73.3j</t>
  </si>
  <si>
    <t>DL-71</t>
  </si>
  <si>
    <t>4.6+76.2j</t>
  </si>
  <si>
    <t>4.1+72.3j</t>
  </si>
  <si>
    <t>DL-72</t>
  </si>
  <si>
    <t>5.1+77.1j</t>
  </si>
  <si>
    <t>4.1+72.1j</t>
  </si>
  <si>
    <t>DO-72</t>
  </si>
  <si>
    <t>AN</t>
  </si>
  <si>
    <t>1-12,500</t>
  </si>
  <si>
    <t>27.8+144.2j</t>
  </si>
  <si>
    <t>3.0+65.2j</t>
  </si>
  <si>
    <t>DW-71</t>
  </si>
  <si>
    <t>1-18,000</t>
  </si>
  <si>
    <t>2.6+72.5j</t>
  </si>
  <si>
    <t>1.9+68.3j</t>
  </si>
  <si>
    <t>ED-71</t>
  </si>
  <si>
    <t>13.0+99.2j</t>
  </si>
  <si>
    <t>5.4+64.9j</t>
  </si>
  <si>
    <t>ED-72</t>
  </si>
  <si>
    <t>11.5+94.5j</t>
  </si>
  <si>
    <t>5.3+64.4j</t>
  </si>
  <si>
    <t>EN-71</t>
  </si>
  <si>
    <t>EN-72</t>
  </si>
  <si>
    <t>2.5+67.9j</t>
  </si>
  <si>
    <t>2.2+65.7j</t>
  </si>
  <si>
    <t>EP-71</t>
  </si>
  <si>
    <t>14.1+107.7j</t>
  </si>
  <si>
    <t>5.1+67.5j</t>
  </si>
  <si>
    <t>ER-71</t>
  </si>
  <si>
    <t>ES-71</t>
  </si>
  <si>
    <t>4.2+71.0j</t>
  </si>
  <si>
    <t>3.9+68.9j</t>
  </si>
  <si>
    <t>ES-72</t>
  </si>
  <si>
    <t>4.1+73.5j</t>
  </si>
  <si>
    <t>3.8+69.3j</t>
  </si>
  <si>
    <t>ET-71</t>
  </si>
  <si>
    <t>3.6+71.3j</t>
  </si>
  <si>
    <t>2.5+66.2j</t>
  </si>
  <si>
    <t>EW-71</t>
  </si>
  <si>
    <t>33.3-13.8</t>
  </si>
  <si>
    <t>9.7+105.5j</t>
  </si>
  <si>
    <t>4.7+68.6j</t>
  </si>
  <si>
    <t>EY-71</t>
  </si>
  <si>
    <t>2.5+69.5j</t>
  </si>
  <si>
    <t>1.8+63.9j</t>
  </si>
  <si>
    <t>EY-72</t>
  </si>
  <si>
    <t>2.5+70.2j</t>
  </si>
  <si>
    <t>1.8+64.6j</t>
  </si>
  <si>
    <t>FB-71</t>
  </si>
  <si>
    <t>3.3+66.6j</t>
  </si>
  <si>
    <t>3.0+64.2j</t>
  </si>
  <si>
    <t>FC-71</t>
  </si>
  <si>
    <t>HM</t>
  </si>
  <si>
    <t>34.4-13.8</t>
  </si>
  <si>
    <t>24.0+120.4j</t>
  </si>
  <si>
    <t>3.0+65.3j</t>
  </si>
  <si>
    <t>FD-71</t>
  </si>
  <si>
    <t>10.7+106.3j</t>
  </si>
  <si>
    <t>3.5+65.4j</t>
  </si>
  <si>
    <t>FU-71</t>
  </si>
  <si>
    <t>2.8+64.6j</t>
  </si>
  <si>
    <t>2.6+62.3j</t>
  </si>
  <si>
    <t>GA-71</t>
  </si>
  <si>
    <t>13.6+98.8j</t>
  </si>
  <si>
    <t>4.0+63.3j</t>
  </si>
  <si>
    <t>GA-72</t>
  </si>
  <si>
    <t>22.5+117.3j</t>
  </si>
  <si>
    <t>4.0+63.4j</t>
  </si>
  <si>
    <t>GF-71</t>
  </si>
  <si>
    <t>4.1+77.6j</t>
  </si>
  <si>
    <t>3.8+74.6j</t>
  </si>
  <si>
    <t>GH-71</t>
  </si>
  <si>
    <t>131.1-13.8</t>
  </si>
  <si>
    <t>4.0+75.8j</t>
  </si>
  <si>
    <t>3.7+72.9j</t>
  </si>
  <si>
    <t>GH-72</t>
  </si>
  <si>
    <t>3.9+74.1j</t>
  </si>
  <si>
    <t>3.6+72.0j</t>
  </si>
  <si>
    <t>GR-71</t>
  </si>
  <si>
    <t>2.5+68.9j</t>
  </si>
  <si>
    <t>2.1+67.6j</t>
  </si>
  <si>
    <t>GR-72</t>
  </si>
  <si>
    <t>1-30,00</t>
  </si>
  <si>
    <t>2.3+69.6j</t>
  </si>
  <si>
    <t>1.7+67.3j</t>
  </si>
  <si>
    <t>GX-72</t>
  </si>
  <si>
    <t>2.3+70.8j</t>
  </si>
  <si>
    <t>1.7+65.3j</t>
  </si>
  <si>
    <t>HC-71</t>
  </si>
  <si>
    <t>4.0+75.0j</t>
  </si>
  <si>
    <t>3.8+73.1j</t>
  </si>
  <si>
    <t>HC-72</t>
  </si>
  <si>
    <t>4.0+71.8j</t>
  </si>
  <si>
    <t>3.8+69.9j</t>
  </si>
  <si>
    <t>HK-71</t>
  </si>
  <si>
    <t>4.2+76.8j</t>
  </si>
  <si>
    <t>3.5+74.1j</t>
  </si>
  <si>
    <t>HK-72</t>
  </si>
  <si>
    <t>4.2+81.1j</t>
  </si>
  <si>
    <t>3.7+78.5j</t>
  </si>
  <si>
    <t>IK-71</t>
  </si>
  <si>
    <t>1-14,000</t>
  </si>
  <si>
    <t>138-13.09</t>
  </si>
  <si>
    <t>3.3+76.7j</t>
  </si>
  <si>
    <t>3.1+74.9j</t>
  </si>
  <si>
    <t>IL-72</t>
  </si>
  <si>
    <t>1-20,200</t>
  </si>
  <si>
    <t>IO-71</t>
  </si>
  <si>
    <t>3.5+75.6j</t>
  </si>
  <si>
    <t>3.3+74.0j</t>
  </si>
  <si>
    <t>IO-72</t>
  </si>
  <si>
    <t>3.5+75.9j</t>
  </si>
  <si>
    <t>IP-71</t>
  </si>
  <si>
    <t>1-22,400</t>
  </si>
  <si>
    <t>3.0+72.0j</t>
  </si>
  <si>
    <t>2.7+70.2j</t>
  </si>
  <si>
    <t>IP-72</t>
  </si>
  <si>
    <t>4.4+73.6j</t>
  </si>
  <si>
    <t>4.2+71.8j</t>
  </si>
  <si>
    <t>IW-71</t>
  </si>
  <si>
    <t>4.0+73.2j</t>
  </si>
  <si>
    <t>IW-72</t>
  </si>
  <si>
    <t>4.1+71.7j</t>
  </si>
  <si>
    <t>JI-71</t>
  </si>
  <si>
    <t>2.9+64.7j</t>
  </si>
  <si>
    <t>2.6+62.8j</t>
  </si>
  <si>
    <t>JL-71</t>
  </si>
  <si>
    <t>IV</t>
  </si>
  <si>
    <t>34.4+13.8</t>
  </si>
  <si>
    <t>6.9+98.6j</t>
  </si>
  <si>
    <t>2.2+63.9j</t>
  </si>
  <si>
    <t>JN-71 &amp; 72</t>
  </si>
  <si>
    <t>JD</t>
  </si>
  <si>
    <t>2-6,500</t>
  </si>
  <si>
    <t>32.2-13.2</t>
  </si>
  <si>
    <t>8.1+71.8j</t>
  </si>
  <si>
    <t>6.2+61.4j</t>
  </si>
  <si>
    <t>1-11,200</t>
  </si>
  <si>
    <t>4.0+77.2j</t>
  </si>
  <si>
    <t>4.1+77.7j</t>
  </si>
  <si>
    <t>KD-71</t>
  </si>
  <si>
    <t>3.0+71.7j</t>
  </si>
  <si>
    <t>2.3+66.8j</t>
  </si>
  <si>
    <t>KD-72</t>
  </si>
  <si>
    <t>3.0+71.5j</t>
  </si>
  <si>
    <t>2.4+66.8j</t>
  </si>
  <si>
    <t>KH-71</t>
  </si>
  <si>
    <t>4.6+75.4j</t>
  </si>
  <si>
    <t>3.7+69.8j</t>
  </si>
  <si>
    <t>KH-72</t>
  </si>
  <si>
    <t>4.6+75.0j</t>
  </si>
  <si>
    <t>3.7+69.4j</t>
  </si>
  <si>
    <t>KI-71</t>
  </si>
  <si>
    <t>4.1+75.4j</t>
  </si>
  <si>
    <t>3.9+73.3j</t>
  </si>
  <si>
    <t>KI-72</t>
  </si>
  <si>
    <t>3.7+69.9j</t>
  </si>
  <si>
    <t>KK-71</t>
  </si>
  <si>
    <t>2.5+64.4j</t>
  </si>
  <si>
    <t>2.3+62.4j</t>
  </si>
  <si>
    <t>KL-71</t>
  </si>
  <si>
    <t>3.5+68.2j</t>
  </si>
  <si>
    <t>2.6+62.6j</t>
  </si>
  <si>
    <t>KL-72</t>
  </si>
  <si>
    <t>3.4+72.3j</t>
  </si>
  <si>
    <t>2.5+66.6j</t>
  </si>
  <si>
    <t>KN-71</t>
  </si>
  <si>
    <t>KN-72</t>
  </si>
  <si>
    <t>19.8+113.7j</t>
  </si>
  <si>
    <t>KP-71</t>
  </si>
  <si>
    <t>2.7+70.8j</t>
  </si>
  <si>
    <t>1.9+64.4j</t>
  </si>
  <si>
    <t>KP-72</t>
  </si>
  <si>
    <t>3.2+69.6j</t>
  </si>
  <si>
    <t>2.4+63.1j</t>
  </si>
  <si>
    <t>KR-71</t>
  </si>
  <si>
    <t>10.4+87.5j</t>
  </si>
  <si>
    <t>4.7+68.8j</t>
  </si>
  <si>
    <t>KR-72</t>
  </si>
  <si>
    <t>10.4+86.8j</t>
  </si>
  <si>
    <t>4.7+68.1j</t>
  </si>
  <si>
    <t>KT-71</t>
  </si>
  <si>
    <t>MF</t>
  </si>
  <si>
    <t>1-37,500</t>
  </si>
  <si>
    <t>35.3-13.8</t>
  </si>
  <si>
    <t>5.4+63.0j</t>
  </si>
  <si>
    <t>KY-71</t>
  </si>
  <si>
    <t>3.1+74.6j</t>
  </si>
  <si>
    <t>2.2+67.2j</t>
  </si>
  <si>
    <t>KY-72</t>
  </si>
  <si>
    <t>3.2+70.9j</t>
  </si>
  <si>
    <t>2.3+63.4j</t>
  </si>
  <si>
    <t>LA-71</t>
  </si>
  <si>
    <t>3.3+72.4j</t>
  </si>
  <si>
    <t>2.7+67.3j</t>
  </si>
  <si>
    <t>LA-72</t>
  </si>
  <si>
    <t>2.9+68.0j</t>
  </si>
  <si>
    <t>2.2+62.9j</t>
  </si>
  <si>
    <t>LE-71</t>
  </si>
  <si>
    <t>4.4+77.3j</t>
  </si>
  <si>
    <t>3.8+73.2j</t>
  </si>
  <si>
    <t>LE-72</t>
  </si>
  <si>
    <t>4.5+73.0j</t>
  </si>
  <si>
    <t>3.8+68.8j</t>
  </si>
  <si>
    <t>LF-72</t>
  </si>
  <si>
    <t>LI-73</t>
  </si>
  <si>
    <t>4.1+74.9j</t>
  </si>
  <si>
    <t>3.7+71.7j</t>
  </si>
  <si>
    <t>LM-71</t>
  </si>
  <si>
    <t>2.7+64.8j</t>
  </si>
  <si>
    <t>2.4+62.8j</t>
  </si>
  <si>
    <t>LM-72</t>
  </si>
  <si>
    <t>2.8+70.8j</t>
  </si>
  <si>
    <t>2.4+68.1j</t>
  </si>
  <si>
    <t>LO-71</t>
  </si>
  <si>
    <t>35.26-13.8</t>
  </si>
  <si>
    <t>LT-71</t>
  </si>
  <si>
    <t>34.5-13.8</t>
  </si>
  <si>
    <t>LT-72</t>
  </si>
  <si>
    <t>MB-71</t>
  </si>
  <si>
    <t>141.45-13.0</t>
  </si>
  <si>
    <t>MB-72</t>
  </si>
  <si>
    <t>2.0+66.7j</t>
  </si>
  <si>
    <t>1.8+65.1j</t>
  </si>
  <si>
    <t>ME-71</t>
  </si>
  <si>
    <t>ST</t>
  </si>
  <si>
    <t>35.5-13.8</t>
  </si>
  <si>
    <t>15.4+112.8j</t>
  </si>
  <si>
    <t>3.7+65.1j</t>
  </si>
  <si>
    <t>MG-71</t>
  </si>
  <si>
    <t>MK-71</t>
  </si>
  <si>
    <t>NT</t>
  </si>
  <si>
    <t>5.3+65.4j</t>
  </si>
  <si>
    <t>MK-72</t>
  </si>
  <si>
    <t>34.5-13.2</t>
  </si>
  <si>
    <t>3.3+66.1j</t>
  </si>
  <si>
    <t>MX-71</t>
  </si>
  <si>
    <t>NE-71</t>
  </si>
  <si>
    <t>141.45-13.8</t>
  </si>
  <si>
    <t>NE-72</t>
  </si>
  <si>
    <t>NL-71</t>
  </si>
  <si>
    <t>4.3+71.4j</t>
  </si>
  <si>
    <t>NP-71</t>
  </si>
  <si>
    <t>NS-71</t>
  </si>
  <si>
    <t>3.8+73.0j</t>
  </si>
  <si>
    <t>NS-72</t>
  </si>
  <si>
    <t>2.3+67.6j</t>
  </si>
  <si>
    <t>NW-71</t>
  </si>
  <si>
    <t>OC-71</t>
  </si>
  <si>
    <t>NY</t>
  </si>
  <si>
    <t>34.4-13.5</t>
  </si>
  <si>
    <t>OH-71</t>
  </si>
  <si>
    <t>OX-71</t>
  </si>
  <si>
    <t>36-13.2</t>
  </si>
  <si>
    <t>3.2+51.7j</t>
  </si>
  <si>
    <t>PG-71</t>
  </si>
  <si>
    <t>PN-71</t>
  </si>
  <si>
    <t>QI-71</t>
  </si>
  <si>
    <t>35.9+121.8j</t>
  </si>
  <si>
    <t>5.8+63.0j</t>
  </si>
  <si>
    <t>QN-71</t>
  </si>
  <si>
    <t>QZ-71</t>
  </si>
  <si>
    <t>30.4+150.4j</t>
  </si>
  <si>
    <t>5.3+63.8j</t>
  </si>
  <si>
    <t>RU-72</t>
  </si>
  <si>
    <t>18.7+101.4j</t>
  </si>
  <si>
    <t>3.4+63.24j</t>
  </si>
  <si>
    <t>Stacy Supply</t>
  </si>
  <si>
    <t>SA-71</t>
  </si>
  <si>
    <t>SP-71</t>
  </si>
  <si>
    <t>UR-71</t>
  </si>
  <si>
    <t>SN</t>
  </si>
  <si>
    <t>VN-71</t>
  </si>
  <si>
    <t>WE-71</t>
  </si>
  <si>
    <t>1-5,000</t>
  </si>
  <si>
    <t>71-WE-T 6.29% @ 5 MVA no test report, used standard X/R Ratio</t>
  </si>
  <si>
    <t>WF-71</t>
  </si>
  <si>
    <t>5.6+64.9j</t>
  </si>
  <si>
    <t>ZN-71</t>
  </si>
  <si>
    <t>3.8+69.2j</t>
  </si>
  <si>
    <t>Positive Sequence 13.2 kV Line and Cable Impedance</t>
  </si>
  <si>
    <t>Zero Sequence 13.2 kV Line and Cable Impedance</t>
  </si>
  <si>
    <t>1.6+5.6j</t>
  </si>
  <si>
    <t>6.7+18.3j</t>
  </si>
  <si>
    <t>3.1+6.0j</t>
  </si>
  <si>
    <t>9.5+20.4j</t>
  </si>
  <si>
    <t>4.8+6.2j</t>
  </si>
  <si>
    <t>11.3+20.7j</t>
  </si>
  <si>
    <t>6.0+6.8j</t>
  </si>
  <si>
    <t>12.2+21.2j</t>
  </si>
  <si>
    <t>9.7+6.1j</t>
  </si>
  <si>
    <t>16.9+23.5j</t>
  </si>
  <si>
    <t>#4 Cu</t>
  </si>
  <si>
    <t>15+7.4j</t>
  </si>
  <si>
    <t>21.7+24.0j</t>
  </si>
  <si>
    <t>#6 Cu</t>
  </si>
  <si>
    <t>23.8+7.7j</t>
  </si>
  <si>
    <t>30.8+26.8j</t>
  </si>
  <si>
    <t>350 MCM Al 1-Conductor XLP DB</t>
  </si>
  <si>
    <t>4.4+4.0j</t>
  </si>
  <si>
    <t>12.2+3.6j</t>
  </si>
  <si>
    <t>500 MCM Cu 1-Conductor XLP</t>
  </si>
  <si>
    <t>1.4+2.5j</t>
  </si>
  <si>
    <t>5.6+1.5j</t>
  </si>
  <si>
    <t>500 MCM Al 1-Conductor XLP DB</t>
  </si>
  <si>
    <t>3.6+3.5j</t>
  </si>
  <si>
    <t>8.7+2.2j</t>
  </si>
  <si>
    <t>3/0 MCM Al 1-Conductor XLP DB</t>
  </si>
  <si>
    <t>7.5+4.7j</t>
  </si>
  <si>
    <t>21.3+9.6j</t>
  </si>
  <si>
    <t>#2 Al 1-conductor PE, DB</t>
  </si>
  <si>
    <t>16.8+3.2j</t>
  </si>
  <si>
    <t>37.0+21.8j</t>
  </si>
  <si>
    <t>600 MCM Cu 3-Conductor PILC</t>
  </si>
  <si>
    <t>1.1+1.4j</t>
  </si>
  <si>
    <t>19.6+2.3j</t>
  </si>
  <si>
    <t>750 MCM Al 1-Conductor XLP</t>
  </si>
  <si>
    <t>1.6+2.4j</t>
  </si>
  <si>
    <t>6.2+1.6j</t>
  </si>
  <si>
    <t>Does not include 500 MCM neutral conductor in the return path. Return path is in the sheath of the concentric neutral strands</t>
  </si>
  <si>
    <t>Reactors:   At Ashtabula between main busses and load busses j15.75% @ 100 MVA                                                                                                                                                                                   DB = Direct buried cable with concentric neutral strands. Resistance is increased due to proximity effect</t>
  </si>
  <si>
    <t>Positive Sequence Impedances to 11.5 kV Busses</t>
  </si>
  <si>
    <t>Zero Sequence Impedances to 11.5 kV Busses</t>
  </si>
  <si>
    <t>11.5 kV Base Voltage</t>
  </si>
  <si>
    <t>BK-1 &amp; 3</t>
  </si>
  <si>
    <t>2-12,000</t>
  </si>
  <si>
    <t>34.5-11.7-4.5</t>
  </si>
  <si>
    <t>3.1+37.9j</t>
  </si>
  <si>
    <t>2.4+368.0j</t>
  </si>
  <si>
    <t>CK-1 &amp; 3</t>
  </si>
  <si>
    <t>2-36,000</t>
  </si>
  <si>
    <t>138.6-11.5</t>
  </si>
  <si>
    <t>12.1+302.1j</t>
  </si>
  <si>
    <t>Assumes 2-8 Ohm Grounding transformers (2200 A) and X/R =25</t>
  </si>
  <si>
    <t>CL-1,2,3</t>
  </si>
  <si>
    <t>3-36,000</t>
  </si>
  <si>
    <t>0.59+7.93j</t>
  </si>
  <si>
    <t>316+61.6j</t>
  </si>
  <si>
    <t>*No Gnd Xfmr and resistor info available.Used o Sequence impedance from the 1980 version of the bus impedance sheets ("Andy" sheets) Assumes 4,600A</t>
  </si>
  <si>
    <t>HL-1,2,3 &amp; 4  Bus 1 or A</t>
  </si>
  <si>
    <t>4-25,000</t>
  </si>
  <si>
    <t>145.2-11.5</t>
  </si>
  <si>
    <t>39.7+433.0j</t>
  </si>
  <si>
    <t>HL-1,2,3 &amp; 4  Bus 2 or B</t>
  </si>
  <si>
    <t>HM-3 &amp; 5       Bus 1 or A</t>
  </si>
  <si>
    <t>138.6-36-11.5</t>
  </si>
  <si>
    <t>From CAPE assumes 9.5 Ohm Gnd Xfmr (2000 A)</t>
  </si>
  <si>
    <t>HM-2 &amp; 4       Bus 2 or B</t>
  </si>
  <si>
    <t>HO-1 &amp; 2</t>
  </si>
  <si>
    <t>2-42,000</t>
  </si>
  <si>
    <t>138-11.5</t>
  </si>
  <si>
    <t>0.58+16.98j</t>
  </si>
  <si>
    <t>39.7+432.9j</t>
  </si>
  <si>
    <t>JY-1, 2 &amp; 4</t>
  </si>
  <si>
    <t>3-10,000</t>
  </si>
  <si>
    <t>36-12-4.6</t>
  </si>
  <si>
    <t>2.8+35.5j</t>
  </si>
  <si>
    <t>2.2+708.0j</t>
  </si>
  <si>
    <t>Note: Jersey Sub currently operating with 1 Reactor</t>
  </si>
  <si>
    <t>LS-6,7 &amp; 8         X or 600 Bus</t>
  </si>
  <si>
    <t>3-50,000</t>
  </si>
  <si>
    <t>132-11.5</t>
  </si>
  <si>
    <t>0.36+13.25j</t>
  </si>
  <si>
    <t>19.66+412.88j</t>
  </si>
  <si>
    <t>Assumes 3-16 Ohm Grounding transformers (1200 A) and X/R =21</t>
  </si>
  <si>
    <t>LS-6,7 &amp; 8        Y or 900 Bus</t>
  </si>
  <si>
    <t>0.4+13.6j</t>
  </si>
  <si>
    <t>NB-1,2,3 &amp; 4</t>
  </si>
  <si>
    <t>4-27,000</t>
  </si>
  <si>
    <t>69.3-11.5</t>
  </si>
  <si>
    <t>0.75+13.36j</t>
  </si>
  <si>
    <t>9.15+378.0j</t>
  </si>
  <si>
    <t>*No Gnd Xfmr info available.Used o Sequence impedance from the 1980 version of the bus impedance sheets ("Andy" sheets) Assumes 3,700A</t>
  </si>
  <si>
    <t>Positive Sequence 11.5 kV Line and Cable Impedance</t>
  </si>
  <si>
    <t>Zero Sequence 11.5 kV Line and Cable Impedance</t>
  </si>
  <si>
    <t>% Z+ Per Mile' @ 100 MVA</t>
  </si>
  <si>
    <t>% Zo Per Mile' @ 100 MVA</t>
  </si>
  <si>
    <t>14.8+42.1j</t>
  </si>
  <si>
    <t>29.6+198.0j</t>
  </si>
  <si>
    <t>37.8+50.1j</t>
  </si>
  <si>
    <t>39.6+203.4j</t>
  </si>
  <si>
    <t>21.0+45.5j</t>
  </si>
  <si>
    <t>33.0+200.3j</t>
  </si>
  <si>
    <t>41.9+49.7j</t>
  </si>
  <si>
    <t>44.5+201.9j</t>
  </si>
  <si>
    <t>#2 Cu</t>
  </si>
  <si>
    <t>104.0+54.5j</t>
  </si>
  <si>
    <t>78.4+204.3j</t>
  </si>
  <si>
    <t>NOTE: Overhead line impedance values are for a 24" flat spacing configuration</t>
  </si>
  <si>
    <t>600 MCM Cu</t>
  </si>
  <si>
    <t>1.63+2.02j</t>
  </si>
  <si>
    <t>19.85+2.99j</t>
  </si>
  <si>
    <t>4/0 Cu belted</t>
  </si>
  <si>
    <t>4.44+2.49j</t>
  </si>
  <si>
    <t>27.7+3.71j</t>
  </si>
  <si>
    <t># 2 Leaded</t>
  </si>
  <si>
    <t>14.5+3.1j</t>
  </si>
  <si>
    <t>0+0j</t>
  </si>
  <si>
    <t>Reactors</t>
  </si>
  <si>
    <t>% Z+ @ 100 MVA</t>
  </si>
  <si>
    <t>600MCM Cu (400A)</t>
  </si>
  <si>
    <t>0+37.8j</t>
  </si>
  <si>
    <t>2-600 MCM Cu (800A)</t>
  </si>
  <si>
    <t>0+17.2j</t>
  </si>
  <si>
    <t>4/0 Cu (200A)</t>
  </si>
  <si>
    <t>0+75.6j</t>
  </si>
  <si>
    <t xml:space="preserve">HL </t>
  </si>
  <si>
    <t>0+28.2j</t>
  </si>
  <si>
    <t>All 11.5 kV subtransmission feeders supplied from CK, CL, GT &amp; NB Except V-3, 5, 19 &amp; 21-CK have 600 MCM or 2-600 MCM or 4/0 reactors. There are no reactors at BK, and HM. HL, LS and HO reactors are j28% except on the network cables (v-203, 208, 214, 221 and 231-HO) where there are no reactors</t>
  </si>
  <si>
    <t>Positive Sequence Impedances to 4.6 kV Busses</t>
  </si>
  <si>
    <t>Zero Sequence Impedances to 4.6 kV Busses</t>
  </si>
  <si>
    <t>4.6 kV Base Voltage</t>
  </si>
  <si>
    <t>1-3,125</t>
  </si>
  <si>
    <t>36.2-4.8</t>
  </si>
  <si>
    <t>NF</t>
  </si>
  <si>
    <t>2-6,667</t>
  </si>
  <si>
    <t>36.0-4.6</t>
  </si>
  <si>
    <t>2-6,250</t>
  </si>
  <si>
    <t>BB-41 &amp; 42 (N)</t>
  </si>
  <si>
    <t>LY</t>
  </si>
  <si>
    <t>36.0-4.4</t>
  </si>
  <si>
    <t>BB-43 &amp; 44 (S)</t>
  </si>
  <si>
    <t>BD-45</t>
  </si>
  <si>
    <t>1-15,000</t>
  </si>
  <si>
    <t>35.5-4.8</t>
  </si>
  <si>
    <t>BD-46</t>
  </si>
  <si>
    <t>BF-41 &amp; 42</t>
  </si>
  <si>
    <t>2-3,000</t>
  </si>
  <si>
    <t>34.5-4.4</t>
  </si>
  <si>
    <t>BK-1 &amp;3</t>
  </si>
  <si>
    <t>3.1+38.0j</t>
  </si>
  <si>
    <t>BL-41 &amp; 42</t>
  </si>
  <si>
    <t>BR-41 &amp; 42</t>
  </si>
  <si>
    <t>2-3,450</t>
  </si>
  <si>
    <t>37.6-4.8</t>
  </si>
  <si>
    <t>BT-41</t>
  </si>
  <si>
    <t>34.2-4.8</t>
  </si>
  <si>
    <t>BU-41 &amp; 42</t>
  </si>
  <si>
    <t>1-6,250</t>
  </si>
  <si>
    <t>CC-41</t>
  </si>
  <si>
    <t>32.778-4.6</t>
  </si>
  <si>
    <t>CD-41</t>
  </si>
  <si>
    <t>1-3,000</t>
  </si>
  <si>
    <t>32.775-4.6</t>
  </si>
  <si>
    <t>CD-42</t>
  </si>
  <si>
    <t>CG-41 &amp; 42</t>
  </si>
  <si>
    <t>CK</t>
  </si>
  <si>
    <t>11.7-4.8</t>
  </si>
  <si>
    <t>CN-41 &amp; 42</t>
  </si>
  <si>
    <t>HO</t>
  </si>
  <si>
    <t>12-4.8</t>
  </si>
  <si>
    <t>CR-41, 42, 43, &amp; 44</t>
  </si>
  <si>
    <t>4-6,250</t>
  </si>
  <si>
    <t>CT-41 &amp; 42 (N)</t>
  </si>
  <si>
    <t>LS</t>
  </si>
  <si>
    <t>12.3-4.8</t>
  </si>
  <si>
    <t>CT-43 &amp; 44 (S)</t>
  </si>
  <si>
    <t>DH-41 &amp; 42</t>
  </si>
  <si>
    <t>2-5,748</t>
  </si>
  <si>
    <t>37.8-4.8                 34.5-4.4</t>
  </si>
  <si>
    <t>DO-41</t>
  </si>
  <si>
    <t>37.7+110.7j</t>
  </si>
  <si>
    <t>DV-41</t>
  </si>
  <si>
    <t>CL</t>
  </si>
  <si>
    <t>11.431-4.6</t>
  </si>
  <si>
    <t>137.9+251.1j</t>
  </si>
  <si>
    <t>DV-42</t>
  </si>
  <si>
    <t>127.3+237.9j</t>
  </si>
  <si>
    <t>DV-43</t>
  </si>
  <si>
    <t>140.2+251.5j</t>
  </si>
  <si>
    <t>EG-41</t>
  </si>
  <si>
    <t>FL-41</t>
  </si>
  <si>
    <t>FM-41 &amp; 42</t>
  </si>
  <si>
    <t>GW</t>
  </si>
  <si>
    <t>2-12,500</t>
  </si>
  <si>
    <t>FP-41</t>
  </si>
  <si>
    <t>33.5-4.8</t>
  </si>
  <si>
    <t>3-6,667</t>
  </si>
  <si>
    <t>FT-44</t>
  </si>
  <si>
    <t>GA-41</t>
  </si>
  <si>
    <t>24.3+167.8j</t>
  </si>
  <si>
    <t>GI-41, 42 &amp;43</t>
  </si>
  <si>
    <t>11.717-4.6</t>
  </si>
  <si>
    <t>7.8+56.6j</t>
  </si>
  <si>
    <t>GM-41</t>
  </si>
  <si>
    <t>1980 Andy Sheets 17.0+103.7j. Could not find any info to explain the discrepancy</t>
  </si>
  <si>
    <t>GN-41 &amp; 42</t>
  </si>
  <si>
    <t>GS-41 &amp; 42</t>
  </si>
  <si>
    <t>HA-41, 42 &amp; 43</t>
  </si>
  <si>
    <t>3-6,250</t>
  </si>
  <si>
    <t>HB-41</t>
  </si>
  <si>
    <t>HH-41</t>
  </si>
  <si>
    <t>30.2+226.7j</t>
  </si>
  <si>
    <t>HN-41</t>
  </si>
  <si>
    <t>1-2,000</t>
  </si>
  <si>
    <t>31.050-4.6</t>
  </si>
  <si>
    <t>94.7+424.4j</t>
  </si>
  <si>
    <t>HV-41, 42 &amp; 43</t>
  </si>
  <si>
    <t>GT</t>
  </si>
  <si>
    <t>3-3,000</t>
  </si>
  <si>
    <t xml:space="preserve"> IA-41 &amp; 42</t>
  </si>
  <si>
    <t>IA-43 &amp; 44</t>
  </si>
  <si>
    <t>IB-43 &amp; 44 (E)</t>
  </si>
  <si>
    <t>IB-41 &amp; 42 (W)</t>
  </si>
  <si>
    <t>ID-41 &amp; 42</t>
  </si>
  <si>
    <t>IH-41</t>
  </si>
  <si>
    <t>1-9,375</t>
  </si>
  <si>
    <t>IR-41</t>
  </si>
  <si>
    <t>NB</t>
  </si>
  <si>
    <t>12.0-4.8</t>
  </si>
  <si>
    <t>JA-41 &amp; 42</t>
  </si>
  <si>
    <t>JA-43</t>
  </si>
  <si>
    <t>JP-41,42 &amp; 43</t>
  </si>
  <si>
    <t>JS-41 &amp; 42</t>
  </si>
  <si>
    <t>2-5,000</t>
  </si>
  <si>
    <t>3.1+48.7j</t>
  </si>
  <si>
    <t>KA-41</t>
  </si>
  <si>
    <t>35.1-4.8</t>
  </si>
  <si>
    <t>KB-41 &amp; 42</t>
  </si>
  <si>
    <t>37.8-4.8</t>
  </si>
  <si>
    <t>KM-41, 43, 44 &amp; 45</t>
  </si>
  <si>
    <t>3-6,667        1-6,250</t>
  </si>
  <si>
    <t>11.431-4.6      11.91-4.8</t>
  </si>
  <si>
    <t>KO-41 &amp; 42</t>
  </si>
  <si>
    <t>KV-41</t>
  </si>
  <si>
    <t>LD-41, 42 &amp; 46</t>
  </si>
  <si>
    <t>11.05-4.6</t>
  </si>
  <si>
    <t>52.6+87.5j</t>
  </si>
  <si>
    <t>LD-44, 45 &amp; 43</t>
  </si>
  <si>
    <t>52.6+86.3j</t>
  </si>
  <si>
    <t>No impedance values available for 41,43,44 and 46 Transformers</t>
  </si>
  <si>
    <t>LD-41, 42, 43, 44, 45 &amp; 46</t>
  </si>
  <si>
    <t>6-3,000</t>
  </si>
  <si>
    <t>26.9+51.4j</t>
  </si>
  <si>
    <t>Used 42 Transformer Impedance</t>
  </si>
  <si>
    <t>LK-41 &amp; 42</t>
  </si>
  <si>
    <t>LN-41, 42 &amp; 43</t>
  </si>
  <si>
    <t>LW-41             (NE) &amp; (SE) Bus</t>
  </si>
  <si>
    <t>34.5-4.8</t>
  </si>
  <si>
    <t>LW-42             (NW) &amp; (SW) Bus</t>
  </si>
  <si>
    <t>LZ-41</t>
  </si>
  <si>
    <t>36-4.6</t>
  </si>
  <si>
    <t>5.1+69.0j</t>
  </si>
  <si>
    <t>MA-41, 42 &amp; 43</t>
  </si>
  <si>
    <t>MD-41</t>
  </si>
  <si>
    <t>31.05-4.6</t>
  </si>
  <si>
    <t>30.7+201.3j</t>
  </si>
  <si>
    <t>MD-42</t>
  </si>
  <si>
    <t>28.9+185.8j</t>
  </si>
  <si>
    <t>MH-41, 42 &amp; 43</t>
  </si>
  <si>
    <t>NM-41</t>
  </si>
  <si>
    <t>34.4-4.8</t>
  </si>
  <si>
    <t>NO-41 &amp;             42</t>
  </si>
  <si>
    <t>37.8-4.8             37.6-4.8</t>
  </si>
  <si>
    <t>NO-43</t>
  </si>
  <si>
    <t>NU-41</t>
  </si>
  <si>
    <t>PA-41, 42, 43 &amp; 44</t>
  </si>
  <si>
    <t>4-6,667</t>
  </si>
  <si>
    <t>10.9+60.6j</t>
  </si>
  <si>
    <t>PE-41, 42 &amp; 43</t>
  </si>
  <si>
    <t>36.2+4.8</t>
  </si>
  <si>
    <t>PK-41</t>
  </si>
  <si>
    <t>34.5+4.6</t>
  </si>
  <si>
    <t>QK-42</t>
  </si>
  <si>
    <t>RC-41</t>
  </si>
  <si>
    <t>31.05-4.4</t>
  </si>
  <si>
    <t>RD-42 &amp; 44 (W)</t>
  </si>
  <si>
    <t>RD-41 &amp; 43 (E)</t>
  </si>
  <si>
    <t>RM-41</t>
  </si>
  <si>
    <t>RV-41</t>
  </si>
  <si>
    <t>RW-41</t>
  </si>
  <si>
    <t>30.9+181.6j</t>
  </si>
  <si>
    <t>SC-41 &amp; 43 (S)</t>
  </si>
  <si>
    <t>SC-43 &amp; 44 (N)</t>
  </si>
  <si>
    <t>SH-41 &amp; 43 (N)</t>
  </si>
  <si>
    <t>SH-42 &amp;                44 (S)</t>
  </si>
  <si>
    <t>1-6,667   1-6,250</t>
  </si>
  <si>
    <t>36.0-4.6            37.6-4.8</t>
  </si>
  <si>
    <t>SO-41, 42 &amp; 43</t>
  </si>
  <si>
    <t>TS-41</t>
  </si>
  <si>
    <t>32.775+4.6</t>
  </si>
  <si>
    <t>WB-41</t>
  </si>
  <si>
    <t>WD-41</t>
  </si>
  <si>
    <t>WD-43</t>
  </si>
  <si>
    <t>WD-44</t>
  </si>
  <si>
    <t>WH-41</t>
  </si>
  <si>
    <t>WH-42</t>
  </si>
  <si>
    <t>WI-41</t>
  </si>
  <si>
    <t>52.2+354.2j</t>
  </si>
  <si>
    <t>WK-41, 42 &amp; 43</t>
  </si>
  <si>
    <t>WS-41 &amp; 42 (W)</t>
  </si>
  <si>
    <t>WS-43 &amp; 44 (E)</t>
  </si>
  <si>
    <t>WT-42 &amp; 44 (NE)</t>
  </si>
  <si>
    <t>WT-41 &amp; 43 (NW)</t>
  </si>
  <si>
    <t>WT-46 &amp; 47 (SW)</t>
  </si>
  <si>
    <t>Positive Sequence 4.6 kV Line and Cable Impedance</t>
  </si>
  <si>
    <t>13.2+46.4j</t>
  </si>
  <si>
    <t>24.6+46.4j</t>
  </si>
  <si>
    <t>4/0 Al</t>
  </si>
  <si>
    <t>38.8+49.7j</t>
  </si>
  <si>
    <t>1/0 - Al</t>
  </si>
  <si>
    <t>77.6+53.5j</t>
  </si>
  <si>
    <t>1/0 - Cu</t>
  </si>
  <si>
    <t>49.7+53.5j</t>
  </si>
  <si>
    <t>#2 - Cu</t>
  </si>
  <si>
    <t>77.6+56.3j</t>
  </si>
  <si>
    <t>#4 - Cu</t>
  </si>
  <si>
    <t>123.0+61.5j</t>
  </si>
  <si>
    <t>#6 - Cu</t>
  </si>
  <si>
    <t>195.8+62.0j</t>
  </si>
  <si>
    <t>8.8+11.8j</t>
  </si>
  <si>
    <t>350 MCM Cu</t>
  </si>
  <si>
    <t>14.8+12.4j</t>
  </si>
  <si>
    <t>24.1+14.3j</t>
  </si>
  <si>
    <t>48.3+16.1j</t>
  </si>
  <si>
    <t># 6 Cu</t>
  </si>
  <si>
    <t>194.0+20.4j</t>
  </si>
  <si>
    <t># 2 ALJCN</t>
  </si>
  <si>
    <t>151.2+28.8j</t>
  </si>
  <si>
    <t>Positive Sequence Impedances to  Busses</t>
  </si>
  <si>
    <t>Zero Sequence Impedances to  Busses</t>
  </si>
  <si>
    <t>MSC (4 kV)</t>
  </si>
  <si>
    <t xml:space="preserve">21.6+163.4j </t>
  </si>
  <si>
    <t>24+114.28j</t>
  </si>
  <si>
    <t>27.2+135.0j</t>
  </si>
  <si>
    <t>4.6+62.2j</t>
  </si>
  <si>
    <t>26.2+129.4j</t>
  </si>
  <si>
    <t>5.3+66.5j</t>
  </si>
  <si>
    <t>FR-43</t>
  </si>
  <si>
    <t>1-6,667</t>
  </si>
  <si>
    <t>FR-42</t>
  </si>
  <si>
    <t>FR-41</t>
  </si>
  <si>
    <t>38.0+710.7j</t>
  </si>
  <si>
    <t>0.86+15.24j</t>
  </si>
  <si>
    <t>0.31+9.75j</t>
  </si>
  <si>
    <t>0.23+15.64j</t>
  </si>
  <si>
    <t>0.27+7.47j</t>
  </si>
  <si>
    <t>0.25+10.87j</t>
  </si>
  <si>
    <t>0.37+9.42j</t>
  </si>
  <si>
    <t>0.45+7.38j</t>
  </si>
  <si>
    <t>0.45+10.56j</t>
  </si>
  <si>
    <t>0.72+10.07j</t>
  </si>
  <si>
    <t>0.55+19.30j</t>
  </si>
  <si>
    <t>1.48+24.83j</t>
  </si>
  <si>
    <t>0.82+9.96j</t>
  </si>
  <si>
    <t>2.08+18.79j</t>
  </si>
  <si>
    <t>0.46+30.28j</t>
  </si>
  <si>
    <t>2.33+33.60j</t>
  </si>
  <si>
    <t>2.75+26.59j</t>
  </si>
  <si>
    <t>Per CAPE</t>
  </si>
  <si>
    <t>10.1+90.2j</t>
  </si>
  <si>
    <t>5.8+64.2j</t>
  </si>
  <si>
    <t>2.4+66.2j</t>
  </si>
  <si>
    <t>2.3+66.4j</t>
  </si>
  <si>
    <t>2.1+64.3j</t>
  </si>
  <si>
    <t>4.8+74.1j</t>
  </si>
  <si>
    <t>4.2+75.6j</t>
  </si>
  <si>
    <t>2.7+70.1j</t>
  </si>
  <si>
    <t>2.4+68.2j</t>
  </si>
  <si>
    <t>2.1+65.7j</t>
  </si>
  <si>
    <t>NW-72</t>
  </si>
  <si>
    <t>3.8+79.2j</t>
  </si>
  <si>
    <t>3.8+71.8j</t>
  </si>
  <si>
    <t>3.2+68.5j</t>
  </si>
  <si>
    <t>2.7+51.0j</t>
  </si>
  <si>
    <t>1.8+47.6j</t>
  </si>
  <si>
    <t>SP</t>
  </si>
  <si>
    <t>17.1+115.7j</t>
  </si>
  <si>
    <t>3.9+58.3j</t>
  </si>
  <si>
    <t>3.8+72.6j</t>
  </si>
  <si>
    <t>5.99+65.6j</t>
  </si>
  <si>
    <t>43.7+155.4j</t>
  </si>
  <si>
    <t>14.3+96.6j</t>
  </si>
  <si>
    <t>5.4+64.8j</t>
  </si>
  <si>
    <t>19.3+114.2j</t>
  </si>
  <si>
    <t>WF-72</t>
  </si>
  <si>
    <t>17.4+109.9j</t>
  </si>
  <si>
    <t>3.7+60.6j</t>
  </si>
  <si>
    <t>4.9+76.0j</t>
  </si>
  <si>
    <t>AC-71</t>
  </si>
  <si>
    <t>12.7+89.8j</t>
  </si>
  <si>
    <t>AL-41</t>
  </si>
  <si>
    <t>AL-42</t>
  </si>
  <si>
    <t>AL-43</t>
  </si>
  <si>
    <t>22.6+130.4j</t>
  </si>
  <si>
    <t>22.6+130.3j</t>
  </si>
  <si>
    <t>22.3+131.9j</t>
  </si>
  <si>
    <t>20.1+100.4j</t>
  </si>
  <si>
    <t>20.2+103.2j</t>
  </si>
  <si>
    <t>HP-71</t>
  </si>
  <si>
    <t>0.69+11.05j</t>
  </si>
  <si>
    <t>0.70+16.98j</t>
  </si>
  <si>
    <t>0.36+7.42j</t>
  </si>
  <si>
    <t>0.86+14.94j</t>
  </si>
  <si>
    <t>0.68+17.82j</t>
  </si>
  <si>
    <t>GLM (13.2)</t>
  </si>
  <si>
    <t>10.1+121.4j</t>
  </si>
  <si>
    <t>12.9+82.3j</t>
  </si>
  <si>
    <t>18.0+121.3j</t>
  </si>
  <si>
    <t>26.9+182.1j</t>
  </si>
  <si>
    <t>33.3+183.5j</t>
  </si>
  <si>
    <t>46.6+208.7j</t>
  </si>
  <si>
    <t>49.2+208.6j</t>
  </si>
  <si>
    <t>23.6+82.3j</t>
  </si>
  <si>
    <t>WL-44, 46 &amp; 48</t>
  </si>
  <si>
    <t>11.6+89.3j</t>
  </si>
  <si>
    <t>35.3-13.2</t>
  </si>
  <si>
    <t>6.01%Z per nameplate, No test report. Used 10.5 X/R</t>
  </si>
  <si>
    <t>EG-72</t>
  </si>
  <si>
    <t>36-4.43</t>
  </si>
  <si>
    <t>36.6+187.9j</t>
  </si>
  <si>
    <t>6.1%Z per xfmr database, No test report. Used 10.5 X/R</t>
  </si>
  <si>
    <t>1-2,500</t>
  </si>
  <si>
    <t>39.3+286.2j</t>
  </si>
  <si>
    <t>5.4+49.9j</t>
  </si>
  <si>
    <t>12.9+97.2j</t>
  </si>
  <si>
    <t>19.4+153.1j</t>
  </si>
  <si>
    <t>23.2+154.7j</t>
  </si>
  <si>
    <t>4.0+44.5j</t>
  </si>
  <si>
    <t>37.9+167.2j</t>
  </si>
  <si>
    <t>6.0+52.6j</t>
  </si>
  <si>
    <t>24.2+212.1j</t>
  </si>
  <si>
    <t xml:space="preserve">From CAPE Assumes 1-16 Ohm Grounding transformer (1200 A) and X/R =21 and 1-8 Ohm Grounding transformer (2200 A) and X/R =25 and </t>
  </si>
  <si>
    <t>17.3+406.2j</t>
  </si>
  <si>
    <t>15.4+74.1j</t>
  </si>
  <si>
    <t>10.5+77.4j</t>
  </si>
  <si>
    <t>9.7+78.1j</t>
  </si>
  <si>
    <t>IG-41 &amp; 42</t>
  </si>
  <si>
    <t>3.4+43.4j</t>
  </si>
  <si>
    <t>13.8+100.5j</t>
  </si>
  <si>
    <t>13.2+118.2j</t>
  </si>
  <si>
    <t>IT-44 &amp; 46 (W)</t>
  </si>
  <si>
    <t>IT-42 &amp; 43 (E)</t>
  </si>
  <si>
    <t>No xfmr data available</t>
  </si>
  <si>
    <t>9.6+63.9j</t>
  </si>
  <si>
    <t>ZN</t>
  </si>
  <si>
    <t>22.2+150.9j</t>
  </si>
  <si>
    <t>6.9+67.8j</t>
  </si>
  <si>
    <r>
      <rPr>
        <sz val="11"/>
        <color theme="1"/>
        <rFont val="GreekC"/>
      </rPr>
      <t>D</t>
    </r>
    <r>
      <rPr>
        <sz val="11"/>
        <color theme="1"/>
        <rFont val="Calibri"/>
        <family val="2"/>
        <scheme val="minor"/>
      </rPr>
      <t xml:space="preserve"> e @ 120 V</t>
    </r>
  </si>
  <si>
    <t>14.9+48.7j</t>
  </si>
  <si>
    <t>13.0+99.0j</t>
  </si>
  <si>
    <t>31.4+181.7j</t>
  </si>
  <si>
    <t>9.5+75.5j</t>
  </si>
  <si>
    <t>No X/R ratio for 41-T available. Used 9.11</t>
  </si>
  <si>
    <t>9.4+68.5j</t>
  </si>
  <si>
    <t>No test reports for 41 &amp; 42. used %Z from database and X/R from 43</t>
  </si>
  <si>
    <t>8.9+63.4j</t>
  </si>
  <si>
    <t>8.5+60.4j</t>
  </si>
  <si>
    <t>41.7+296.6j</t>
  </si>
  <si>
    <t>13.7+83.1j</t>
  </si>
  <si>
    <t>6.5+54.3j</t>
  </si>
  <si>
    <t>32.4+173.7j</t>
  </si>
  <si>
    <t>PU-41, 42 &amp; 43</t>
  </si>
  <si>
    <t>43.9+285.5j</t>
  </si>
  <si>
    <t>45.3+233.9j</t>
  </si>
  <si>
    <t>22.0+83.8j</t>
  </si>
  <si>
    <t>22.5+85.8j</t>
  </si>
  <si>
    <t>RK-41</t>
  </si>
  <si>
    <t>20.9+153.3j</t>
  </si>
  <si>
    <t>49.5+334.2j</t>
  </si>
  <si>
    <t>was fed by NY sub now fed by SP sub</t>
  </si>
  <si>
    <t>35.5+179.4j</t>
  </si>
  <si>
    <t>26.7+170.5j</t>
  </si>
  <si>
    <t>24.0+146.1j</t>
  </si>
  <si>
    <t>23.9+149.2j</t>
  </si>
  <si>
    <t>14.8+128.6j</t>
  </si>
  <si>
    <t>was fed by NF sub now fed by JD sub</t>
  </si>
  <si>
    <t>27.5+171.0j</t>
  </si>
  <si>
    <t>42.7+173.2j</t>
  </si>
  <si>
    <t>11.8+90.0j</t>
  </si>
  <si>
    <t>11.8+86.0j</t>
  </si>
  <si>
    <t>8.5+59.9j</t>
  </si>
  <si>
    <t>9.8+63.8j</t>
  </si>
  <si>
    <t>WN-41,43 &amp; 44</t>
  </si>
  <si>
    <t>No test reports for 41 &amp; 43. used %Z  and X/R from 44</t>
  </si>
  <si>
    <t>GT-1 &amp; 3</t>
  </si>
  <si>
    <t>25.8+81.4j</t>
  </si>
  <si>
    <t>18.1+100.9j</t>
  </si>
  <si>
    <t>BT-71</t>
  </si>
  <si>
    <t>1-16,800</t>
  </si>
  <si>
    <t>2.9+73.1j</t>
  </si>
  <si>
    <t>21.4+157.9j</t>
  </si>
  <si>
    <t>8.3+78.9j</t>
  </si>
  <si>
    <t>8.2+78.1j</t>
  </si>
  <si>
    <t>3.6+77.2j</t>
  </si>
  <si>
    <t>3.1+73.9j</t>
  </si>
  <si>
    <t>7.4+89.2j</t>
  </si>
  <si>
    <t>5.4+66.3j</t>
  </si>
  <si>
    <t>3.8+47.5j</t>
  </si>
  <si>
    <t>2.5+69.8j</t>
  </si>
  <si>
    <t>1.8+64.5j</t>
  </si>
  <si>
    <t>HR-41</t>
  </si>
  <si>
    <t>HR-42</t>
  </si>
  <si>
    <t>HR-43</t>
  </si>
  <si>
    <t>42.0+182.7j</t>
  </si>
  <si>
    <t>41.8+183.7j</t>
  </si>
  <si>
    <t>41.9+184.5j</t>
  </si>
  <si>
    <t>15.4+144.5j</t>
  </si>
  <si>
    <t>3.5+76.1j</t>
  </si>
  <si>
    <t>3.6+76.4j</t>
  </si>
  <si>
    <t>3.7+71.1j</t>
  </si>
  <si>
    <t>2.9+69.4j</t>
  </si>
  <si>
    <t>2.7+67.5j</t>
  </si>
  <si>
    <t>6.7+82.4j</t>
  </si>
  <si>
    <t>6.6+84.0j</t>
  </si>
  <si>
    <t>0.44+12.96j</t>
  </si>
  <si>
    <t>9.5+78.4j</t>
  </si>
  <si>
    <t>16.2+134.2j</t>
  </si>
  <si>
    <t>0.38+12.44j</t>
  </si>
  <si>
    <t>JT-71</t>
  </si>
  <si>
    <t>1-10,000</t>
  </si>
  <si>
    <t>JT-72</t>
  </si>
  <si>
    <t>17.3+100.3j</t>
  </si>
  <si>
    <t>8.7+84.4j</t>
  </si>
  <si>
    <t>4.0+65.9j</t>
  </si>
  <si>
    <t>4.1+66.1j</t>
  </si>
  <si>
    <t>19.9+114.2j</t>
  </si>
  <si>
    <t>5.9+65.2j</t>
  </si>
  <si>
    <t>5.4+63.8j</t>
  </si>
  <si>
    <t>7.4+104.6j</t>
  </si>
  <si>
    <t>7.4+106.5j</t>
  </si>
  <si>
    <t>4.2+73.9j</t>
  </si>
  <si>
    <t>4.0+72.1j</t>
  </si>
  <si>
    <t>10.1+92.2j</t>
  </si>
  <si>
    <t>11.4+93.5j</t>
  </si>
  <si>
    <t>3.6+74.5j</t>
  </si>
  <si>
    <t>4.1+77.9j</t>
  </si>
  <si>
    <t>2.7+68.3j</t>
  </si>
  <si>
    <t>3.3+75.8j</t>
  </si>
  <si>
    <t>9.3+93.8j</t>
  </si>
  <si>
    <t>3.9+59.0j</t>
  </si>
  <si>
    <t>15.1+107.1j</t>
  </si>
  <si>
    <t>3.4+62.2j</t>
  </si>
  <si>
    <t>3.6+70.9j</t>
  </si>
  <si>
    <t>2.0+64.3j</t>
  </si>
  <si>
    <t>3.9+80.6j</t>
  </si>
  <si>
    <t>3.1+74.4j</t>
  </si>
  <si>
    <t>38.3+208.7j</t>
  </si>
  <si>
    <t>12.1+67.6j</t>
  </si>
  <si>
    <t>12.2+68.6j</t>
  </si>
  <si>
    <t>30.6+95.4j</t>
  </si>
  <si>
    <t>32.0+97.8j</t>
  </si>
  <si>
    <t>26.0+122.5j</t>
  </si>
  <si>
    <t>17.2+89.4j</t>
  </si>
  <si>
    <t>16.1+87.6j</t>
  </si>
  <si>
    <t>6.6+86.6j</t>
  </si>
  <si>
    <t>6.4+45.4j</t>
  </si>
  <si>
    <t>18.6+140.8j</t>
  </si>
  <si>
    <t>19.8+145.5j</t>
  </si>
  <si>
    <t>17.7+140.5j</t>
  </si>
  <si>
    <t>27.1+155.6j</t>
  </si>
  <si>
    <t>48.1+315.4j</t>
  </si>
  <si>
    <t>6.3+59.2j</t>
  </si>
  <si>
    <t>14.9+109.0j</t>
  </si>
  <si>
    <t xml:space="preserve">JV-41 </t>
  </si>
  <si>
    <t>14.1+103.7j</t>
  </si>
  <si>
    <t>JV-42</t>
  </si>
  <si>
    <t>14.2+102.2j</t>
  </si>
  <si>
    <t>13.4+101.3j</t>
  </si>
  <si>
    <t>7.1+57.4j</t>
  </si>
  <si>
    <t>3.2+69.8j</t>
  </si>
  <si>
    <t>3.7+72.2j</t>
  </si>
  <si>
    <t>3.0+67.1j</t>
  </si>
  <si>
    <t>No Transformer Test Report used X/R from 72-IL</t>
  </si>
  <si>
    <t>No Transformer Test Report used X/R from 71-IP</t>
  </si>
  <si>
    <t>2.6+69.5j</t>
  </si>
  <si>
    <t>2.2+66.1j</t>
  </si>
  <si>
    <t>26.9+176.3j</t>
  </si>
  <si>
    <t>12.3+119.6j</t>
  </si>
  <si>
    <t>1-6,500</t>
  </si>
  <si>
    <t>15.8+135.8j</t>
  </si>
  <si>
    <t>12.5+122.6j</t>
  </si>
  <si>
    <t>15.9+136.8j</t>
  </si>
  <si>
    <t>12.5+123.2j</t>
  </si>
  <si>
    <t>JN-71 &amp; 72 are normally paralleled</t>
  </si>
  <si>
    <t>26.9+131.4j</t>
  </si>
  <si>
    <t>2.7+66.2j</t>
  </si>
  <si>
    <t>2.3+63.5j</t>
  </si>
  <si>
    <t>23.2+164.0j</t>
  </si>
  <si>
    <t>12.8+125.1j</t>
  </si>
  <si>
    <t>Short Circuit kA</t>
  </si>
  <si>
    <t>4.9+76.7j</t>
  </si>
  <si>
    <t>0.75+20.0j</t>
  </si>
  <si>
    <t>5.5+78.9j</t>
  </si>
  <si>
    <t>0.69+19.88j</t>
  </si>
  <si>
    <t>0.52+13.01j</t>
  </si>
  <si>
    <t>0.52+13.08j</t>
  </si>
  <si>
    <t>Per Cape Assumes 4 -23 Ohm grounding transformers per Bus (800 A) and X/R=10.89</t>
  </si>
  <si>
    <t>0.38+7.17j</t>
  </si>
  <si>
    <t>0.87+13.78j</t>
  </si>
  <si>
    <t>0.8+22.9j</t>
  </si>
  <si>
    <t>20.5+512.8j</t>
  </si>
  <si>
    <t>25.1+627.1j</t>
  </si>
  <si>
    <t>1-45,000</t>
  </si>
  <si>
    <t>27.5+123.6j</t>
  </si>
  <si>
    <t>needs updated because all 3 banks are operated in parallel now</t>
  </si>
  <si>
    <t>134.55-13.2</t>
  </si>
  <si>
    <t>1-36,000</t>
  </si>
  <si>
    <t>AD-1</t>
  </si>
  <si>
    <t>1.30+24.6j</t>
  </si>
  <si>
    <t>1.11+23.3j</t>
  </si>
  <si>
    <t>AVD (13.2)</t>
  </si>
  <si>
    <t>1-7,500</t>
  </si>
  <si>
    <t>34.4-13.2</t>
  </si>
  <si>
    <t>19.1+110.34j</t>
  </si>
  <si>
    <t>5.71+79.93j</t>
  </si>
  <si>
    <t>4.2+77.2j</t>
  </si>
  <si>
    <t>3.5+74.6j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</si>
</sst>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FF"/>
      <name val="Symbol"/>
      <family val="1"/>
      <charset val="2"/>
    </font>
    <font>
      <b/>
      <sz val="12"/>
      <color theme="1"/>
      <name val="Symbol"/>
      <family val="1"/>
      <charset val="2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GreekC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rgb="FF0000FF"/>
      <name val="Symbol"/>
      <family val="1"/>
      <charset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sz val="11"/>
      <color rgb="FF0000FF"/>
      <name val="Calibri"/>
      <family val="2"/>
      <scheme val="minor"/>
    </font>
    <font>
      <b/>
      <sz val="12"/>
      <color rgb="FF0000FF"/>
      <name val="Symbol"/>
      <family val="1"/>
      <charset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5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 vertic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/>
    <xf numFmtId="0" fontId="9" fillId="0" borderId="0" xfId="0" applyFont="1" applyFill="1"/>
    <xf numFmtId="0" fontId="10" fillId="0" borderId="0" xfId="0" applyFont="1" applyAlignment="1">
      <alignment horizontal="right"/>
    </xf>
    <xf numFmtId="0" fontId="7" fillId="0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Fill="1"/>
    <xf numFmtId="2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4" fillId="0" borderId="0" xfId="0" applyFont="1"/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3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2" fontId="16" fillId="2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0" fontId="14" fillId="0" borderId="0" xfId="0" applyFont="1" applyFill="1" applyBorder="1"/>
    <xf numFmtId="0" fontId="19" fillId="0" borderId="0" xfId="0" applyFont="1"/>
    <xf numFmtId="0" fontId="19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14" fillId="0" borderId="0" xfId="0" applyFont="1" applyFill="1" applyBorder="1" applyAlignment="1">
      <alignment horizontal="left" vertical="center"/>
    </xf>
    <xf numFmtId="0" fontId="20" fillId="0" borderId="0" xfId="0" applyFont="1" applyFill="1" applyBorder="1"/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0" fontId="20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" fillId="0" borderId="0" xfId="0" applyFont="1" applyFill="1" applyBorder="1"/>
    <xf numFmtId="0" fontId="22" fillId="0" borderId="0" xfId="0" applyFont="1"/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" fontId="22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wrapText="1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/>
    </xf>
    <xf numFmtId="1" fontId="22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" xfId="0" applyFont="1" applyFill="1" applyBorder="1"/>
    <xf numFmtId="164" fontId="22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" fontId="25" fillId="2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25" fillId="2" borderId="1" xfId="0" applyFont="1" applyFill="1" applyBorder="1" applyAlignment="1">
      <alignment horizontal="center" vertical="center"/>
    </xf>
    <xf numFmtId="14" fontId="25" fillId="0" borderId="1" xfId="0" applyNumberFormat="1" applyFont="1" applyFill="1" applyBorder="1"/>
    <xf numFmtId="0" fontId="26" fillId="0" borderId="0" xfId="0" applyFont="1" applyFill="1" applyBorder="1" applyAlignment="1">
      <alignment horizontal="center" vertical="center"/>
    </xf>
    <xf numFmtId="164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2" fontId="27" fillId="2" borderId="1" xfId="0" applyNumberFormat="1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2" borderId="1" xfId="0" applyFont="1" applyFill="1" applyBorder="1" applyAlignment="1">
      <alignment horizontal="center" vertical="center"/>
    </xf>
    <xf numFmtId="0" fontId="22" fillId="0" borderId="0" xfId="0" applyFont="1" applyFill="1" applyBorder="1"/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/>
    <xf numFmtId="0" fontId="25" fillId="0" borderId="0" xfId="0" applyFont="1" applyFill="1" applyBorder="1"/>
    <xf numFmtId="0" fontId="22" fillId="0" borderId="0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8" fillId="0" borderId="0" xfId="0" applyFont="1" applyFill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Alignment="1"/>
    <xf numFmtId="0" fontId="1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4" borderId="1" xfId="0" applyFont="1" applyFill="1" applyBorder="1" applyAlignment="1">
      <alignment horizontal="center" vertical="center"/>
    </xf>
    <xf numFmtId="14" fontId="22" fillId="0" borderId="1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2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/>
    <xf numFmtId="0" fontId="7" fillId="0" borderId="1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1" fontId="1" fillId="5" borderId="1" xfId="0" applyNumberFormat="1" applyFont="1" applyFill="1" applyBorder="1"/>
    <xf numFmtId="1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21" fillId="0" borderId="0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/>
    <xf numFmtId="0" fontId="0" fillId="0" borderId="0" xfId="0" applyAlignment="1"/>
    <xf numFmtId="0" fontId="0" fillId="0" borderId="6" xfId="0" applyBorder="1" applyAlignment="1"/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C37FB82-CB3B-4010-A931-94A25F60F384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20"/>
  <sheetViews>
    <sheetView workbookViewId="0">
      <selection activeCell="N13" sqref="N13"/>
    </sheetView>
  </sheetViews>
  <sheetFormatPr defaultRowHeight="15" x14ac:dyDescent="0.25"/>
  <cols>
    <col min="1" max="1" width="13.140625" bestFit="1" customWidth="1"/>
    <col min="4" max="4" width="13.7109375" bestFit="1" customWidth="1"/>
    <col min="5" max="5" width="14.5703125" customWidth="1"/>
    <col min="9" max="9" width="6.5703125" customWidth="1"/>
    <col min="10" max="10" width="8.7109375" customWidth="1"/>
    <col min="11" max="11" width="15.7109375" customWidth="1"/>
    <col min="12" max="12" width="18.28515625" customWidth="1"/>
    <col min="13" max="13" width="8.85546875" customWidth="1"/>
    <col min="15" max="15" width="9" customWidth="1"/>
    <col min="16" max="16" width="10.5703125" customWidth="1"/>
  </cols>
  <sheetData>
    <row r="1" spans="1:21" ht="15.75" thickBot="1" x14ac:dyDescent="0.3">
      <c r="A1" s="180" t="s">
        <v>0</v>
      </c>
      <c r="B1" s="181"/>
      <c r="C1" s="181"/>
      <c r="D1" s="181"/>
      <c r="E1" s="181"/>
      <c r="F1" s="181"/>
      <c r="G1" s="181"/>
      <c r="K1" s="180" t="s">
        <v>1</v>
      </c>
      <c r="L1" s="181"/>
      <c r="M1" s="181"/>
      <c r="P1" s="179"/>
      <c r="Q1" s="179"/>
      <c r="R1" s="179"/>
      <c r="S1" s="179"/>
      <c r="T1" s="179"/>
      <c r="U1" s="179"/>
    </row>
    <row r="2" spans="1:21" ht="15.75" thickBot="1" x14ac:dyDescent="0.3">
      <c r="A2" s="180" t="s">
        <v>2</v>
      </c>
      <c r="B2" s="181"/>
      <c r="C2" s="181"/>
      <c r="D2" s="181"/>
      <c r="E2" s="181"/>
      <c r="F2" s="181"/>
      <c r="G2" s="181"/>
      <c r="K2" s="180" t="s">
        <v>2</v>
      </c>
      <c r="L2" s="181"/>
      <c r="M2" s="181"/>
      <c r="P2" s="179"/>
      <c r="Q2" s="179"/>
      <c r="R2" s="179"/>
      <c r="S2" s="179"/>
      <c r="T2" s="179"/>
      <c r="U2" s="179"/>
    </row>
    <row r="3" spans="1:21" ht="45.75" thickBot="1" x14ac:dyDescent="0.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5" t="s">
        <v>8</v>
      </c>
      <c r="G3" s="6" t="s">
        <v>9</v>
      </c>
      <c r="H3" s="7"/>
      <c r="K3" s="4" t="s">
        <v>10</v>
      </c>
      <c r="L3" s="4" t="s">
        <v>11</v>
      </c>
      <c r="M3" s="6" t="s">
        <v>9</v>
      </c>
      <c r="P3" s="8" t="s">
        <v>12</v>
      </c>
      <c r="Q3" s="179"/>
      <c r="R3" s="179"/>
      <c r="S3" s="179"/>
      <c r="T3" s="179"/>
      <c r="U3" s="179"/>
    </row>
    <row r="4" spans="1:21" ht="30.75" thickBot="1" x14ac:dyDescent="0.3">
      <c r="A4" s="9" t="s">
        <v>13</v>
      </c>
      <c r="B4" s="9">
        <v>138</v>
      </c>
      <c r="C4" s="10" t="s">
        <v>14</v>
      </c>
      <c r="D4" s="9" t="s">
        <v>15</v>
      </c>
      <c r="E4" s="60" t="s">
        <v>843</v>
      </c>
      <c r="F4" s="12">
        <f>0.012*I4</f>
        <v>0.11705912352311545</v>
      </c>
      <c r="G4" s="13">
        <f>1/I4*10000</f>
        <v>1025.1230009961916</v>
      </c>
      <c r="H4" s="1"/>
      <c r="I4" s="1">
        <f>IMABS(E4)</f>
        <v>9.7549269602596205</v>
      </c>
      <c r="J4" s="1"/>
      <c r="K4" s="57" t="s">
        <v>844</v>
      </c>
      <c r="L4" s="14" t="str">
        <f>IMSUM(E4,E4,K4)</f>
        <v>0.85+35.14j</v>
      </c>
      <c r="M4" s="13">
        <f>3/O4*10000</f>
        <v>853.47829436200993</v>
      </c>
      <c r="N4" s="1" t="s">
        <v>16</v>
      </c>
      <c r="O4" s="1">
        <f>IMABS(L4)</f>
        <v>35.150278804015194</v>
      </c>
      <c r="P4" s="15">
        <v>40981</v>
      </c>
      <c r="Q4" s="44" t="s">
        <v>858</v>
      </c>
      <c r="R4" s="11"/>
      <c r="S4" s="11"/>
      <c r="T4" s="11"/>
      <c r="U4" s="11"/>
    </row>
    <row r="5" spans="1:21" ht="15.75" thickBot="1" x14ac:dyDescent="0.3">
      <c r="A5" s="9" t="s">
        <v>1107</v>
      </c>
      <c r="B5" s="9">
        <v>138</v>
      </c>
      <c r="C5" s="10" t="s">
        <v>1106</v>
      </c>
      <c r="D5" s="9" t="s">
        <v>15</v>
      </c>
      <c r="E5" s="60" t="s">
        <v>1108</v>
      </c>
      <c r="F5" s="12">
        <f>0.012*I5</f>
        <v>0.29561190774392027</v>
      </c>
      <c r="G5" s="13">
        <f>1/I5*10000</f>
        <v>405.93763937260746</v>
      </c>
      <c r="H5" s="1"/>
      <c r="I5" s="1">
        <f>IMABS(E5)</f>
        <v>24.634325645326687</v>
      </c>
      <c r="J5" s="1"/>
      <c r="K5" s="57" t="s">
        <v>1109</v>
      </c>
      <c r="L5" s="14" t="str">
        <f>IMSUM(E5,E5,K5)</f>
        <v>3.71+72.5j</v>
      </c>
      <c r="M5" s="13">
        <f>3/O5*10000</f>
        <v>413.25238256516815</v>
      </c>
      <c r="N5" s="1"/>
      <c r="O5" s="1">
        <f>IMABS(L5)</f>
        <v>72.594862765900999</v>
      </c>
      <c r="P5" s="15"/>
      <c r="Q5" s="44"/>
      <c r="R5" s="11"/>
      <c r="S5" s="11"/>
      <c r="T5" s="11"/>
      <c r="U5" s="11"/>
    </row>
    <row r="6" spans="1:21" ht="16.5" thickBot="1" x14ac:dyDescent="0.3">
      <c r="A6" s="9" t="s">
        <v>17</v>
      </c>
      <c r="B6" s="9">
        <v>138</v>
      </c>
      <c r="C6" s="10" t="s">
        <v>18</v>
      </c>
      <c r="D6" s="9" t="s">
        <v>19</v>
      </c>
      <c r="E6" s="57" t="s">
        <v>899</v>
      </c>
      <c r="F6" s="12">
        <f t="shared" ref="F6:F19" si="0">0.012*I6</f>
        <v>0.13285826432706399</v>
      </c>
      <c r="G6" s="13">
        <f t="shared" ref="G6:G19" si="1">1/I6*10000</f>
        <v>903.21818223208049</v>
      </c>
      <c r="H6" s="1"/>
      <c r="I6" s="1">
        <f t="shared" ref="I6:I19" si="2">IMABS(E6)</f>
        <v>11.071522027255332</v>
      </c>
      <c r="J6" s="1"/>
      <c r="K6" s="57" t="s">
        <v>900</v>
      </c>
      <c r="L6" s="14" t="str">
        <f>IMSUM(E6,E6,K6)</f>
        <v>2.08+39.08j</v>
      </c>
      <c r="M6" s="13">
        <f>3/O6*10000</f>
        <v>766.57108253682827</v>
      </c>
      <c r="N6" s="1"/>
      <c r="O6" s="1">
        <f>IMABS(L6)</f>
        <v>39.135313975998713</v>
      </c>
      <c r="P6" s="15">
        <v>42465</v>
      </c>
      <c r="Q6" s="44" t="s">
        <v>858</v>
      </c>
      <c r="R6" s="11"/>
      <c r="S6" s="16"/>
      <c r="T6" s="17"/>
      <c r="U6" s="16"/>
    </row>
    <row r="7" spans="1:21" ht="16.5" thickBot="1" x14ac:dyDescent="0.3">
      <c r="A7" s="9" t="s">
        <v>20</v>
      </c>
      <c r="B7" s="9">
        <v>138</v>
      </c>
      <c r="C7" s="10" t="s">
        <v>21</v>
      </c>
      <c r="D7" s="9" t="s">
        <v>22</v>
      </c>
      <c r="E7" s="57" t="s">
        <v>845</v>
      </c>
      <c r="F7" s="12">
        <f t="shared" si="0"/>
        <v>8.969853510509522E-2</v>
      </c>
      <c r="G7" s="13">
        <f t="shared" si="1"/>
        <v>1337.8144900516168</v>
      </c>
      <c r="H7" s="1"/>
      <c r="I7" s="1">
        <f t="shared" si="2"/>
        <v>7.4748779254246021</v>
      </c>
      <c r="J7" s="1"/>
      <c r="K7" s="57" t="s">
        <v>846</v>
      </c>
      <c r="L7" s="14" t="str">
        <f t="shared" ref="L7:L19" si="3">IMSUM(E7,E7,K7)</f>
        <v>0.79+25.81j</v>
      </c>
      <c r="M7" s="13">
        <f t="shared" ref="M7:M19" si="4">3/O7*10000</f>
        <v>1161.7960811373721</v>
      </c>
      <c r="N7" s="1"/>
      <c r="O7" s="1">
        <f t="shared" ref="O7:O19" si="5">IMABS(L7)</f>
        <v>25.82208744466643</v>
      </c>
      <c r="P7" s="15">
        <v>42465</v>
      </c>
      <c r="Q7" s="44" t="s">
        <v>858</v>
      </c>
      <c r="R7" s="11"/>
      <c r="S7" s="16"/>
      <c r="T7" s="17"/>
      <c r="U7" s="16"/>
    </row>
    <row r="8" spans="1:21" ht="16.5" thickBot="1" x14ac:dyDescent="0.3">
      <c r="A8" s="9" t="s">
        <v>23</v>
      </c>
      <c r="B8" s="9">
        <v>138</v>
      </c>
      <c r="C8" s="10" t="s">
        <v>24</v>
      </c>
      <c r="D8" s="9" t="s">
        <v>25</v>
      </c>
      <c r="E8" s="57" t="s">
        <v>26</v>
      </c>
      <c r="F8" s="12">
        <f t="shared" si="0"/>
        <v>0.10645102535908238</v>
      </c>
      <c r="G8" s="13">
        <f t="shared" si="1"/>
        <v>1127.2789491243884</v>
      </c>
      <c r="H8" s="1"/>
      <c r="I8" s="1">
        <f t="shared" si="2"/>
        <v>8.8709187799235316</v>
      </c>
      <c r="J8" s="1"/>
      <c r="K8" s="57" t="s">
        <v>27</v>
      </c>
      <c r="L8" s="14" t="str">
        <f t="shared" si="3"/>
        <v>1.2+28.99j</v>
      </c>
      <c r="M8" s="13">
        <f t="shared" si="4"/>
        <v>1033.9541755485559</v>
      </c>
      <c r="N8" s="1"/>
      <c r="O8" s="1">
        <f t="shared" si="5"/>
        <v>29.014825520757483</v>
      </c>
      <c r="P8" s="15">
        <v>42465</v>
      </c>
      <c r="Q8" s="44" t="s">
        <v>858</v>
      </c>
      <c r="R8" s="11"/>
      <c r="S8" s="16"/>
      <c r="T8" s="17"/>
      <c r="U8" s="16"/>
    </row>
    <row r="9" spans="1:21" ht="15.75" thickBot="1" x14ac:dyDescent="0.3">
      <c r="A9" s="9" t="s">
        <v>28</v>
      </c>
      <c r="B9" s="9">
        <v>138</v>
      </c>
      <c r="C9" s="10" t="s">
        <v>29</v>
      </c>
      <c r="D9" s="9" t="s">
        <v>30</v>
      </c>
      <c r="E9" s="57" t="s">
        <v>847</v>
      </c>
      <c r="F9" s="12">
        <f t="shared" si="0"/>
        <v>0.11312716384670835</v>
      </c>
      <c r="G9" s="13">
        <f t="shared" si="1"/>
        <v>1060.7531906537019</v>
      </c>
      <c r="H9" s="1"/>
      <c r="I9" s="1">
        <f t="shared" si="2"/>
        <v>9.4272636538923624</v>
      </c>
      <c r="J9" s="1"/>
      <c r="K9" s="57" t="s">
        <v>1014</v>
      </c>
      <c r="L9" s="14" t="str">
        <f t="shared" si="3"/>
        <v>1.18+31.8j</v>
      </c>
      <c r="M9" s="13">
        <f t="shared" si="4"/>
        <v>942.7474042111711</v>
      </c>
      <c r="N9" s="1"/>
      <c r="O9" s="1">
        <f t="shared" si="5"/>
        <v>31.821885550670938</v>
      </c>
      <c r="P9" s="15">
        <v>41165</v>
      </c>
      <c r="Q9" s="44" t="s">
        <v>858</v>
      </c>
      <c r="R9" s="11"/>
      <c r="S9" s="16"/>
      <c r="T9" s="11"/>
      <c r="U9" s="16"/>
    </row>
    <row r="10" spans="1:21" ht="16.5" thickBot="1" x14ac:dyDescent="0.3">
      <c r="A10" s="9" t="s">
        <v>31</v>
      </c>
      <c r="B10" s="9">
        <v>138</v>
      </c>
      <c r="C10" s="10" t="s">
        <v>32</v>
      </c>
      <c r="D10" s="9" t="s">
        <v>33</v>
      </c>
      <c r="E10" s="57" t="s">
        <v>901</v>
      </c>
      <c r="F10" s="12">
        <f t="shared" si="0"/>
        <v>8.9144736243930864E-2</v>
      </c>
      <c r="G10" s="13">
        <f t="shared" si="1"/>
        <v>1346.1254702873141</v>
      </c>
      <c r="H10" s="1"/>
      <c r="I10" s="1">
        <f t="shared" si="2"/>
        <v>7.4287280203275721</v>
      </c>
      <c r="J10" s="1"/>
      <c r="K10" s="57" t="s">
        <v>1017</v>
      </c>
      <c r="L10" s="14" t="str">
        <f t="shared" si="3"/>
        <v>1.1+27.28j</v>
      </c>
      <c r="M10" s="13">
        <f t="shared" si="4"/>
        <v>1098.8138212039635</v>
      </c>
      <c r="N10" s="1"/>
      <c r="O10" s="1">
        <f t="shared" si="5"/>
        <v>27.302168412051085</v>
      </c>
      <c r="P10" s="15">
        <v>42465</v>
      </c>
      <c r="Q10" s="44" t="s">
        <v>858</v>
      </c>
      <c r="R10" s="11"/>
      <c r="S10" s="16"/>
      <c r="T10" s="17"/>
      <c r="U10" s="16"/>
    </row>
    <row r="11" spans="1:21" ht="16.5" thickBot="1" x14ac:dyDescent="0.3">
      <c r="A11" s="9" t="s">
        <v>34</v>
      </c>
      <c r="B11" s="9">
        <v>138</v>
      </c>
      <c r="C11" s="10" t="s">
        <v>35</v>
      </c>
      <c r="D11" s="9" t="s">
        <v>30</v>
      </c>
      <c r="E11" s="57" t="s">
        <v>848</v>
      </c>
      <c r="F11" s="12">
        <f t="shared" si="0"/>
        <v>8.8724481401696573E-2</v>
      </c>
      <c r="G11" s="13">
        <f t="shared" si="1"/>
        <v>1352.5015655679604</v>
      </c>
      <c r="H11" s="1"/>
      <c r="I11" s="1">
        <f t="shared" si="2"/>
        <v>7.3937067834747143</v>
      </c>
      <c r="J11" s="1"/>
      <c r="K11" s="57" t="s">
        <v>849</v>
      </c>
      <c r="L11" s="14" t="str">
        <f t="shared" si="3"/>
        <v>1.35+25.32j</v>
      </c>
      <c r="M11" s="13">
        <f t="shared" si="4"/>
        <v>1183.153606067777</v>
      </c>
      <c r="N11" s="1"/>
      <c r="O11" s="1">
        <f t="shared" si="5"/>
        <v>25.355963795525504</v>
      </c>
      <c r="P11" s="15">
        <v>42793</v>
      </c>
      <c r="Q11" s="44" t="s">
        <v>858</v>
      </c>
      <c r="R11" s="11"/>
      <c r="S11" s="16"/>
      <c r="T11" s="17"/>
      <c r="U11" s="16"/>
    </row>
    <row r="12" spans="1:21" ht="45.75" thickBot="1" x14ac:dyDescent="0.3">
      <c r="A12" s="9" t="s">
        <v>36</v>
      </c>
      <c r="B12" s="9">
        <v>138</v>
      </c>
      <c r="C12" s="10" t="s">
        <v>37</v>
      </c>
      <c r="D12" s="9" t="s">
        <v>38</v>
      </c>
      <c r="E12" s="57" t="s">
        <v>1097</v>
      </c>
      <c r="F12" s="12">
        <f t="shared" si="0"/>
        <v>8.6160752085854039E-2</v>
      </c>
      <c r="G12" s="13">
        <f t="shared" si="1"/>
        <v>1392.7455029689988</v>
      </c>
      <c r="H12" s="1"/>
      <c r="I12" s="1">
        <f t="shared" si="2"/>
        <v>7.1800626738211699</v>
      </c>
      <c r="J12" s="1"/>
      <c r="K12" s="57" t="s">
        <v>1098</v>
      </c>
      <c r="L12" s="14" t="str">
        <f t="shared" si="3"/>
        <v>1.63+28.12j</v>
      </c>
      <c r="M12" s="13">
        <f t="shared" si="4"/>
        <v>1065.0684936551995</v>
      </c>
      <c r="N12" s="1"/>
      <c r="O12" s="1">
        <f t="shared" si="5"/>
        <v>28.167202559004682</v>
      </c>
      <c r="P12" s="15">
        <v>42465</v>
      </c>
      <c r="Q12" s="44" t="s">
        <v>858</v>
      </c>
      <c r="R12" s="11"/>
      <c r="S12" s="16"/>
      <c r="T12" s="17"/>
      <c r="U12" s="16"/>
    </row>
    <row r="13" spans="1:21" s="63" customFormat="1" ht="30.75" thickBot="1" x14ac:dyDescent="0.3">
      <c r="A13" s="45" t="s">
        <v>39</v>
      </c>
      <c r="B13" s="45">
        <v>138</v>
      </c>
      <c r="C13" s="46" t="s">
        <v>40</v>
      </c>
      <c r="D13" s="45" t="s">
        <v>30</v>
      </c>
      <c r="E13" s="57" t="s">
        <v>41</v>
      </c>
      <c r="F13" s="64">
        <f t="shared" si="0"/>
        <v>8.1960351390169148E-2</v>
      </c>
      <c r="G13" s="65">
        <f t="shared" si="1"/>
        <v>1464.122566150852</v>
      </c>
      <c r="H13" s="47"/>
      <c r="I13" s="47">
        <f t="shared" si="2"/>
        <v>6.8300292825140954</v>
      </c>
      <c r="J13" s="47"/>
      <c r="K13" s="57" t="s">
        <v>42</v>
      </c>
      <c r="L13" s="66" t="str">
        <f t="shared" si="3"/>
        <v>1.06+24.22j</v>
      </c>
      <c r="M13" s="65">
        <f t="shared" si="4"/>
        <v>1237.4611868651505</v>
      </c>
      <c r="N13" s="47"/>
      <c r="O13" s="47">
        <f t="shared" si="5"/>
        <v>24.243184609287614</v>
      </c>
      <c r="P13" s="15">
        <v>42465</v>
      </c>
      <c r="Q13" s="44" t="s">
        <v>858</v>
      </c>
      <c r="R13" s="11"/>
      <c r="S13" s="16"/>
      <c r="T13" s="17"/>
      <c r="U13" s="16"/>
    </row>
    <row r="14" spans="1:21" s="63" customFormat="1" ht="16.5" thickBot="1" x14ac:dyDescent="0.3">
      <c r="A14" s="45" t="s">
        <v>43</v>
      </c>
      <c r="B14" s="45">
        <v>138</v>
      </c>
      <c r="C14" s="46" t="s">
        <v>18</v>
      </c>
      <c r="D14" s="45" t="s">
        <v>44</v>
      </c>
      <c r="E14" s="57" t="s">
        <v>45</v>
      </c>
      <c r="F14" s="64">
        <f t="shared" si="0"/>
        <v>0.13342931611905984</v>
      </c>
      <c r="G14" s="65">
        <f t="shared" si="1"/>
        <v>899.35258225353743</v>
      </c>
      <c r="H14" s="47"/>
      <c r="I14" s="47">
        <f t="shared" si="2"/>
        <v>11.11910967658832</v>
      </c>
      <c r="J14" s="47"/>
      <c r="K14" s="57" t="s">
        <v>46</v>
      </c>
      <c r="L14" s="66" t="str">
        <f t="shared" si="3"/>
        <v>1.33+39.3j</v>
      </c>
      <c r="M14" s="65">
        <f t="shared" si="4"/>
        <v>762.92201743819783</v>
      </c>
      <c r="N14" s="47"/>
      <c r="O14" s="47">
        <f t="shared" si="5"/>
        <v>39.32249864899228</v>
      </c>
      <c r="P14" s="15">
        <v>42465</v>
      </c>
      <c r="Q14" s="44" t="s">
        <v>858</v>
      </c>
      <c r="R14" s="11"/>
      <c r="S14" s="16"/>
      <c r="T14" s="17"/>
      <c r="U14" s="16"/>
    </row>
    <row r="15" spans="1:21" ht="16.5" thickBot="1" x14ac:dyDescent="0.3">
      <c r="A15" s="9" t="s">
        <v>47</v>
      </c>
      <c r="B15" s="9">
        <v>138</v>
      </c>
      <c r="C15" s="10" t="s">
        <v>48</v>
      </c>
      <c r="D15" s="9" t="s">
        <v>49</v>
      </c>
      <c r="E15" s="57" t="s">
        <v>850</v>
      </c>
      <c r="F15" s="12">
        <f t="shared" si="0"/>
        <v>0.12114848410112282</v>
      </c>
      <c r="G15" s="13">
        <f t="shared" si="1"/>
        <v>990.52002912257524</v>
      </c>
      <c r="H15" s="1"/>
      <c r="I15" s="1">
        <f t="shared" si="2"/>
        <v>10.095707008426901</v>
      </c>
      <c r="J15" s="1"/>
      <c r="K15" s="57" t="s">
        <v>851</v>
      </c>
      <c r="L15" s="14" t="str">
        <f t="shared" si="3"/>
        <v>1.99+39.44j</v>
      </c>
      <c r="M15" s="13">
        <f t="shared" si="4"/>
        <v>759.68268387822968</v>
      </c>
      <c r="N15" s="1"/>
      <c r="O15" s="1">
        <f t="shared" si="5"/>
        <v>39.490172195117097</v>
      </c>
      <c r="P15" s="15">
        <v>42465</v>
      </c>
      <c r="Q15" s="44" t="s">
        <v>858</v>
      </c>
      <c r="R15" s="11"/>
      <c r="S15" s="16"/>
      <c r="T15" s="17"/>
      <c r="U15" s="16"/>
    </row>
    <row r="16" spans="1:21" ht="16.5" thickBot="1" x14ac:dyDescent="0.3">
      <c r="A16" s="9" t="s">
        <v>50</v>
      </c>
      <c r="B16" s="9">
        <v>138</v>
      </c>
      <c r="C16" s="10" t="s">
        <v>51</v>
      </c>
      <c r="D16" s="9" t="s">
        <v>52</v>
      </c>
      <c r="E16" s="57" t="s">
        <v>53</v>
      </c>
      <c r="F16" s="12">
        <f t="shared" si="0"/>
        <v>0.13655499112079356</v>
      </c>
      <c r="G16" s="13">
        <f t="shared" si="1"/>
        <v>878.7668544011741</v>
      </c>
      <c r="H16" s="1"/>
      <c r="I16" s="1">
        <f t="shared" si="2"/>
        <v>11.379582593399462</v>
      </c>
      <c r="J16" s="1"/>
      <c r="K16" s="57" t="s">
        <v>903</v>
      </c>
      <c r="L16" s="14" t="str">
        <f t="shared" si="3"/>
        <v>2.32+40.52j</v>
      </c>
      <c r="M16" s="13">
        <f t="shared" si="4"/>
        <v>739.16454550609603</v>
      </c>
      <c r="N16" s="1"/>
      <c r="O16" s="1">
        <f t="shared" si="5"/>
        <v>40.586362241521478</v>
      </c>
      <c r="P16" s="15">
        <v>42467</v>
      </c>
      <c r="Q16" s="44" t="s">
        <v>858</v>
      </c>
      <c r="R16" s="19"/>
      <c r="S16" s="18"/>
      <c r="T16" s="20"/>
      <c r="U16" s="18"/>
    </row>
    <row r="17" spans="1:21" ht="15.75" thickBot="1" x14ac:dyDescent="0.3">
      <c r="A17" s="9" t="s">
        <v>54</v>
      </c>
      <c r="B17" s="9">
        <v>138</v>
      </c>
      <c r="C17" s="10" t="s">
        <v>55</v>
      </c>
      <c r="D17" s="9" t="s">
        <v>56</v>
      </c>
      <c r="E17" s="57" t="s">
        <v>852</v>
      </c>
      <c r="F17" s="12">
        <f t="shared" si="0"/>
        <v>0.29848882592150749</v>
      </c>
      <c r="G17" s="13">
        <f t="shared" si="1"/>
        <v>402.02509969855942</v>
      </c>
      <c r="H17" s="1"/>
      <c r="I17" s="1">
        <f t="shared" si="2"/>
        <v>24.874068826792289</v>
      </c>
      <c r="J17" s="1"/>
      <c r="K17" s="57" t="s">
        <v>853</v>
      </c>
      <c r="L17" s="14" t="str">
        <f t="shared" si="3"/>
        <v>3.78+59.62j</v>
      </c>
      <c r="M17" s="13">
        <f t="shared" si="4"/>
        <v>502.17854479330657</v>
      </c>
      <c r="N17" s="1"/>
      <c r="O17" s="1">
        <f t="shared" si="5"/>
        <v>59.739708737154047</v>
      </c>
      <c r="P17" s="15">
        <v>41046</v>
      </c>
      <c r="Q17" s="44" t="s">
        <v>858</v>
      </c>
      <c r="R17" s="61"/>
      <c r="S17" s="61"/>
      <c r="T17" s="61"/>
      <c r="U17" s="61"/>
    </row>
    <row r="18" spans="1:21" ht="15.75" thickBot="1" x14ac:dyDescent="0.3">
      <c r="A18" s="9" t="s">
        <v>57</v>
      </c>
      <c r="B18" s="9">
        <v>138</v>
      </c>
      <c r="C18" s="10" t="s">
        <v>58</v>
      </c>
      <c r="D18" s="9" t="s">
        <v>59</v>
      </c>
      <c r="E18" s="57" t="s">
        <v>854</v>
      </c>
      <c r="F18" s="12">
        <f t="shared" si="0"/>
        <v>0.22685729435043522</v>
      </c>
      <c r="G18" s="13">
        <f t="shared" si="1"/>
        <v>528.96690116841194</v>
      </c>
      <c r="H18" s="1"/>
      <c r="I18" s="1">
        <f t="shared" si="2"/>
        <v>18.904774529202935</v>
      </c>
      <c r="J18" s="1"/>
      <c r="K18" s="57" t="s">
        <v>855</v>
      </c>
      <c r="L18" s="14" t="str">
        <f t="shared" si="3"/>
        <v>4.62+67.86j</v>
      </c>
      <c r="M18" s="13">
        <f t="shared" si="4"/>
        <v>441.06564578302846</v>
      </c>
      <c r="N18" s="1"/>
      <c r="O18" s="1">
        <f t="shared" si="5"/>
        <v>68.017086088717448</v>
      </c>
      <c r="P18" s="15">
        <v>42467</v>
      </c>
      <c r="Q18" s="44" t="s">
        <v>858</v>
      </c>
      <c r="R18" s="62"/>
      <c r="S18" s="62"/>
      <c r="T18" s="62"/>
      <c r="U18" s="62"/>
    </row>
    <row r="19" spans="1:21" ht="16.5" thickBot="1" x14ac:dyDescent="0.3">
      <c r="A19" s="9" t="s">
        <v>60</v>
      </c>
      <c r="B19" s="9">
        <v>138</v>
      </c>
      <c r="C19" s="10" t="s">
        <v>61</v>
      </c>
      <c r="D19" s="9" t="s">
        <v>62</v>
      </c>
      <c r="E19" s="57" t="s">
        <v>856</v>
      </c>
      <c r="F19" s="12">
        <f t="shared" si="0"/>
        <v>0.404168283763088</v>
      </c>
      <c r="G19" s="13">
        <f t="shared" si="1"/>
        <v>296.90602855502783</v>
      </c>
      <c r="H19" s="1"/>
      <c r="I19" s="1">
        <f t="shared" si="2"/>
        <v>33.680690313590667</v>
      </c>
      <c r="J19" s="1"/>
      <c r="K19" s="57" t="s">
        <v>857</v>
      </c>
      <c r="L19" s="14" t="str">
        <f t="shared" si="3"/>
        <v>7.41+93.79j</v>
      </c>
      <c r="M19" s="13">
        <f t="shared" si="4"/>
        <v>318.86988112713522</v>
      </c>
      <c r="N19" s="1"/>
      <c r="O19" s="1">
        <f t="shared" si="5"/>
        <v>94.082262940471409</v>
      </c>
      <c r="P19" s="15">
        <v>41224</v>
      </c>
      <c r="Q19" s="44" t="s">
        <v>858</v>
      </c>
      <c r="R19" s="11"/>
      <c r="S19" s="16"/>
      <c r="T19" s="17"/>
      <c r="U19" s="16"/>
    </row>
    <row r="20" spans="1:21" ht="15.75" x14ac:dyDescent="0.25">
      <c r="A20" s="21"/>
      <c r="B20" s="21"/>
      <c r="C20" s="22"/>
      <c r="D20" s="21"/>
      <c r="E20" s="21"/>
      <c r="F20" s="23"/>
      <c r="G20" s="24"/>
      <c r="P20" s="18"/>
      <c r="Q20" s="19"/>
      <c r="R20" s="19"/>
      <c r="S20" s="25"/>
      <c r="T20" s="20"/>
      <c r="U20" s="25"/>
    </row>
  </sheetData>
  <protectedRanges>
    <protectedRange password="C734" sqref="F4:G19" name="Range1"/>
  </protectedRanges>
  <mergeCells count="7">
    <mergeCell ref="Q3:U3"/>
    <mergeCell ref="A1:G1"/>
    <mergeCell ref="K1:M1"/>
    <mergeCell ref="P1:U1"/>
    <mergeCell ref="A2:G2"/>
    <mergeCell ref="K2:M2"/>
    <mergeCell ref="P2:U2"/>
  </mergeCells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39"/>
  <sheetViews>
    <sheetView workbookViewId="0">
      <selection activeCell="L18" sqref="L18"/>
    </sheetView>
  </sheetViews>
  <sheetFormatPr defaultRowHeight="15" x14ac:dyDescent="0.25"/>
  <cols>
    <col min="1" max="1" width="28.5703125" customWidth="1"/>
    <col min="2" max="2" width="14" customWidth="1"/>
    <col min="3" max="3" width="5.7109375" customWidth="1"/>
    <col min="4" max="4" width="6.7109375" customWidth="1"/>
    <col min="5" max="5" width="5.140625" customWidth="1"/>
    <col min="6" max="6" width="6.7109375" customWidth="1"/>
    <col min="7" max="7" width="4.7109375" customWidth="1"/>
    <col min="8" max="8" width="9.42578125" hidden="1" customWidth="1"/>
    <col min="9" max="9" width="40.5703125" customWidth="1"/>
    <col min="10" max="10" width="11.28515625" customWidth="1"/>
    <col min="11" max="11" width="5.140625" customWidth="1"/>
    <col min="12" max="12" width="6.5703125" customWidth="1"/>
    <col min="13" max="13" width="5.7109375" customWidth="1"/>
    <col min="14" max="14" width="6.28515625" customWidth="1"/>
    <col min="16" max="16" width="11" hidden="1" customWidth="1"/>
  </cols>
  <sheetData>
    <row r="1" spans="1:16" ht="15.75" thickBot="1" x14ac:dyDescent="0.3">
      <c r="A1" s="180" t="s">
        <v>63</v>
      </c>
      <c r="B1" s="180"/>
      <c r="C1" s="180"/>
      <c r="D1" s="180"/>
      <c r="E1" s="180"/>
      <c r="F1" s="180"/>
      <c r="I1" s="180" t="s">
        <v>64</v>
      </c>
      <c r="J1" s="180"/>
      <c r="K1" s="180"/>
      <c r="L1" s="180"/>
      <c r="M1" s="180"/>
      <c r="N1" s="180"/>
    </row>
    <row r="2" spans="1:16" ht="15.75" thickBot="1" x14ac:dyDescent="0.3">
      <c r="A2" s="180" t="s">
        <v>65</v>
      </c>
      <c r="B2" s="180"/>
      <c r="C2" s="180"/>
      <c r="D2" s="180"/>
      <c r="E2" s="180"/>
      <c r="F2" s="180"/>
      <c r="I2" s="180" t="s">
        <v>65</v>
      </c>
      <c r="J2" s="180"/>
      <c r="K2" s="180"/>
      <c r="L2" s="180"/>
      <c r="M2" s="180"/>
      <c r="N2" s="180"/>
    </row>
    <row r="3" spans="1:16" ht="15.75" thickBot="1" x14ac:dyDescent="0.3">
      <c r="A3" s="2" t="s">
        <v>66</v>
      </c>
      <c r="B3" s="180" t="s">
        <v>67</v>
      </c>
      <c r="C3" s="180"/>
      <c r="D3" s="180"/>
      <c r="E3" s="180"/>
      <c r="F3" s="180"/>
      <c r="I3" s="2" t="s">
        <v>66</v>
      </c>
      <c r="J3" s="180" t="s">
        <v>68</v>
      </c>
      <c r="K3" s="180"/>
      <c r="L3" s="180"/>
      <c r="M3" s="180"/>
      <c r="N3" s="180"/>
    </row>
    <row r="4" spans="1:16" ht="15.75" thickBot="1" x14ac:dyDescent="0.3">
      <c r="A4" s="3"/>
      <c r="B4" s="26"/>
      <c r="C4" s="27"/>
      <c r="D4" s="27"/>
      <c r="E4" s="27"/>
      <c r="F4" s="28"/>
      <c r="I4" s="3"/>
      <c r="J4" s="26"/>
      <c r="K4" s="27"/>
      <c r="L4" s="27"/>
      <c r="M4" s="27"/>
      <c r="N4" s="28"/>
    </row>
    <row r="5" spans="1:16" ht="16.5" thickBot="1" x14ac:dyDescent="0.3">
      <c r="A5" s="29" t="s">
        <v>69</v>
      </c>
      <c r="B5" s="26" t="s">
        <v>70</v>
      </c>
      <c r="C5" s="30" t="s">
        <v>71</v>
      </c>
      <c r="D5" s="31">
        <f>IMABS(B5)</f>
        <v>4.5609757727924833</v>
      </c>
      <c r="E5" s="32" t="s">
        <v>72</v>
      </c>
      <c r="F5" s="33">
        <f>DEGREES(H5)</f>
        <v>82.314042078955964</v>
      </c>
      <c r="H5">
        <f>IMARGUMENT(B5)</f>
        <v>1.4366510549029397</v>
      </c>
      <c r="I5" s="29" t="s">
        <v>69</v>
      </c>
      <c r="J5" s="26" t="s">
        <v>73</v>
      </c>
      <c r="K5" s="30" t="s">
        <v>71</v>
      </c>
      <c r="L5" s="31">
        <f>IMABS(J5)</f>
        <v>20.091264270821785</v>
      </c>
      <c r="M5" s="32" t="s">
        <v>72</v>
      </c>
      <c r="N5" s="33">
        <f>DEGREES(P5)</f>
        <v>75.14757342648447</v>
      </c>
      <c r="P5">
        <f>IMARGUMENT(J5)</f>
        <v>1.311572581176351</v>
      </c>
    </row>
    <row r="6" spans="1:16" ht="16.5" thickBot="1" x14ac:dyDescent="0.3">
      <c r="A6" s="29" t="s">
        <v>74</v>
      </c>
      <c r="B6" s="26" t="s">
        <v>75</v>
      </c>
      <c r="C6" s="30" t="s">
        <v>71</v>
      </c>
      <c r="D6" s="31">
        <f t="shared" ref="D6:D28" si="0">IMABS(B6)</f>
        <v>5.3968972567578124</v>
      </c>
      <c r="E6" s="32" t="s">
        <v>72</v>
      </c>
      <c r="F6" s="33">
        <f t="shared" ref="F6:F11" si="1">DEGREES(H6)</f>
        <v>83.296365376621637</v>
      </c>
      <c r="H6">
        <f t="shared" ref="H6:H11" si="2">IMARGUMENT(B6)</f>
        <v>1.4537958307662542</v>
      </c>
      <c r="I6" s="29" t="s">
        <v>74</v>
      </c>
      <c r="J6" s="26" t="s">
        <v>76</v>
      </c>
      <c r="K6" s="30" t="s">
        <v>71</v>
      </c>
      <c r="L6" s="31">
        <f t="shared" ref="L6:L25" si="3">IMABS(J6)</f>
        <v>18.845086892874761</v>
      </c>
      <c r="M6" s="32" t="s">
        <v>72</v>
      </c>
      <c r="N6" s="33">
        <f t="shared" ref="N6:N14" si="4">DEGREES(P6)</f>
        <v>75.808903450976032</v>
      </c>
      <c r="P6">
        <f t="shared" ref="P6:P15" si="5">IMARGUMENT(J6)</f>
        <v>1.3231149675460234</v>
      </c>
    </row>
    <row r="7" spans="1:16" ht="16.5" thickBot="1" x14ac:dyDescent="0.3">
      <c r="A7" s="29" t="s">
        <v>77</v>
      </c>
      <c r="B7" s="26" t="s">
        <v>78</v>
      </c>
      <c r="C7" s="30" t="s">
        <v>71</v>
      </c>
      <c r="D7" s="31">
        <f t="shared" si="0"/>
        <v>4.7325785783228147</v>
      </c>
      <c r="E7" s="32" t="s">
        <v>72</v>
      </c>
      <c r="F7" s="33">
        <f t="shared" si="1"/>
        <v>78.048989411787261</v>
      </c>
      <c r="H7">
        <f t="shared" si="2"/>
        <v>1.36221184308988</v>
      </c>
      <c r="I7" s="29" t="s">
        <v>79</v>
      </c>
      <c r="J7" s="26" t="s">
        <v>80</v>
      </c>
      <c r="K7" s="30" t="s">
        <v>71</v>
      </c>
      <c r="L7" s="31">
        <f t="shared" si="3"/>
        <v>21.530095215767162</v>
      </c>
      <c r="M7" s="32" t="s">
        <v>72</v>
      </c>
      <c r="N7" s="33">
        <f t="shared" si="4"/>
        <v>76.215476823203332</v>
      </c>
      <c r="P7">
        <f t="shared" si="5"/>
        <v>1.3302110115423262</v>
      </c>
    </row>
    <row r="8" spans="1:16" ht="16.5" thickBot="1" x14ac:dyDescent="0.3">
      <c r="A8" s="29" t="s">
        <v>81</v>
      </c>
      <c r="B8" s="26" t="s">
        <v>82</v>
      </c>
      <c r="C8" s="30" t="s">
        <v>71</v>
      </c>
      <c r="D8" s="31">
        <f t="shared" si="0"/>
        <v>5.6241088182929033</v>
      </c>
      <c r="E8" s="32" t="s">
        <v>72</v>
      </c>
      <c r="F8" s="33">
        <f t="shared" si="1"/>
        <v>80.688411737008863</v>
      </c>
      <c r="H8">
        <f t="shared" si="2"/>
        <v>1.4082784530156416</v>
      </c>
      <c r="I8" s="29" t="s">
        <v>83</v>
      </c>
      <c r="J8" s="26" t="s">
        <v>84</v>
      </c>
      <c r="K8" s="30" t="s">
        <v>71</v>
      </c>
      <c r="L8" s="31">
        <f t="shared" si="3"/>
        <v>22.527008234561468</v>
      </c>
      <c r="M8" s="32" t="s">
        <v>72</v>
      </c>
      <c r="N8" s="33">
        <f t="shared" si="4"/>
        <v>81.859106802946982</v>
      </c>
      <c r="P8">
        <f t="shared" si="5"/>
        <v>1.4287109364531139</v>
      </c>
    </row>
    <row r="9" spans="1:16" ht="16.5" thickBot="1" x14ac:dyDescent="0.3">
      <c r="A9" s="29" t="s">
        <v>85</v>
      </c>
      <c r="B9" s="26" t="s">
        <v>86</v>
      </c>
      <c r="C9" s="30" t="s">
        <v>71</v>
      </c>
      <c r="D9" s="31">
        <f t="shared" si="0"/>
        <v>4.6809400765230906</v>
      </c>
      <c r="E9" s="32" t="s">
        <v>72</v>
      </c>
      <c r="F9" s="33">
        <f t="shared" si="1"/>
        <v>75.904382688546079</v>
      </c>
      <c r="H9">
        <f t="shared" si="2"/>
        <v>1.3247813946089146</v>
      </c>
      <c r="I9" s="29" t="s">
        <v>87</v>
      </c>
      <c r="J9" s="26" t="s">
        <v>88</v>
      </c>
      <c r="K9" s="30" t="s">
        <v>71</v>
      </c>
      <c r="L9" s="31">
        <f t="shared" si="3"/>
        <v>19.099256530032786</v>
      </c>
      <c r="M9" s="32" t="s">
        <v>72</v>
      </c>
      <c r="N9" s="33">
        <f t="shared" si="4"/>
        <v>75.134284530111401</v>
      </c>
      <c r="P9">
        <f t="shared" si="5"/>
        <v>1.3113406461806845</v>
      </c>
    </row>
    <row r="10" spans="1:16" ht="16.5" thickBot="1" x14ac:dyDescent="0.3">
      <c r="A10" s="29" t="s">
        <v>89</v>
      </c>
      <c r="B10" s="26" t="s">
        <v>90</v>
      </c>
      <c r="C10" s="30" t="s">
        <v>71</v>
      </c>
      <c r="D10" s="31">
        <f t="shared" si="0"/>
        <v>5.1103033178080537</v>
      </c>
      <c r="E10" s="32" t="s">
        <v>72</v>
      </c>
      <c r="F10" s="33">
        <f t="shared" si="1"/>
        <v>71.281411021320181</v>
      </c>
      <c r="H10">
        <f t="shared" si="2"/>
        <v>1.244095317789411</v>
      </c>
      <c r="I10" s="29" t="s">
        <v>91</v>
      </c>
      <c r="J10" s="26" t="s">
        <v>92</v>
      </c>
      <c r="K10" s="30" t="s">
        <v>71</v>
      </c>
      <c r="L10" s="31">
        <f t="shared" si="3"/>
        <v>24.241617107775628</v>
      </c>
      <c r="M10" s="32" t="s">
        <v>72</v>
      </c>
      <c r="N10" s="33">
        <f t="shared" si="4"/>
        <v>82.605275670085049</v>
      </c>
      <c r="P10">
        <f t="shared" si="5"/>
        <v>1.4417340399605494</v>
      </c>
    </row>
    <row r="11" spans="1:16" ht="16.5" thickBot="1" x14ac:dyDescent="0.3">
      <c r="A11" s="29" t="s">
        <v>93</v>
      </c>
      <c r="B11" s="26" t="s">
        <v>94</v>
      </c>
      <c r="C11" s="30" t="s">
        <v>71</v>
      </c>
      <c r="D11" s="31">
        <f t="shared" si="0"/>
        <v>5.2328290627537219</v>
      </c>
      <c r="E11" s="32" t="s">
        <v>72</v>
      </c>
      <c r="F11" s="33">
        <f t="shared" si="1"/>
        <v>62.700427788667199</v>
      </c>
      <c r="H11">
        <f t="shared" si="2"/>
        <v>1.0943289073211899</v>
      </c>
      <c r="I11" s="29" t="s">
        <v>95</v>
      </c>
      <c r="J11" s="26" t="s">
        <v>96</v>
      </c>
      <c r="K11" s="30" t="s">
        <v>71</v>
      </c>
      <c r="L11" s="31">
        <f t="shared" si="3"/>
        <v>20.930437166958551</v>
      </c>
      <c r="M11" s="32" t="s">
        <v>72</v>
      </c>
      <c r="N11" s="33">
        <f t="shared" si="4"/>
        <v>73.22734001695045</v>
      </c>
      <c r="P11">
        <f t="shared" si="5"/>
        <v>1.2780581857731856</v>
      </c>
    </row>
    <row r="12" spans="1:16" ht="16.5" thickBot="1" x14ac:dyDescent="0.3">
      <c r="A12" s="29" t="s">
        <v>97</v>
      </c>
      <c r="B12" s="26" t="s">
        <v>98</v>
      </c>
      <c r="C12" s="30" t="s">
        <v>71</v>
      </c>
      <c r="D12" s="31">
        <f t="shared" si="0"/>
        <v>5.2642188404358725</v>
      </c>
      <c r="E12" s="32" t="s">
        <v>72</v>
      </c>
      <c r="F12" s="33">
        <f>DEGREES(H12)</f>
        <v>73.217355854729306</v>
      </c>
      <c r="H12">
        <f>IMARGUMENT(B12)</f>
        <v>1.2778839292693733</v>
      </c>
      <c r="I12" s="29" t="s">
        <v>99</v>
      </c>
      <c r="J12" s="26" t="s">
        <v>100</v>
      </c>
      <c r="K12" s="30" t="s">
        <v>71</v>
      </c>
      <c r="L12" s="31">
        <f t="shared" si="3"/>
        <v>24.171867946023532</v>
      </c>
      <c r="M12" s="32" t="s">
        <v>72</v>
      </c>
      <c r="N12" s="33">
        <f t="shared" si="4"/>
        <v>82.057620099144245</v>
      </c>
      <c r="P12">
        <f t="shared" si="5"/>
        <v>1.4321756470807427</v>
      </c>
    </row>
    <row r="13" spans="1:16" ht="16.5" thickBot="1" x14ac:dyDescent="0.3">
      <c r="A13" s="29" t="s">
        <v>101</v>
      </c>
      <c r="B13" s="26" t="s">
        <v>102</v>
      </c>
      <c r="C13" s="30" t="s">
        <v>71</v>
      </c>
      <c r="D13" s="31">
        <f t="shared" si="0"/>
        <v>5.59</v>
      </c>
      <c r="E13" s="32" t="s">
        <v>72</v>
      </c>
      <c r="F13" s="33">
        <f>DEGREES(H13)</f>
        <v>67.380135051959584</v>
      </c>
      <c r="H13">
        <f>IMARGUMENT(B13)</f>
        <v>1.1760052070951352</v>
      </c>
      <c r="I13" s="29" t="s">
        <v>103</v>
      </c>
      <c r="J13" s="26" t="s">
        <v>104</v>
      </c>
      <c r="K13" s="30" t="s">
        <v>71</v>
      </c>
      <c r="L13" s="31">
        <f t="shared" si="3"/>
        <v>22.199218454711417</v>
      </c>
      <c r="M13" s="32" t="s">
        <v>72</v>
      </c>
      <c r="N13" s="33">
        <f t="shared" si="4"/>
        <v>74.774309018809177</v>
      </c>
      <c r="P13">
        <f t="shared" si="5"/>
        <v>1.3050578882819106</v>
      </c>
    </row>
    <row r="14" spans="1:16" ht="16.5" thickBot="1" x14ac:dyDescent="0.3">
      <c r="A14" s="29" t="s">
        <v>105</v>
      </c>
      <c r="B14" s="26" t="s">
        <v>106</v>
      </c>
      <c r="C14" s="30" t="s">
        <v>71</v>
      </c>
      <c r="D14" s="31">
        <f t="shared" si="0"/>
        <v>6.7677174881934903</v>
      </c>
      <c r="E14" s="32" t="s">
        <v>72</v>
      </c>
      <c r="F14" s="33">
        <f>DEGREES(H14)</f>
        <v>59.64605894503736</v>
      </c>
      <c r="H14">
        <f>IMARGUMENT(B14)</f>
        <v>1.0410201144295175</v>
      </c>
      <c r="I14" s="29" t="s">
        <v>107</v>
      </c>
      <c r="J14" s="26" t="s">
        <v>108</v>
      </c>
      <c r="K14" s="30" t="s">
        <v>71</v>
      </c>
      <c r="L14" s="31">
        <f t="shared" si="3"/>
        <v>23.140829717190353</v>
      </c>
      <c r="M14" s="32" t="s">
        <v>72</v>
      </c>
      <c r="N14" s="33">
        <f t="shared" si="4"/>
        <v>80.448127769034429</v>
      </c>
      <c r="P14">
        <f t="shared" si="5"/>
        <v>1.4040847066347311</v>
      </c>
    </row>
    <row r="15" spans="1:16" ht="16.5" thickBot="1" x14ac:dyDescent="0.3">
      <c r="A15" s="29" t="s">
        <v>109</v>
      </c>
      <c r="B15" s="26" t="s">
        <v>110</v>
      </c>
      <c r="C15" s="30" t="s">
        <v>71</v>
      </c>
      <c r="D15" s="31">
        <f t="shared" si="0"/>
        <v>7.4166434456565327</v>
      </c>
      <c r="E15" s="32" t="s">
        <v>72</v>
      </c>
      <c r="F15" s="33">
        <f>DEGREES(H15)</f>
        <v>54.65989307844233</v>
      </c>
      <c r="H15">
        <f>IMARGUMENT(B15)</f>
        <v>0.95399510300687784</v>
      </c>
      <c r="I15" s="29" t="s">
        <v>93</v>
      </c>
      <c r="J15" s="26" t="s">
        <v>111</v>
      </c>
      <c r="K15" s="30"/>
      <c r="L15" s="31">
        <f>IMABS(J15)</f>
        <v>17.461552050147201</v>
      </c>
      <c r="M15" s="32"/>
      <c r="N15" s="33">
        <f t="shared" ref="N15:N25" si="6">DEGREES(P15)</f>
        <v>65.034645750572295</v>
      </c>
      <c r="P15">
        <f t="shared" si="5"/>
        <v>1.1350686962156253</v>
      </c>
    </row>
    <row r="16" spans="1:16" ht="16.5" thickBot="1" x14ac:dyDescent="0.3">
      <c r="A16" s="29" t="s">
        <v>112</v>
      </c>
      <c r="B16" s="26" t="s">
        <v>113</v>
      </c>
      <c r="C16" s="30" t="s">
        <v>71</v>
      </c>
      <c r="D16" s="31">
        <f t="shared" si="0"/>
        <v>8.6757823854681817</v>
      </c>
      <c r="E16" s="32" t="s">
        <v>72</v>
      </c>
      <c r="F16" s="33">
        <f>DEGREES(H16)</f>
        <v>39.856305240321653</v>
      </c>
      <c r="H16">
        <f>IMARGUMENT(B16)</f>
        <v>0.69562375412348265</v>
      </c>
      <c r="I16" s="29" t="s">
        <v>114</v>
      </c>
      <c r="J16" s="26" t="s">
        <v>115</v>
      </c>
      <c r="K16" s="30" t="s">
        <v>71</v>
      </c>
      <c r="L16" s="31">
        <f t="shared" si="3"/>
        <v>21.519944237845973</v>
      </c>
      <c r="M16" s="32" t="s">
        <v>72</v>
      </c>
      <c r="N16" s="33">
        <f t="shared" si="6"/>
        <v>72.642798794494666</v>
      </c>
      <c r="P16">
        <f t="shared" ref="P16:P25" si="7">IMARGUMENT(J16)</f>
        <v>1.2678560168276996</v>
      </c>
    </row>
    <row r="17" spans="1:16" ht="16.5" thickBot="1" x14ac:dyDescent="0.3">
      <c r="A17" s="29"/>
      <c r="B17" s="34"/>
      <c r="C17" s="27"/>
      <c r="D17" s="35"/>
      <c r="E17" s="36"/>
      <c r="F17" s="37"/>
      <c r="I17" s="29" t="s">
        <v>116</v>
      </c>
      <c r="J17" s="26" t="s">
        <v>117</v>
      </c>
      <c r="K17" s="30" t="s">
        <v>71</v>
      </c>
      <c r="L17" s="31">
        <f t="shared" si="3"/>
        <v>26.48586792989801</v>
      </c>
      <c r="M17" s="32" t="s">
        <v>72</v>
      </c>
      <c r="N17" s="33">
        <f t="shared" si="6"/>
        <v>70.456768562335171</v>
      </c>
      <c r="P17">
        <f t="shared" si="7"/>
        <v>1.2297025917283804</v>
      </c>
    </row>
    <row r="18" spans="1:16" ht="16.5" thickBot="1" x14ac:dyDescent="0.3">
      <c r="A18" s="2" t="s">
        <v>118</v>
      </c>
      <c r="B18" s="182" t="s">
        <v>119</v>
      </c>
      <c r="C18" s="183"/>
      <c r="D18" s="183"/>
      <c r="E18" s="183"/>
      <c r="F18" s="184"/>
      <c r="I18" s="29" t="s">
        <v>120</v>
      </c>
      <c r="J18" s="26" t="s">
        <v>121</v>
      </c>
      <c r="K18" s="30" t="s">
        <v>71</v>
      </c>
      <c r="L18" s="31">
        <f t="shared" si="3"/>
        <v>21.829752632588399</v>
      </c>
      <c r="M18" s="32" t="s">
        <v>72</v>
      </c>
      <c r="N18" s="33">
        <f t="shared" si="6"/>
        <v>71.158351764637985</v>
      </c>
      <c r="P18">
        <f t="shared" si="7"/>
        <v>1.2419475285852499</v>
      </c>
    </row>
    <row r="19" spans="1:16" ht="16.5" thickBot="1" x14ac:dyDescent="0.3">
      <c r="A19" s="29"/>
      <c r="B19" s="185"/>
      <c r="C19" s="186"/>
      <c r="D19" s="186"/>
      <c r="E19" s="186"/>
      <c r="F19" s="187"/>
      <c r="I19" s="29" t="s">
        <v>122</v>
      </c>
      <c r="J19" s="26" t="s">
        <v>123</v>
      </c>
      <c r="K19" s="30" t="s">
        <v>71</v>
      </c>
      <c r="L19" s="31">
        <f t="shared" si="3"/>
        <v>24.942255311017885</v>
      </c>
      <c r="M19" s="32" t="s">
        <v>72</v>
      </c>
      <c r="N19" s="33">
        <f t="shared" si="6"/>
        <v>79.956091410113515</v>
      </c>
      <c r="P19">
        <f t="shared" si="7"/>
        <v>1.3954970521320367</v>
      </c>
    </row>
    <row r="20" spans="1:16" ht="16.5" thickBot="1" x14ac:dyDescent="0.3">
      <c r="A20" s="29" t="s">
        <v>124</v>
      </c>
      <c r="B20" s="26" t="s">
        <v>125</v>
      </c>
      <c r="C20" s="30" t="s">
        <v>71</v>
      </c>
      <c r="D20" s="31">
        <f t="shared" si="0"/>
        <v>0.54129474410897438</v>
      </c>
      <c r="E20" s="32" t="s">
        <v>72</v>
      </c>
      <c r="F20" s="33">
        <f t="shared" ref="F20:F28" si="8">DEGREES(H20)</f>
        <v>64.855214369321047</v>
      </c>
      <c r="H20">
        <f t="shared" ref="H20:H28" si="9">IMARGUMENT(B20)</f>
        <v>1.1319370278313901</v>
      </c>
      <c r="I20" s="29" t="s">
        <v>126</v>
      </c>
      <c r="J20" s="26" t="s">
        <v>127</v>
      </c>
      <c r="K20" s="30" t="s">
        <v>71</v>
      </c>
      <c r="L20" s="31">
        <f t="shared" si="3"/>
        <v>22.904541034476114</v>
      </c>
      <c r="M20" s="32" t="s">
        <v>72</v>
      </c>
      <c r="N20" s="33">
        <f t="shared" si="6"/>
        <v>68.700275777658632</v>
      </c>
      <c r="P20">
        <f t="shared" si="7"/>
        <v>1.1990460093482509</v>
      </c>
    </row>
    <row r="21" spans="1:16" ht="16.5" thickBot="1" x14ac:dyDescent="0.3">
      <c r="A21" s="29" t="s">
        <v>128</v>
      </c>
      <c r="B21" s="26" t="s">
        <v>129</v>
      </c>
      <c r="C21" s="30" t="s">
        <v>71</v>
      </c>
      <c r="D21" s="31">
        <f t="shared" si="0"/>
        <v>1.5568236894394947</v>
      </c>
      <c r="E21" s="32" t="s">
        <v>72</v>
      </c>
      <c r="F21" s="33">
        <f t="shared" si="8"/>
        <v>25.083594006190918</v>
      </c>
      <c r="H21">
        <f t="shared" si="9"/>
        <v>0.43779130364154645</v>
      </c>
      <c r="I21" s="29" t="s">
        <v>130</v>
      </c>
      <c r="J21" s="26" t="s">
        <v>131</v>
      </c>
      <c r="K21" s="30" t="s">
        <v>71</v>
      </c>
      <c r="L21" s="31">
        <f t="shared" si="3"/>
        <v>25.858112846841699</v>
      </c>
      <c r="M21" s="32" t="s">
        <v>72</v>
      </c>
      <c r="N21" s="33">
        <f t="shared" si="6"/>
        <v>77.447158827697194</v>
      </c>
      <c r="P21">
        <f t="shared" si="7"/>
        <v>1.3517079178583078</v>
      </c>
    </row>
    <row r="22" spans="1:16" ht="16.5" thickBot="1" x14ac:dyDescent="0.3">
      <c r="A22" s="29" t="s">
        <v>132</v>
      </c>
      <c r="B22" s="26" t="s">
        <v>133</v>
      </c>
      <c r="C22" s="30" t="s">
        <v>71</v>
      </c>
      <c r="D22" s="31">
        <f t="shared" si="0"/>
        <v>0.51999999999999991</v>
      </c>
      <c r="E22" s="32" t="s">
        <v>72</v>
      </c>
      <c r="F22" s="33">
        <f t="shared" si="8"/>
        <v>67.38013505195957</v>
      </c>
      <c r="H22">
        <f t="shared" si="9"/>
        <v>1.176005207095135</v>
      </c>
      <c r="I22" s="29" t="s">
        <v>134</v>
      </c>
      <c r="J22" s="26" t="s">
        <v>135</v>
      </c>
      <c r="K22" s="30" t="s">
        <v>71</v>
      </c>
      <c r="L22" s="31">
        <f t="shared" si="3"/>
        <v>24.350741261817884</v>
      </c>
      <c r="M22" s="32" t="s">
        <v>72</v>
      </c>
      <c r="N22" s="33">
        <f t="shared" si="6"/>
        <v>67.827197769852575</v>
      </c>
      <c r="P22">
        <f t="shared" si="7"/>
        <v>1.1838079234852825</v>
      </c>
    </row>
    <row r="23" spans="1:16" ht="16.5" thickBot="1" x14ac:dyDescent="0.3">
      <c r="A23" s="29" t="s">
        <v>136</v>
      </c>
      <c r="B23" s="26" t="s">
        <v>137</v>
      </c>
      <c r="C23" s="30" t="s">
        <v>71</v>
      </c>
      <c r="D23" s="31">
        <f t="shared" si="0"/>
        <v>0.35383612025908268</v>
      </c>
      <c r="E23" s="32" t="s">
        <v>72</v>
      </c>
      <c r="F23" s="33">
        <f t="shared" si="8"/>
        <v>42.709389957361473</v>
      </c>
      <c r="H23">
        <f t="shared" si="9"/>
        <v>0.74541947627415828</v>
      </c>
      <c r="I23" s="29" t="s">
        <v>138</v>
      </c>
      <c r="J23" s="26" t="s">
        <v>139</v>
      </c>
      <c r="K23" s="30" t="s">
        <v>71</v>
      </c>
      <c r="L23" s="31">
        <f t="shared" si="3"/>
        <v>26.264474104767451</v>
      </c>
      <c r="M23" s="32" t="s">
        <v>72</v>
      </c>
      <c r="N23" s="33">
        <f t="shared" si="6"/>
        <v>75.693919691053722</v>
      </c>
      <c r="P23">
        <f t="shared" si="7"/>
        <v>1.3211081223490564</v>
      </c>
    </row>
    <row r="24" spans="1:16" ht="16.5" thickBot="1" x14ac:dyDescent="0.3">
      <c r="A24" s="29" t="s">
        <v>140</v>
      </c>
      <c r="B24" s="26" t="s">
        <v>141</v>
      </c>
      <c r="C24" s="30" t="s">
        <v>71</v>
      </c>
      <c r="D24" s="31">
        <f t="shared" si="0"/>
        <v>0.62769419305900864</v>
      </c>
      <c r="E24" s="32" t="s">
        <v>72</v>
      </c>
      <c r="F24" s="33">
        <f t="shared" si="8"/>
        <v>30.650667957052864</v>
      </c>
      <c r="H24">
        <f t="shared" si="9"/>
        <v>0.53495507378609641</v>
      </c>
      <c r="I24" s="29" t="s">
        <v>142</v>
      </c>
      <c r="J24" s="26" t="s">
        <v>143</v>
      </c>
      <c r="K24" s="30" t="s">
        <v>71</v>
      </c>
      <c r="L24" s="31">
        <f t="shared" si="3"/>
        <v>24.024096236903478</v>
      </c>
      <c r="M24" s="32" t="s">
        <v>72</v>
      </c>
      <c r="N24" s="33">
        <f t="shared" si="6"/>
        <v>61.237269668643059</v>
      </c>
      <c r="P24">
        <f t="shared" si="7"/>
        <v>1.0687919806494783</v>
      </c>
    </row>
    <row r="25" spans="1:16" ht="16.5" thickBot="1" x14ac:dyDescent="0.3">
      <c r="A25" s="29" t="s">
        <v>144</v>
      </c>
      <c r="B25" s="26" t="s">
        <v>145</v>
      </c>
      <c r="C25" s="30" t="s">
        <v>71</v>
      </c>
      <c r="D25" s="31">
        <f t="shared" si="0"/>
        <v>0.98086696345630897</v>
      </c>
      <c r="E25" s="32" t="s">
        <v>72</v>
      </c>
      <c r="F25" s="33">
        <f t="shared" si="8"/>
        <v>23.428692808745403</v>
      </c>
      <c r="H25">
        <f t="shared" si="9"/>
        <v>0.40890782895092542</v>
      </c>
      <c r="I25" s="29" t="s">
        <v>146</v>
      </c>
      <c r="J25" s="26" t="s">
        <v>117</v>
      </c>
      <c r="K25" s="30" t="s">
        <v>71</v>
      </c>
      <c r="L25" s="31">
        <f t="shared" si="3"/>
        <v>26.48586792989801</v>
      </c>
      <c r="M25" s="32" t="s">
        <v>72</v>
      </c>
      <c r="N25" s="33">
        <f t="shared" si="6"/>
        <v>70.456768562335171</v>
      </c>
      <c r="P25">
        <f t="shared" si="7"/>
        <v>1.2297025917283804</v>
      </c>
    </row>
    <row r="26" spans="1:16" ht="16.5" thickBot="1" x14ac:dyDescent="0.3">
      <c r="A26" s="29" t="s">
        <v>147</v>
      </c>
      <c r="B26" s="26" t="s">
        <v>148</v>
      </c>
      <c r="C26" s="30" t="s">
        <v>71</v>
      </c>
      <c r="D26" s="31">
        <f t="shared" si="0"/>
        <v>0.4875448697299562</v>
      </c>
      <c r="E26" s="32" t="s">
        <v>72</v>
      </c>
      <c r="F26" s="33">
        <f t="shared" si="8"/>
        <v>64.486129572465757</v>
      </c>
      <c r="H26">
        <f t="shared" si="9"/>
        <v>1.1254952829072107</v>
      </c>
      <c r="I26" s="29"/>
      <c r="J26" s="34"/>
      <c r="K26" s="27"/>
      <c r="L26" s="35"/>
      <c r="M26" s="36"/>
      <c r="N26" s="37"/>
    </row>
    <row r="27" spans="1:16" ht="16.5" thickBot="1" x14ac:dyDescent="0.3">
      <c r="A27" s="29" t="s">
        <v>149</v>
      </c>
      <c r="B27" s="26" t="s">
        <v>150</v>
      </c>
      <c r="C27" s="30" t="s">
        <v>71</v>
      </c>
      <c r="D27" s="31">
        <f t="shared" si="0"/>
        <v>0.59093146810776631</v>
      </c>
      <c r="E27" s="32" t="s">
        <v>72</v>
      </c>
      <c r="F27" s="33">
        <f t="shared" si="8"/>
        <v>66.037511025421821</v>
      </c>
      <c r="H27">
        <f t="shared" si="9"/>
        <v>1.1525719972156676</v>
      </c>
      <c r="I27" s="2" t="s">
        <v>118</v>
      </c>
      <c r="J27" s="182" t="s">
        <v>151</v>
      </c>
      <c r="K27" s="183"/>
      <c r="L27" s="183"/>
      <c r="M27" s="183"/>
      <c r="N27" s="184"/>
    </row>
    <row r="28" spans="1:16" ht="16.5" thickBot="1" x14ac:dyDescent="0.3">
      <c r="A28" s="29" t="s">
        <v>152</v>
      </c>
      <c r="B28" s="26" t="s">
        <v>153</v>
      </c>
      <c r="C28" s="30" t="s">
        <v>71</v>
      </c>
      <c r="D28" s="31">
        <f t="shared" si="0"/>
        <v>0.82855295545909435</v>
      </c>
      <c r="E28" s="32" t="s">
        <v>72</v>
      </c>
      <c r="F28" s="33">
        <f t="shared" si="8"/>
        <v>23.47099311816088</v>
      </c>
      <c r="H28">
        <f t="shared" si="9"/>
        <v>0.40964610862483786</v>
      </c>
      <c r="I28" s="29"/>
      <c r="J28" s="185"/>
      <c r="K28" s="186"/>
      <c r="L28" s="186"/>
      <c r="M28" s="186"/>
      <c r="N28" s="187"/>
    </row>
    <row r="29" spans="1:16" ht="16.5" thickBot="1" x14ac:dyDescent="0.3">
      <c r="G29" s="38" t="s">
        <v>16</v>
      </c>
      <c r="I29" s="29" t="s">
        <v>124</v>
      </c>
      <c r="J29" s="26" t="s">
        <v>154</v>
      </c>
      <c r="K29" s="30" t="s">
        <v>71</v>
      </c>
      <c r="L29" s="31">
        <f t="shared" ref="L29:L36" si="10">IMABS(J29)</f>
        <v>2.4811489274124598</v>
      </c>
      <c r="M29" s="32" t="s">
        <v>72</v>
      </c>
      <c r="N29" s="33">
        <f t="shared" ref="N29:N36" si="11">DEGREES(P29)</f>
        <v>10.449428157769251</v>
      </c>
      <c r="P29">
        <f t="shared" ref="P29:P36" si="12">IMARGUMENT(J29)</f>
        <v>0.18237692630367891</v>
      </c>
    </row>
    <row r="30" spans="1:16" ht="16.5" thickBot="1" x14ac:dyDescent="0.3">
      <c r="G30" s="38"/>
      <c r="I30" s="29" t="s">
        <v>155</v>
      </c>
      <c r="J30" s="26" t="s">
        <v>156</v>
      </c>
      <c r="K30" s="30" t="s">
        <v>71</v>
      </c>
      <c r="L30" s="31">
        <f t="shared" si="10"/>
        <v>4.9364157037267438</v>
      </c>
      <c r="M30" s="32" t="s">
        <v>72</v>
      </c>
      <c r="N30" s="33">
        <f t="shared" si="11"/>
        <v>84.069972375865277</v>
      </c>
      <c r="P30">
        <f t="shared" si="12"/>
        <v>1.4672978200195288</v>
      </c>
    </row>
    <row r="31" spans="1:16" ht="16.5" thickBot="1" x14ac:dyDescent="0.3">
      <c r="G31" s="38"/>
      <c r="I31" s="29" t="s">
        <v>136</v>
      </c>
      <c r="J31" s="26" t="s">
        <v>157</v>
      </c>
      <c r="K31" s="30" t="s">
        <v>71</v>
      </c>
      <c r="L31" s="31">
        <f t="shared" si="10"/>
        <v>0.33286633954186479</v>
      </c>
      <c r="M31" s="32" t="s">
        <v>72</v>
      </c>
      <c r="N31" s="33">
        <f t="shared" si="11"/>
        <v>32.735226272107596</v>
      </c>
      <c r="P31">
        <f t="shared" si="12"/>
        <v>0.5713374798336267</v>
      </c>
    </row>
    <row r="32" spans="1:16" ht="16.5" thickBot="1" x14ac:dyDescent="0.3">
      <c r="G32" s="38"/>
      <c r="I32" s="29" t="s">
        <v>140</v>
      </c>
      <c r="J32" s="26" t="s">
        <v>158</v>
      </c>
      <c r="K32" s="30" t="s">
        <v>71</v>
      </c>
      <c r="L32" s="31">
        <f t="shared" si="10"/>
        <v>0.63324560795950258</v>
      </c>
      <c r="M32" s="32" t="s">
        <v>72</v>
      </c>
      <c r="N32" s="33">
        <f t="shared" si="11"/>
        <v>21.297354049033761</v>
      </c>
      <c r="P32">
        <f t="shared" si="12"/>
        <v>0.37170895011858496</v>
      </c>
    </row>
    <row r="33" spans="7:16" ht="16.5" thickBot="1" x14ac:dyDescent="0.3">
      <c r="G33" s="38"/>
      <c r="I33" s="29" t="s">
        <v>144</v>
      </c>
      <c r="J33" s="26" t="s">
        <v>159</v>
      </c>
      <c r="K33" s="30" t="s">
        <v>71</v>
      </c>
      <c r="L33" s="31">
        <f t="shared" si="10"/>
        <v>1.00687635785135</v>
      </c>
      <c r="M33" s="32" t="s">
        <v>72</v>
      </c>
      <c r="N33" s="33">
        <f t="shared" si="11"/>
        <v>15.554571270074405</v>
      </c>
      <c r="P33">
        <f t="shared" si="12"/>
        <v>0.27147848239891448</v>
      </c>
    </row>
    <row r="34" spans="7:16" ht="16.5" thickBot="1" x14ac:dyDescent="0.3">
      <c r="G34" s="38" t="s">
        <v>160</v>
      </c>
      <c r="I34" s="29" t="s">
        <v>147</v>
      </c>
      <c r="J34" s="26" t="s">
        <v>154</v>
      </c>
      <c r="K34" s="30" t="s">
        <v>71</v>
      </c>
      <c r="L34" s="31">
        <f t="shared" si="10"/>
        <v>2.4811489274124598</v>
      </c>
      <c r="M34" s="32" t="s">
        <v>72</v>
      </c>
      <c r="N34" s="33">
        <f t="shared" si="11"/>
        <v>10.449428157769251</v>
      </c>
      <c r="P34">
        <f t="shared" si="12"/>
        <v>0.18237692630367891</v>
      </c>
    </row>
    <row r="35" spans="7:16" ht="16.5" thickBot="1" x14ac:dyDescent="0.3">
      <c r="G35" s="38" t="s">
        <v>160</v>
      </c>
      <c r="I35" s="29" t="s">
        <v>149</v>
      </c>
      <c r="J35" s="26" t="s">
        <v>161</v>
      </c>
      <c r="K35" s="30" t="s">
        <v>71</v>
      </c>
      <c r="L35" s="31">
        <f t="shared" si="10"/>
        <v>2.2451057881534222</v>
      </c>
      <c r="M35" s="32" t="s">
        <v>72</v>
      </c>
      <c r="N35" s="33">
        <f t="shared" si="11"/>
        <v>21.422286619193748</v>
      </c>
      <c r="P35">
        <f t="shared" si="12"/>
        <v>0.37388943481085557</v>
      </c>
    </row>
    <row r="36" spans="7:16" ht="16.5" thickBot="1" x14ac:dyDescent="0.3">
      <c r="G36" s="38" t="s">
        <v>160</v>
      </c>
      <c r="I36" s="29" t="s">
        <v>152</v>
      </c>
      <c r="J36" s="26" t="s">
        <v>162</v>
      </c>
      <c r="K36" s="30" t="s">
        <v>71</v>
      </c>
      <c r="L36" s="31">
        <f t="shared" si="10"/>
        <v>5.6972712766727192</v>
      </c>
      <c r="M36" s="32" t="s">
        <v>72</v>
      </c>
      <c r="N36" s="33">
        <f t="shared" si="11"/>
        <v>78.354777635031994</v>
      </c>
      <c r="P36">
        <f t="shared" si="12"/>
        <v>1.3675488543993242</v>
      </c>
    </row>
    <row r="38" spans="7:16" x14ac:dyDescent="0.25">
      <c r="G38" s="38" t="s">
        <v>16</v>
      </c>
      <c r="I38" t="s">
        <v>163</v>
      </c>
    </row>
    <row r="39" spans="7:16" x14ac:dyDescent="0.25">
      <c r="G39" s="38" t="s">
        <v>160</v>
      </c>
      <c r="I39" t="s">
        <v>164</v>
      </c>
    </row>
  </sheetData>
  <sheetProtection password="C734" sheet="1" objects="1" scenarios="1"/>
  <mergeCells count="10">
    <mergeCell ref="B18:F18"/>
    <mergeCell ref="B19:F19"/>
    <mergeCell ref="J27:N27"/>
    <mergeCell ref="J28:N28"/>
    <mergeCell ref="A1:F1"/>
    <mergeCell ref="I1:N1"/>
    <mergeCell ref="A2:F2"/>
    <mergeCell ref="I2:N2"/>
    <mergeCell ref="B3:F3"/>
    <mergeCell ref="J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U135"/>
  <sheetViews>
    <sheetView tabSelected="1" workbookViewId="0">
      <pane ySplit="3" topLeftCell="A46" activePane="bottomLeft" state="frozen"/>
      <selection pane="bottomLeft" activeCell="S50" sqref="S50"/>
    </sheetView>
  </sheetViews>
  <sheetFormatPr defaultRowHeight="15" x14ac:dyDescent="0.25"/>
  <cols>
    <col min="1" max="3" width="9.140625" style="112"/>
    <col min="4" max="4" width="11.42578125" style="112" customWidth="1"/>
    <col min="5" max="5" width="13.5703125" style="112" customWidth="1"/>
    <col min="6" max="7" width="9.140625" style="112"/>
    <col min="8" max="8" width="8.7109375" style="112" customWidth="1"/>
    <col min="9" max="9" width="10" style="112" hidden="1" customWidth="1"/>
    <col min="10" max="10" width="8" style="112" customWidth="1"/>
    <col min="11" max="11" width="13.28515625" style="112" customWidth="1"/>
    <col min="12" max="12" width="16.5703125" style="112" customWidth="1"/>
    <col min="13" max="13" width="10" style="112" customWidth="1"/>
    <col min="14" max="14" width="9.140625" style="112"/>
    <col min="15" max="15" width="0" style="112" hidden="1" customWidth="1"/>
    <col min="16" max="16" width="10.85546875" style="112" customWidth="1"/>
    <col min="17" max="16384" width="9.140625" style="112"/>
  </cols>
  <sheetData>
    <row r="1" spans="1:21" ht="15.75" thickBot="1" x14ac:dyDescent="0.3">
      <c r="A1" s="189" t="s">
        <v>165</v>
      </c>
      <c r="B1" s="190"/>
      <c r="C1" s="190"/>
      <c r="D1" s="190"/>
      <c r="E1" s="190"/>
      <c r="F1" s="190"/>
      <c r="G1" s="190"/>
      <c r="K1" s="189" t="s">
        <v>166</v>
      </c>
      <c r="L1" s="190"/>
      <c r="M1" s="190"/>
      <c r="P1" s="188"/>
      <c r="Q1" s="188"/>
      <c r="R1" s="188"/>
      <c r="S1" s="188"/>
      <c r="T1" s="188"/>
      <c r="U1" s="188"/>
    </row>
    <row r="2" spans="1:21" ht="15.75" thickBot="1" x14ac:dyDescent="0.3">
      <c r="A2" s="189" t="s">
        <v>167</v>
      </c>
      <c r="B2" s="190"/>
      <c r="C2" s="190"/>
      <c r="D2" s="190"/>
      <c r="E2" s="190"/>
      <c r="F2" s="190"/>
      <c r="G2" s="190"/>
      <c r="K2" s="189" t="s">
        <v>167</v>
      </c>
      <c r="L2" s="190"/>
      <c r="M2" s="190"/>
      <c r="P2" s="188"/>
      <c r="Q2" s="188"/>
      <c r="R2" s="188"/>
      <c r="S2" s="188"/>
      <c r="T2" s="188"/>
      <c r="U2" s="188"/>
    </row>
    <row r="3" spans="1:21" ht="45.75" thickBot="1" x14ac:dyDescent="0.3">
      <c r="A3" s="113" t="s">
        <v>3</v>
      </c>
      <c r="B3" s="113" t="s">
        <v>4</v>
      </c>
      <c r="C3" s="113" t="s">
        <v>5</v>
      </c>
      <c r="D3" s="113" t="s">
        <v>6</v>
      </c>
      <c r="E3" s="113" t="s">
        <v>7</v>
      </c>
      <c r="F3" s="114" t="s">
        <v>947</v>
      </c>
      <c r="G3" s="115" t="s">
        <v>9</v>
      </c>
      <c r="H3" s="116"/>
      <c r="K3" s="113" t="s">
        <v>10</v>
      </c>
      <c r="L3" s="113" t="s">
        <v>11</v>
      </c>
      <c r="M3" s="115" t="s">
        <v>9</v>
      </c>
      <c r="P3" s="117" t="s">
        <v>12</v>
      </c>
      <c r="Q3" s="188"/>
      <c r="R3" s="188"/>
      <c r="S3" s="188"/>
      <c r="T3" s="188"/>
      <c r="U3" s="188"/>
    </row>
    <row r="4" spans="1:21" ht="15.75" thickBot="1" x14ac:dyDescent="0.3">
      <c r="A4" s="9" t="s">
        <v>168</v>
      </c>
      <c r="B4" s="9"/>
      <c r="C4" s="10" t="s">
        <v>1102</v>
      </c>
      <c r="D4" s="9"/>
      <c r="E4" s="57" t="s">
        <v>1099</v>
      </c>
      <c r="F4" s="12">
        <f>0.012*I4</f>
        <v>0.27496763445903954</v>
      </c>
      <c r="G4" s="13">
        <f>1/I4*10000</f>
        <v>436.41499930012947</v>
      </c>
      <c r="H4" s="1"/>
      <c r="I4" s="1">
        <f>IMABS(E4)</f>
        <v>22.913969538253294</v>
      </c>
      <c r="J4" s="1"/>
      <c r="K4" s="9" t="s">
        <v>1100</v>
      </c>
      <c r="L4" s="14" t="str">
        <f>IMSUM(E4,E4,K4)</f>
        <v>22.1+558.6j</v>
      </c>
      <c r="M4" s="13">
        <f>3/O4*10000</f>
        <v>53.663710762831514</v>
      </c>
      <c r="N4" s="1"/>
      <c r="O4" s="1">
        <f>IMABS(L4)</f>
        <v>559.03700235315364</v>
      </c>
      <c r="P4" s="15">
        <v>43509</v>
      </c>
      <c r="Q4" s="122"/>
      <c r="R4" s="122"/>
      <c r="S4" s="122"/>
      <c r="T4" s="122"/>
      <c r="U4" s="122"/>
    </row>
    <row r="5" spans="1:21" ht="16.5" thickBot="1" x14ac:dyDescent="0.3">
      <c r="A5" s="9" t="s">
        <v>169</v>
      </c>
      <c r="B5" s="9"/>
      <c r="C5" s="10" t="s">
        <v>1102</v>
      </c>
      <c r="D5" s="9"/>
      <c r="E5" s="57" t="s">
        <v>1099</v>
      </c>
      <c r="F5" s="12">
        <f t="shared" ref="F5:F78" si="0">0.012*I5</f>
        <v>0.27496763445903954</v>
      </c>
      <c r="G5" s="13">
        <f t="shared" ref="G5:G78" si="1">1/I5*10000</f>
        <v>436.41499930012947</v>
      </c>
      <c r="H5" s="1"/>
      <c r="I5" s="1">
        <f>IMABS(E5)</f>
        <v>22.913969538253294</v>
      </c>
      <c r="J5" s="1"/>
      <c r="K5" s="9" t="s">
        <v>1101</v>
      </c>
      <c r="L5" s="14" t="str">
        <f>IMSUM(E5,E5,K5)</f>
        <v>26.7+672.9j</v>
      </c>
      <c r="M5" s="13">
        <f>3/O5*10000</f>
        <v>44.54809258856924</v>
      </c>
      <c r="N5" s="1"/>
      <c r="O5" s="1">
        <f>IMABS(L5)</f>
        <v>673.42950633306816</v>
      </c>
      <c r="P5" s="178">
        <v>43509</v>
      </c>
      <c r="Q5" s="122"/>
      <c r="R5" s="122"/>
      <c r="S5" s="124"/>
      <c r="T5" s="125"/>
      <c r="U5" s="124"/>
    </row>
    <row r="6" spans="1:21" ht="16.5" thickBot="1" x14ac:dyDescent="0.3">
      <c r="A6" s="118"/>
      <c r="B6" s="118"/>
      <c r="C6" s="113"/>
      <c r="D6" s="118"/>
      <c r="E6" s="118"/>
      <c r="F6" s="119"/>
      <c r="G6" s="120"/>
      <c r="K6" s="118"/>
      <c r="L6" s="121"/>
      <c r="M6" s="120"/>
      <c r="P6" s="123"/>
      <c r="Q6" s="122"/>
      <c r="R6" s="122"/>
      <c r="S6" s="124"/>
      <c r="T6" s="125"/>
      <c r="U6" s="124"/>
    </row>
    <row r="7" spans="1:21" ht="16.5" thickBot="1" x14ac:dyDescent="0.3">
      <c r="A7" s="126" t="s">
        <v>888</v>
      </c>
      <c r="B7" s="126" t="s">
        <v>216</v>
      </c>
      <c r="C7" s="127" t="s">
        <v>310</v>
      </c>
      <c r="D7" s="126" t="s">
        <v>462</v>
      </c>
      <c r="E7" s="128" t="s">
        <v>889</v>
      </c>
      <c r="F7" s="129">
        <f t="shared" ref="F7" si="2">0.012*I7</f>
        <v>1.0883232608007605</v>
      </c>
      <c r="G7" s="130">
        <f t="shared" ref="G7" si="3">1/I7*10000</f>
        <v>110.26135737621472</v>
      </c>
      <c r="H7" s="131"/>
      <c r="I7" s="131">
        <f t="shared" ref="I7" si="4">IMABS(E7)</f>
        <v>90.693605066730044</v>
      </c>
      <c r="J7" s="131"/>
      <c r="K7" s="128" t="s">
        <v>463</v>
      </c>
      <c r="L7" s="132" t="str">
        <f t="shared" ref="L7" si="5">IMSUM(E7,E7,K7)</f>
        <v>28.6+231.3j</v>
      </c>
      <c r="M7" s="130">
        <f t="shared" ref="M7" si="6">3/O7*10000</f>
        <v>128.72140413522058</v>
      </c>
      <c r="N7" s="131"/>
      <c r="O7" s="131">
        <f t="shared" ref="O7" si="7">IMABS(L7)</f>
        <v>233.0614725775155</v>
      </c>
      <c r="P7" s="133">
        <v>42836</v>
      </c>
      <c r="Q7" s="122"/>
      <c r="R7" s="122"/>
      <c r="S7" s="124"/>
      <c r="T7" s="125"/>
      <c r="U7" s="124"/>
    </row>
    <row r="8" spans="1:21" ht="16.5" thickBot="1" x14ac:dyDescent="0.3">
      <c r="A8" s="126" t="s">
        <v>170</v>
      </c>
      <c r="B8" s="126">
        <v>138</v>
      </c>
      <c r="C8" s="127" t="s">
        <v>171</v>
      </c>
      <c r="D8" s="126" t="s">
        <v>172</v>
      </c>
      <c r="E8" s="128" t="s">
        <v>173</v>
      </c>
      <c r="F8" s="129">
        <f t="shared" ref="F8" si="8">0.012*I8</f>
        <v>0.85574725240575578</v>
      </c>
      <c r="G8" s="130">
        <f t="shared" ref="G8" si="9">1/I8*10000</f>
        <v>140.22832052646962</v>
      </c>
      <c r="H8" s="131"/>
      <c r="I8" s="131">
        <f t="shared" ref="I8:I41" si="10">IMABS(E8)</f>
        <v>71.312271033812976</v>
      </c>
      <c r="J8" s="131"/>
      <c r="K8" s="128" t="s">
        <v>174</v>
      </c>
      <c r="L8" s="132" t="str">
        <f t="shared" ref="L8:L41" si="11">IMSUM(E8,E8,K8)</f>
        <v>11.8+212j</v>
      </c>
      <c r="M8" s="130">
        <f t="shared" ref="M8" si="12">3/O8*10000</f>
        <v>141.29073837887549</v>
      </c>
      <c r="N8" s="131"/>
      <c r="O8" s="131">
        <f t="shared" ref="O8" si="13">IMABS(L8)</f>
        <v>212.32814227040183</v>
      </c>
      <c r="P8" s="133">
        <v>42482</v>
      </c>
      <c r="Q8" s="122"/>
      <c r="R8" s="122"/>
      <c r="S8" s="124"/>
      <c r="T8" s="125"/>
      <c r="U8" s="124"/>
    </row>
    <row r="9" spans="1:21" ht="16.5" thickBot="1" x14ac:dyDescent="0.3">
      <c r="A9" s="126" t="s">
        <v>175</v>
      </c>
      <c r="B9" s="126">
        <v>138</v>
      </c>
      <c r="C9" s="127" t="s">
        <v>171</v>
      </c>
      <c r="D9" s="126" t="s">
        <v>172</v>
      </c>
      <c r="E9" s="128" t="s">
        <v>176</v>
      </c>
      <c r="F9" s="129">
        <f t="shared" si="0"/>
        <v>0.88539672463817032</v>
      </c>
      <c r="G9" s="130">
        <f t="shared" si="1"/>
        <v>135.53246433008849</v>
      </c>
      <c r="H9" s="131"/>
      <c r="I9" s="131">
        <f t="shared" si="10"/>
        <v>73.783060386514194</v>
      </c>
      <c r="J9" s="131"/>
      <c r="K9" s="128" t="s">
        <v>177</v>
      </c>
      <c r="L9" s="132" t="str">
        <f t="shared" si="11"/>
        <v>10.3+219.6j</v>
      </c>
      <c r="M9" s="130">
        <f t="shared" ref="M9:M133" si="14">3/O9*10000</f>
        <v>136.46200058088226</v>
      </c>
      <c r="N9" s="131"/>
      <c r="O9" s="131">
        <f t="shared" ref="O9:O133" si="15">IMABS(L9)</f>
        <v>219.84142011913954</v>
      </c>
      <c r="P9" s="133">
        <v>42482</v>
      </c>
      <c r="Q9" s="122"/>
      <c r="R9" s="122"/>
      <c r="S9" s="124"/>
      <c r="T9" s="125"/>
      <c r="U9" s="124"/>
    </row>
    <row r="10" spans="1:21" ht="16.5" thickBot="1" x14ac:dyDescent="0.3">
      <c r="A10" s="126" t="s">
        <v>178</v>
      </c>
      <c r="B10" s="126">
        <v>138</v>
      </c>
      <c r="C10" s="127" t="s">
        <v>179</v>
      </c>
      <c r="D10" s="126" t="s">
        <v>180</v>
      </c>
      <c r="E10" s="128" t="s">
        <v>181</v>
      </c>
      <c r="F10" s="129">
        <f t="shared" si="0"/>
        <v>0.92903407903047353</v>
      </c>
      <c r="G10" s="130">
        <f t="shared" si="1"/>
        <v>129.16641349177442</v>
      </c>
      <c r="H10" s="131"/>
      <c r="I10" s="131">
        <f t="shared" si="10"/>
        <v>77.419506585872796</v>
      </c>
      <c r="J10" s="131"/>
      <c r="K10" s="128" t="s">
        <v>182</v>
      </c>
      <c r="L10" s="132" t="str">
        <f t="shared" si="11"/>
        <v>11.7+227.7j</v>
      </c>
      <c r="M10" s="130">
        <f t="shared" si="14"/>
        <v>131.57871956612593</v>
      </c>
      <c r="N10" s="131"/>
      <c r="O10" s="131">
        <f t="shared" si="15"/>
        <v>228.0003947365004</v>
      </c>
      <c r="P10" s="133">
        <v>42479</v>
      </c>
      <c r="Q10" s="122"/>
      <c r="R10" s="122"/>
      <c r="S10" s="124"/>
      <c r="T10" s="125"/>
      <c r="U10" s="124"/>
    </row>
    <row r="11" spans="1:21" ht="16.5" thickBot="1" x14ac:dyDescent="0.3">
      <c r="A11" s="126" t="s">
        <v>987</v>
      </c>
      <c r="B11" s="126">
        <v>138</v>
      </c>
      <c r="C11" s="127" t="s">
        <v>988</v>
      </c>
      <c r="D11" s="126" t="s">
        <v>180</v>
      </c>
      <c r="E11" s="128" t="s">
        <v>989</v>
      </c>
      <c r="F11" s="129">
        <f t="shared" si="0"/>
        <v>0.87789001589037319</v>
      </c>
      <c r="G11" s="130">
        <f t="shared" si="1"/>
        <v>136.69138255125691</v>
      </c>
      <c r="H11" s="131"/>
      <c r="I11" s="131">
        <f t="shared" si="10"/>
        <v>73.157501324197767</v>
      </c>
      <c r="J11" s="131"/>
      <c r="K11" s="128" t="s">
        <v>232</v>
      </c>
      <c r="L11" s="132" t="str">
        <f t="shared" si="11"/>
        <v>8.3+214.1j</v>
      </c>
      <c r="M11" s="130">
        <f t="shared" si="14"/>
        <v>140.01626461167015</v>
      </c>
      <c r="N11" s="131"/>
      <c r="O11" s="131">
        <f t="shared" si="15"/>
        <v>214.26082236377232</v>
      </c>
      <c r="P11" s="133">
        <v>43089</v>
      </c>
      <c r="Q11" s="122"/>
      <c r="R11" s="122"/>
      <c r="S11" s="124"/>
      <c r="T11" s="125"/>
      <c r="U11" s="124"/>
    </row>
    <row r="12" spans="1:21" ht="16.5" thickBot="1" x14ac:dyDescent="0.3">
      <c r="A12" s="126" t="s">
        <v>183</v>
      </c>
      <c r="B12" s="126">
        <v>138</v>
      </c>
      <c r="C12" s="127" t="s">
        <v>171</v>
      </c>
      <c r="D12" s="126" t="s">
        <v>172</v>
      </c>
      <c r="E12" s="128" t="s">
        <v>184</v>
      </c>
      <c r="F12" s="129">
        <f t="shared" si="0"/>
        <v>0.87406965397501368</v>
      </c>
      <c r="G12" s="130">
        <f t="shared" si="1"/>
        <v>137.288829848142</v>
      </c>
      <c r="H12" s="131"/>
      <c r="I12" s="131">
        <f t="shared" si="10"/>
        <v>72.839137831251136</v>
      </c>
      <c r="J12" s="131"/>
      <c r="K12" s="128" t="s">
        <v>185</v>
      </c>
      <c r="L12" s="132" t="str">
        <f t="shared" si="11"/>
        <v>12.9+214.9j</v>
      </c>
      <c r="M12" s="130">
        <f t="shared" si="14"/>
        <v>139.34897797441369</v>
      </c>
      <c r="N12" s="131"/>
      <c r="O12" s="131">
        <f t="shared" si="15"/>
        <v>215.28683192429583</v>
      </c>
      <c r="P12" s="133">
        <v>42482</v>
      </c>
      <c r="Q12" s="122"/>
      <c r="R12" s="122"/>
      <c r="S12" s="124"/>
      <c r="T12" s="125"/>
      <c r="U12" s="124"/>
    </row>
    <row r="13" spans="1:21" ht="16.5" thickBot="1" x14ac:dyDescent="0.3">
      <c r="A13" s="126" t="s">
        <v>186</v>
      </c>
      <c r="B13" s="126">
        <v>138</v>
      </c>
      <c r="C13" s="127" t="s">
        <v>171</v>
      </c>
      <c r="D13" s="126" t="s">
        <v>172</v>
      </c>
      <c r="E13" s="128" t="s">
        <v>187</v>
      </c>
      <c r="F13" s="129">
        <f t="shared" si="0"/>
        <v>0.94234847057763094</v>
      </c>
      <c r="G13" s="130">
        <f t="shared" si="1"/>
        <v>127.34142808810805</v>
      </c>
      <c r="H13" s="131"/>
      <c r="I13" s="131">
        <f t="shared" si="10"/>
        <v>78.52903921480258</v>
      </c>
      <c r="J13" s="131"/>
      <c r="K13" s="128" t="s">
        <v>188</v>
      </c>
      <c r="L13" s="132" t="str">
        <f t="shared" si="11"/>
        <v>12.8+230.7j</v>
      </c>
      <c r="M13" s="130">
        <f t="shared" si="14"/>
        <v>129.8393167323444</v>
      </c>
      <c r="N13" s="131"/>
      <c r="O13" s="131">
        <f t="shared" si="15"/>
        <v>231.05482033491532</v>
      </c>
      <c r="P13" s="133">
        <v>42482</v>
      </c>
      <c r="Q13" s="122"/>
      <c r="R13" s="122"/>
      <c r="S13" s="124"/>
      <c r="T13" s="125"/>
      <c r="U13" s="124"/>
    </row>
    <row r="14" spans="1:21" ht="16.5" thickBot="1" x14ac:dyDescent="0.3">
      <c r="A14" s="126" t="s">
        <v>189</v>
      </c>
      <c r="B14" s="126">
        <v>138</v>
      </c>
      <c r="C14" s="127" t="s">
        <v>190</v>
      </c>
      <c r="D14" s="126" t="s">
        <v>191</v>
      </c>
      <c r="E14" s="128" t="s">
        <v>192</v>
      </c>
      <c r="F14" s="129">
        <f t="shared" si="0"/>
        <v>0.63045697712056448</v>
      </c>
      <c r="G14" s="130">
        <f t="shared" si="1"/>
        <v>190.33812671574574</v>
      </c>
      <c r="H14" s="131"/>
      <c r="I14" s="131">
        <f t="shared" si="10"/>
        <v>52.538081426713703</v>
      </c>
      <c r="J14" s="131"/>
      <c r="K14" s="128" t="s">
        <v>193</v>
      </c>
      <c r="L14" s="132" t="str">
        <f t="shared" si="11"/>
        <v>5.5+154.3j</v>
      </c>
      <c r="M14" s="130">
        <f t="shared" si="14"/>
        <v>194.30304481057919</v>
      </c>
      <c r="N14" s="131"/>
      <c r="O14" s="131">
        <f t="shared" si="15"/>
        <v>154.39799221492487</v>
      </c>
      <c r="P14" s="133">
        <v>42482</v>
      </c>
      <c r="Q14" s="122"/>
      <c r="R14" s="122"/>
      <c r="S14" s="124"/>
      <c r="T14" s="125"/>
      <c r="U14" s="124"/>
    </row>
    <row r="15" spans="1:21" ht="16.5" thickBot="1" x14ac:dyDescent="0.3">
      <c r="A15" s="126" t="s">
        <v>194</v>
      </c>
      <c r="B15" s="126">
        <v>138</v>
      </c>
      <c r="C15" s="127" t="s">
        <v>195</v>
      </c>
      <c r="D15" s="126" t="s">
        <v>180</v>
      </c>
      <c r="E15" s="128" t="s">
        <v>993</v>
      </c>
      <c r="F15" s="129">
        <f t="shared" si="0"/>
        <v>0.92740670689832738</v>
      </c>
      <c r="G15" s="130">
        <f t="shared" si="1"/>
        <v>129.39306898193018</v>
      </c>
      <c r="H15" s="131"/>
      <c r="I15" s="131">
        <f t="shared" si="10"/>
        <v>77.283892241527283</v>
      </c>
      <c r="J15" s="131"/>
      <c r="K15" s="128" t="s">
        <v>994</v>
      </c>
      <c r="L15" s="132" t="str">
        <f t="shared" si="11"/>
        <v>10.3+228.3j</v>
      </c>
      <c r="M15" s="130">
        <f t="shared" si="14"/>
        <v>131.27251260239638</v>
      </c>
      <c r="N15" s="131"/>
      <c r="O15" s="131">
        <f t="shared" si="15"/>
        <v>228.5322296745035</v>
      </c>
      <c r="P15" s="133">
        <v>41108</v>
      </c>
      <c r="Q15" s="122"/>
      <c r="R15" s="122"/>
      <c r="S15" s="124"/>
      <c r="T15" s="125"/>
      <c r="U15" s="124"/>
    </row>
    <row r="16" spans="1:21" ht="16.5" thickBot="1" x14ac:dyDescent="0.3">
      <c r="A16" s="126" t="s">
        <v>196</v>
      </c>
      <c r="B16" s="126">
        <v>138</v>
      </c>
      <c r="C16" s="127" t="s">
        <v>195</v>
      </c>
      <c r="D16" s="126" t="s">
        <v>191</v>
      </c>
      <c r="E16" s="128" t="s">
        <v>197</v>
      </c>
      <c r="F16" s="129">
        <f t="shared" si="0"/>
        <v>0.8619458915732473</v>
      </c>
      <c r="G16" s="130">
        <f t="shared" si="1"/>
        <v>139.21987583347337</v>
      </c>
      <c r="H16" s="131"/>
      <c r="I16" s="131">
        <f t="shared" si="10"/>
        <v>71.828824297770609</v>
      </c>
      <c r="J16" s="131"/>
      <c r="K16" s="128" t="s">
        <v>198</v>
      </c>
      <c r="L16" s="132" t="str">
        <f t="shared" si="11"/>
        <v>12.4+212.5j</v>
      </c>
      <c r="M16" s="130">
        <f t="shared" si="14"/>
        <v>140.93672509474763</v>
      </c>
      <c r="N16" s="131"/>
      <c r="O16" s="131">
        <f t="shared" si="15"/>
        <v>212.86148078034222</v>
      </c>
      <c r="P16" s="133">
        <v>42444</v>
      </c>
      <c r="Q16" s="122"/>
      <c r="R16" s="122"/>
      <c r="S16" s="124"/>
      <c r="T16" s="134"/>
      <c r="U16" s="135"/>
    </row>
    <row r="17" spans="1:21" ht="16.5" thickBot="1" x14ac:dyDescent="0.3">
      <c r="A17" s="126" t="s">
        <v>199</v>
      </c>
      <c r="B17" s="126" t="s">
        <v>200</v>
      </c>
      <c r="C17" s="127" t="s">
        <v>171</v>
      </c>
      <c r="D17" s="126" t="s">
        <v>201</v>
      </c>
      <c r="E17" s="128" t="s">
        <v>995</v>
      </c>
      <c r="F17" s="129">
        <f t="shared" si="0"/>
        <v>1.0740770922052105</v>
      </c>
      <c r="G17" s="130">
        <f t="shared" si="1"/>
        <v>111.72382398885861</v>
      </c>
      <c r="H17" s="131"/>
      <c r="I17" s="131">
        <f t="shared" si="10"/>
        <v>89.506424350434202</v>
      </c>
      <c r="J17" s="131"/>
      <c r="K17" s="128" t="s">
        <v>202</v>
      </c>
      <c r="L17" s="132" t="str">
        <f t="shared" si="11"/>
        <v>19.8+247.5j</v>
      </c>
      <c r="M17" s="130">
        <f t="shared" si="14"/>
        <v>120.82609436801515</v>
      </c>
      <c r="N17" s="131"/>
      <c r="O17" s="131">
        <f t="shared" si="15"/>
        <v>248.29073683889217</v>
      </c>
      <c r="P17" s="133">
        <v>42486</v>
      </c>
      <c r="Q17" s="136"/>
      <c r="R17" s="136"/>
      <c r="S17" s="135"/>
      <c r="T17" s="134"/>
      <c r="U17" s="135"/>
    </row>
    <row r="18" spans="1:21" s="131" customFormat="1" ht="16.5" thickBot="1" x14ac:dyDescent="0.3">
      <c r="A18" s="137" t="s">
        <v>203</v>
      </c>
      <c r="B18" s="137">
        <v>138</v>
      </c>
      <c r="C18" s="138" t="s">
        <v>171</v>
      </c>
      <c r="D18" s="137" t="s">
        <v>172</v>
      </c>
      <c r="E18" s="163" t="s">
        <v>282</v>
      </c>
      <c r="F18" s="139">
        <f t="shared" si="0"/>
        <v>0.91086561028507373</v>
      </c>
      <c r="G18" s="140">
        <f t="shared" si="1"/>
        <v>131.74281545489853</v>
      </c>
      <c r="H18" s="141"/>
      <c r="I18" s="141">
        <f t="shared" si="10"/>
        <v>75.905467523756144</v>
      </c>
      <c r="J18" s="141"/>
      <c r="K18" s="163" t="s">
        <v>1069</v>
      </c>
      <c r="L18" s="142" t="str">
        <f t="shared" si="11"/>
        <v>11.2+221.4j</v>
      </c>
      <c r="M18" s="140">
        <f t="shared" si="14"/>
        <v>135.32830888364293</v>
      </c>
      <c r="N18" s="112"/>
      <c r="O18" s="112">
        <f t="shared" si="15"/>
        <v>221.68310715974729</v>
      </c>
      <c r="P18" s="164">
        <v>43349</v>
      </c>
      <c r="Q18" s="136"/>
      <c r="R18" s="136"/>
      <c r="S18" s="135"/>
      <c r="T18" s="134"/>
      <c r="U18" s="135"/>
    </row>
    <row r="19" spans="1:21" ht="16.5" thickBot="1" x14ac:dyDescent="0.3">
      <c r="A19" s="137" t="s">
        <v>204</v>
      </c>
      <c r="B19" s="137">
        <v>138</v>
      </c>
      <c r="C19" s="138" t="s">
        <v>61</v>
      </c>
      <c r="D19" s="137" t="s">
        <v>172</v>
      </c>
      <c r="E19" s="163" t="s">
        <v>1070</v>
      </c>
      <c r="F19" s="139">
        <f t="shared" si="0"/>
        <v>0.86753692716794484</v>
      </c>
      <c r="G19" s="140">
        <f t="shared" si="1"/>
        <v>138.32264223234549</v>
      </c>
      <c r="H19" s="141"/>
      <c r="I19" s="141">
        <f t="shared" si="10"/>
        <v>72.294743930662065</v>
      </c>
      <c r="J19" s="141"/>
      <c r="K19" s="163" t="s">
        <v>1071</v>
      </c>
      <c r="L19" s="142" t="str">
        <f t="shared" si="11"/>
        <v>10.4+211.5j</v>
      </c>
      <c r="M19" s="140">
        <f t="shared" si="14"/>
        <v>141.67279671665801</v>
      </c>
      <c r="O19" s="112">
        <f t="shared" si="15"/>
        <v>211.75554302072001</v>
      </c>
      <c r="P19" s="164">
        <v>43349</v>
      </c>
      <c r="Q19" s="136"/>
      <c r="R19" s="136"/>
      <c r="S19" s="135"/>
      <c r="T19" s="125"/>
      <c r="U19" s="124"/>
    </row>
    <row r="20" spans="1:21" ht="16.5" thickBot="1" x14ac:dyDescent="0.3">
      <c r="A20" s="126" t="s">
        <v>205</v>
      </c>
      <c r="B20" s="126" t="s">
        <v>200</v>
      </c>
      <c r="C20" s="127" t="s">
        <v>171</v>
      </c>
      <c r="D20" s="126" t="s">
        <v>201</v>
      </c>
      <c r="E20" s="128" t="s">
        <v>996</v>
      </c>
      <c r="F20" s="129">
        <f t="shared" si="0"/>
        <v>0.79823455199584037</v>
      </c>
      <c r="G20" s="130">
        <f t="shared" si="1"/>
        <v>150.33175361798337</v>
      </c>
      <c r="H20" s="131"/>
      <c r="I20" s="131">
        <f t="shared" si="10"/>
        <v>66.51954599965336</v>
      </c>
      <c r="J20" s="131"/>
      <c r="K20" s="128" t="s">
        <v>997</v>
      </c>
      <c r="L20" s="132" t="str">
        <f t="shared" si="11"/>
        <v>14.6+180.1j</v>
      </c>
      <c r="M20" s="130">
        <f t="shared" si="14"/>
        <v>166.02947021579888</v>
      </c>
      <c r="N20" s="131"/>
      <c r="O20" s="131">
        <f t="shared" si="15"/>
        <v>180.69081326951851</v>
      </c>
      <c r="P20" s="133">
        <v>42493</v>
      </c>
      <c r="Q20" s="51" t="s">
        <v>1072</v>
      </c>
      <c r="R20" s="122"/>
      <c r="S20" s="124"/>
      <c r="T20" s="125"/>
      <c r="U20" s="124"/>
    </row>
    <row r="21" spans="1:21" ht="16.5" thickBot="1" x14ac:dyDescent="0.3">
      <c r="A21" s="126" t="s">
        <v>207</v>
      </c>
      <c r="B21" s="126">
        <v>138</v>
      </c>
      <c r="C21" s="127" t="s">
        <v>171</v>
      </c>
      <c r="D21" s="126" t="s">
        <v>172</v>
      </c>
      <c r="E21" s="57" t="s">
        <v>1090</v>
      </c>
      <c r="F21" s="129">
        <f t="shared" si="0"/>
        <v>0.92227631434402568</v>
      </c>
      <c r="G21" s="130">
        <f t="shared" si="1"/>
        <v>130.1128502745413</v>
      </c>
      <c r="H21" s="131"/>
      <c r="I21" s="131">
        <f t="shared" si="10"/>
        <v>76.856359528668804</v>
      </c>
      <c r="J21" s="131"/>
      <c r="K21" s="128" t="s">
        <v>208</v>
      </c>
      <c r="L21" s="132" t="str">
        <f t="shared" si="11"/>
        <v>14+226.7j</v>
      </c>
      <c r="M21" s="130">
        <f t="shared" si="14"/>
        <v>132.08185599164065</v>
      </c>
      <c r="N21" s="131"/>
      <c r="O21" s="131">
        <f t="shared" si="15"/>
        <v>227.13187799161966</v>
      </c>
      <c r="P21" s="133">
        <v>43356</v>
      </c>
      <c r="Q21" s="51" t="s">
        <v>1073</v>
      </c>
      <c r="R21" s="122"/>
      <c r="S21" s="124"/>
      <c r="T21" s="125"/>
      <c r="U21" s="124"/>
    </row>
    <row r="22" spans="1:21" ht="16.5" thickBot="1" x14ac:dyDescent="0.3">
      <c r="A22" s="126" t="s">
        <v>209</v>
      </c>
      <c r="B22" s="126">
        <v>138</v>
      </c>
      <c r="C22" s="127" t="s">
        <v>171</v>
      </c>
      <c r="D22" s="126" t="s">
        <v>172</v>
      </c>
      <c r="E22" s="128" t="s">
        <v>210</v>
      </c>
      <c r="F22" s="129">
        <f t="shared" si="0"/>
        <v>0.91606462654116294</v>
      </c>
      <c r="G22" s="130">
        <f t="shared" si="1"/>
        <v>130.99512471417086</v>
      </c>
      <c r="H22" s="131"/>
      <c r="I22" s="131">
        <f t="shared" si="10"/>
        <v>76.338718878430242</v>
      </c>
      <c r="J22" s="131"/>
      <c r="K22" s="128" t="s">
        <v>211</v>
      </c>
      <c r="L22" s="132" t="str">
        <f t="shared" si="11"/>
        <v>13.3+224.7j</v>
      </c>
      <c r="M22" s="130">
        <f t="shared" si="14"/>
        <v>133.27808538656367</v>
      </c>
      <c r="N22" s="131"/>
      <c r="O22" s="131">
        <f t="shared" si="15"/>
        <v>225.09326955731035</v>
      </c>
      <c r="P22" s="133">
        <v>42590</v>
      </c>
      <c r="Q22" s="122"/>
      <c r="R22" s="122"/>
      <c r="S22" s="124"/>
      <c r="T22" s="125"/>
      <c r="U22" s="143"/>
    </row>
    <row r="23" spans="1:21" ht="15.75" thickBot="1" x14ac:dyDescent="0.3">
      <c r="A23" s="126" t="s">
        <v>212</v>
      </c>
      <c r="B23" s="126">
        <v>138</v>
      </c>
      <c r="C23" s="127" t="s">
        <v>171</v>
      </c>
      <c r="D23" s="126" t="s">
        <v>172</v>
      </c>
      <c r="E23" s="128" t="s">
        <v>213</v>
      </c>
      <c r="F23" s="129">
        <f t="shared" si="0"/>
        <v>0.92722191518535624</v>
      </c>
      <c r="G23" s="130">
        <f t="shared" si="1"/>
        <v>129.41885651614629</v>
      </c>
      <c r="H23" s="131"/>
      <c r="I23" s="131">
        <f t="shared" si="10"/>
        <v>77.26849293211302</v>
      </c>
      <c r="J23" s="131"/>
      <c r="K23" s="128" t="s">
        <v>214</v>
      </c>
      <c r="L23" s="132" t="str">
        <f t="shared" si="11"/>
        <v>14.3+226.3j</v>
      </c>
      <c r="M23" s="130">
        <f t="shared" si="14"/>
        <v>132.30350541074702</v>
      </c>
      <c r="N23" s="131"/>
      <c r="O23" s="131">
        <f t="shared" si="15"/>
        <v>226.75136162766478</v>
      </c>
      <c r="P23" s="133">
        <v>42590</v>
      </c>
      <c r="Q23" s="143"/>
      <c r="R23" s="122"/>
      <c r="S23" s="143"/>
      <c r="T23" s="144"/>
      <c r="U23" s="144"/>
    </row>
    <row r="24" spans="1:21" ht="15.75" thickBot="1" x14ac:dyDescent="0.3">
      <c r="A24" s="126" t="s">
        <v>215</v>
      </c>
      <c r="B24" s="126" t="s">
        <v>216</v>
      </c>
      <c r="C24" s="127" t="s">
        <v>217</v>
      </c>
      <c r="D24" s="126" t="s">
        <v>172</v>
      </c>
      <c r="E24" s="128" t="s">
        <v>218</v>
      </c>
      <c r="F24" s="129">
        <f t="shared" si="0"/>
        <v>1.762263635214663</v>
      </c>
      <c r="G24" s="130">
        <f t="shared" si="1"/>
        <v>68.09423834327869</v>
      </c>
      <c r="H24" s="131"/>
      <c r="I24" s="131">
        <f t="shared" si="10"/>
        <v>146.85530293455525</v>
      </c>
      <c r="J24" s="131"/>
      <c r="K24" s="128" t="s">
        <v>219</v>
      </c>
      <c r="L24" s="132" t="str">
        <f t="shared" si="11"/>
        <v>58.6+353.6j</v>
      </c>
      <c r="M24" s="130">
        <f t="shared" si="14"/>
        <v>83.700027119984981</v>
      </c>
      <c r="N24" s="131"/>
      <c r="O24" s="146">
        <f t="shared" si="15"/>
        <v>358.42282293403139</v>
      </c>
      <c r="P24" s="133">
        <v>42590</v>
      </c>
      <c r="Q24" s="144"/>
      <c r="R24" s="144"/>
      <c r="S24" s="144"/>
      <c r="T24" s="145"/>
      <c r="U24" s="145"/>
    </row>
    <row r="25" spans="1:21" ht="16.5" thickBot="1" x14ac:dyDescent="0.3">
      <c r="A25" s="126" t="s">
        <v>220</v>
      </c>
      <c r="B25" s="126">
        <v>138</v>
      </c>
      <c r="C25" s="127" t="s">
        <v>221</v>
      </c>
      <c r="D25" s="126" t="s">
        <v>191</v>
      </c>
      <c r="E25" s="128" t="s">
        <v>222</v>
      </c>
      <c r="F25" s="129">
        <f t="shared" si="0"/>
        <v>0.87055926851650955</v>
      </c>
      <c r="G25" s="130">
        <f t="shared" si="1"/>
        <v>137.84242422056792</v>
      </c>
      <c r="H25" s="131"/>
      <c r="I25" s="131">
        <f t="shared" si="10"/>
        <v>72.546605709709127</v>
      </c>
      <c r="J25" s="131"/>
      <c r="K25" s="128" t="s">
        <v>223</v>
      </c>
      <c r="L25" s="132" t="str">
        <f t="shared" si="11"/>
        <v>7.1+213.3j</v>
      </c>
      <c r="M25" s="130">
        <f t="shared" si="14"/>
        <v>140.56912321081194</v>
      </c>
      <c r="N25" s="131"/>
      <c r="O25" s="146">
        <f t="shared" si="15"/>
        <v>213.41813418732724</v>
      </c>
      <c r="P25" s="133">
        <v>40960</v>
      </c>
      <c r="Q25" s="145"/>
      <c r="R25" s="145"/>
      <c r="S25" s="145"/>
      <c r="T25" s="125"/>
      <c r="U25" s="124"/>
    </row>
    <row r="26" spans="1:21" ht="16.5" thickBot="1" x14ac:dyDescent="0.3">
      <c r="A26" s="126" t="s">
        <v>224</v>
      </c>
      <c r="B26" s="126" t="s">
        <v>200</v>
      </c>
      <c r="C26" s="127" t="s">
        <v>217</v>
      </c>
      <c r="D26" s="126" t="s">
        <v>201</v>
      </c>
      <c r="E26" s="128" t="s">
        <v>225</v>
      </c>
      <c r="F26" s="129">
        <f t="shared" si="0"/>
        <v>1.2005782606727478</v>
      </c>
      <c r="G26" s="130">
        <f t="shared" si="1"/>
        <v>99.951834820628548</v>
      </c>
      <c r="H26" s="131"/>
      <c r="I26" s="131">
        <f t="shared" si="10"/>
        <v>100.04818838939565</v>
      </c>
      <c r="J26" s="131"/>
      <c r="K26" s="128" t="s">
        <v>226</v>
      </c>
      <c r="L26" s="132" t="str">
        <f t="shared" si="11"/>
        <v>31.4+263.3j</v>
      </c>
      <c r="M26" s="130">
        <f t="shared" si="14"/>
        <v>113.1368034052651</v>
      </c>
      <c r="N26" s="131"/>
      <c r="O26" s="146">
        <f t="shared" si="15"/>
        <v>265.16570291046315</v>
      </c>
      <c r="P26" s="133">
        <v>42590</v>
      </c>
      <c r="Q26" s="122"/>
      <c r="R26" s="122"/>
      <c r="S26" s="124"/>
      <c r="T26" s="134"/>
      <c r="U26" s="135"/>
    </row>
    <row r="27" spans="1:21" ht="16.5" thickBot="1" x14ac:dyDescent="0.3">
      <c r="A27" s="126" t="s">
        <v>227</v>
      </c>
      <c r="B27" s="126" t="s">
        <v>200</v>
      </c>
      <c r="C27" s="127" t="s">
        <v>217</v>
      </c>
      <c r="D27" s="126" t="s">
        <v>201</v>
      </c>
      <c r="E27" s="128" t="s">
        <v>228</v>
      </c>
      <c r="F27" s="129">
        <f t="shared" si="0"/>
        <v>1.1423659658795862</v>
      </c>
      <c r="G27" s="130">
        <f t="shared" si="1"/>
        <v>105.04514628777805</v>
      </c>
      <c r="H27" s="131"/>
      <c r="I27" s="131">
        <f t="shared" si="10"/>
        <v>95.197163823298851</v>
      </c>
      <c r="J27" s="131"/>
      <c r="K27" s="128" t="s">
        <v>229</v>
      </c>
      <c r="L27" s="132" t="str">
        <f t="shared" si="11"/>
        <v>28.3+253.4j</v>
      </c>
      <c r="M27" s="130">
        <f t="shared" si="14"/>
        <v>117.65841356666445</v>
      </c>
      <c r="N27" s="131"/>
      <c r="O27" s="146">
        <f t="shared" si="15"/>
        <v>254.97539096940318</v>
      </c>
      <c r="P27" s="133">
        <v>42590</v>
      </c>
      <c r="Q27" s="136"/>
      <c r="R27" s="136"/>
      <c r="S27" s="135"/>
      <c r="T27" s="125"/>
      <c r="U27" s="124"/>
    </row>
    <row r="28" spans="1:21" ht="16.5" thickBot="1" x14ac:dyDescent="0.3">
      <c r="A28" s="126" t="s">
        <v>917</v>
      </c>
      <c r="B28" s="126" t="s">
        <v>875</v>
      </c>
      <c r="C28" s="127" t="s">
        <v>483</v>
      </c>
      <c r="D28" s="126" t="s">
        <v>915</v>
      </c>
      <c r="E28" s="57" t="s">
        <v>1076</v>
      </c>
      <c r="F28" s="129">
        <f t="shared" si="0"/>
        <v>2.1400848581306304</v>
      </c>
      <c r="G28" s="130">
        <f t="shared" si="1"/>
        <v>56.072542891976866</v>
      </c>
      <c r="H28" s="131"/>
      <c r="I28" s="131">
        <f t="shared" si="10"/>
        <v>178.34040484421919</v>
      </c>
      <c r="J28" s="131"/>
      <c r="K28" s="57" t="s">
        <v>1077</v>
      </c>
      <c r="L28" s="132" t="str">
        <f t="shared" si="11"/>
        <v>66.1+472.2j</v>
      </c>
      <c r="M28" s="130">
        <f t="shared" si="14"/>
        <v>62.918935854915489</v>
      </c>
      <c r="N28" s="131"/>
      <c r="O28" s="146">
        <f t="shared" si="15"/>
        <v>476.80399536916633</v>
      </c>
      <c r="P28" s="133">
        <v>43349</v>
      </c>
      <c r="Q28" s="122"/>
      <c r="R28" s="122"/>
      <c r="S28" s="124"/>
      <c r="T28" s="125"/>
      <c r="U28" s="124"/>
    </row>
    <row r="29" spans="1:21" ht="16.5" thickBot="1" x14ac:dyDescent="0.3">
      <c r="A29" s="126" t="s">
        <v>230</v>
      </c>
      <c r="B29" s="126">
        <v>138</v>
      </c>
      <c r="C29" s="127" t="s">
        <v>61</v>
      </c>
      <c r="D29" s="126" t="s">
        <v>191</v>
      </c>
      <c r="E29" s="57" t="s">
        <v>1074</v>
      </c>
      <c r="F29" s="129">
        <f t="shared" si="0"/>
        <v>0.83458339307704899</v>
      </c>
      <c r="G29" s="130">
        <f t="shared" si="1"/>
        <v>143.78431322191619</v>
      </c>
      <c r="H29" s="131"/>
      <c r="I29" s="131">
        <f t="shared" si="10"/>
        <v>69.548616089754077</v>
      </c>
      <c r="J29" s="131"/>
      <c r="K29" s="57" t="s">
        <v>1075</v>
      </c>
      <c r="L29" s="132" t="str">
        <f t="shared" si="11"/>
        <v>7.4+205.1j</v>
      </c>
      <c r="M29" s="130">
        <f t="shared" si="14"/>
        <v>146.17500043725965</v>
      </c>
      <c r="N29" s="131"/>
      <c r="O29" s="146">
        <f t="shared" si="15"/>
        <v>205.23345243892382</v>
      </c>
      <c r="P29" s="133">
        <v>43349</v>
      </c>
      <c r="Q29" s="122"/>
      <c r="R29" s="122"/>
      <c r="S29" s="124"/>
      <c r="T29" s="125"/>
      <c r="U29" s="124"/>
    </row>
    <row r="30" spans="1:21" ht="16.5" thickBot="1" x14ac:dyDescent="0.3">
      <c r="A30" s="126" t="s">
        <v>231</v>
      </c>
      <c r="B30" s="126">
        <v>138</v>
      </c>
      <c r="C30" s="127" t="s">
        <v>61</v>
      </c>
      <c r="D30" s="126" t="s">
        <v>172</v>
      </c>
      <c r="E30" s="57" t="s">
        <v>232</v>
      </c>
      <c r="F30" s="129">
        <f t="shared" si="0"/>
        <v>0.81535209572306855</v>
      </c>
      <c r="G30" s="130">
        <f t="shared" si="1"/>
        <v>147.17568107012949</v>
      </c>
      <c r="H30" s="131"/>
      <c r="I30" s="131">
        <f t="shared" si="10"/>
        <v>67.946007976922374</v>
      </c>
      <c r="J30" s="131"/>
      <c r="K30" s="128" t="s">
        <v>233</v>
      </c>
      <c r="L30" s="132" t="str">
        <f t="shared" si="11"/>
        <v>7.2+201.5j</v>
      </c>
      <c r="M30" s="130">
        <f t="shared" si="14"/>
        <v>148.78842020739648</v>
      </c>
      <c r="N30" s="131"/>
      <c r="O30" s="146">
        <f t="shared" si="15"/>
        <v>201.6285942023105</v>
      </c>
      <c r="P30" s="133">
        <v>43349</v>
      </c>
      <c r="Q30" s="147" t="s">
        <v>916</v>
      </c>
      <c r="R30" s="122"/>
      <c r="S30" s="124"/>
      <c r="T30" s="134"/>
      <c r="U30" s="135"/>
    </row>
    <row r="31" spans="1:21" ht="16.5" thickBot="1" x14ac:dyDescent="0.3">
      <c r="A31" s="126" t="s">
        <v>234</v>
      </c>
      <c r="B31" s="126" t="s">
        <v>200</v>
      </c>
      <c r="C31" s="127" t="s">
        <v>171</v>
      </c>
      <c r="D31" s="126" t="s">
        <v>201</v>
      </c>
      <c r="E31" s="128" t="s">
        <v>235</v>
      </c>
      <c r="F31" s="129">
        <f t="shared" si="0"/>
        <v>1.3034287092127439</v>
      </c>
      <c r="G31" s="130">
        <f t="shared" si="1"/>
        <v>92.064874090795982</v>
      </c>
      <c r="H31" s="131"/>
      <c r="I31" s="131">
        <f t="shared" si="10"/>
        <v>108.61905910106199</v>
      </c>
      <c r="J31" s="131"/>
      <c r="K31" s="128" t="s">
        <v>236</v>
      </c>
      <c r="L31" s="132" t="str">
        <f t="shared" si="11"/>
        <v>33.3+282.9j</v>
      </c>
      <c r="M31" s="130">
        <f t="shared" si="14"/>
        <v>105.31743515796657</v>
      </c>
      <c r="O31" s="143">
        <f t="shared" si="15"/>
        <v>284.85312004610375</v>
      </c>
      <c r="P31" s="133">
        <v>42590</v>
      </c>
      <c r="Q31" s="136"/>
      <c r="R31" s="136"/>
      <c r="S31" s="135"/>
      <c r="T31" s="134"/>
      <c r="U31" s="135"/>
    </row>
    <row r="32" spans="1:21" ht="16.5" thickBot="1" x14ac:dyDescent="0.3">
      <c r="A32" s="126" t="s">
        <v>237</v>
      </c>
      <c r="B32" s="126">
        <v>138</v>
      </c>
      <c r="C32" s="127" t="s">
        <v>221</v>
      </c>
      <c r="D32" s="126" t="s">
        <v>44</v>
      </c>
      <c r="E32" s="128" t="s">
        <v>998</v>
      </c>
      <c r="F32" s="129">
        <f t="shared" si="0"/>
        <v>0.8381370770941946</v>
      </c>
      <c r="G32" s="130">
        <f t="shared" si="1"/>
        <v>143.17467068279299</v>
      </c>
      <c r="H32" s="131"/>
      <c r="I32" s="131">
        <f t="shared" si="10"/>
        <v>69.84475642451622</v>
      </c>
      <c r="J32" s="131"/>
      <c r="K32" s="128" t="s">
        <v>999</v>
      </c>
      <c r="L32" s="132" t="str">
        <f t="shared" si="11"/>
        <v>6.8+204.1j</v>
      </c>
      <c r="M32" s="130">
        <f t="shared" si="14"/>
        <v>146.90525972599255</v>
      </c>
      <c r="N32" s="131"/>
      <c r="O32" s="146">
        <f t="shared" si="15"/>
        <v>204.21324638720185</v>
      </c>
      <c r="P32" s="133">
        <v>41961</v>
      </c>
      <c r="Q32" s="136"/>
      <c r="R32" s="136"/>
      <c r="S32" s="135"/>
      <c r="T32" s="125"/>
      <c r="U32" s="124"/>
    </row>
    <row r="33" spans="1:21" ht="16.5" thickBot="1" x14ac:dyDescent="0.3">
      <c r="A33" s="126" t="s">
        <v>238</v>
      </c>
      <c r="B33" s="126">
        <v>138</v>
      </c>
      <c r="C33" s="127" t="s">
        <v>171</v>
      </c>
      <c r="D33" s="126" t="s">
        <v>172</v>
      </c>
      <c r="E33" s="128" t="s">
        <v>239</v>
      </c>
      <c r="F33" s="129">
        <f t="shared" si="0"/>
        <v>0.85348940239466364</v>
      </c>
      <c r="G33" s="130">
        <f t="shared" si="1"/>
        <v>140.59928531427806</v>
      </c>
      <c r="H33" s="131"/>
      <c r="I33" s="131">
        <f t="shared" si="10"/>
        <v>71.124116866221968</v>
      </c>
      <c r="J33" s="131"/>
      <c r="K33" s="128" t="s">
        <v>240</v>
      </c>
      <c r="L33" s="132" t="str">
        <f t="shared" si="11"/>
        <v>12.3+210.9j</v>
      </c>
      <c r="M33" s="130">
        <f t="shared" si="14"/>
        <v>142.00620609083086</v>
      </c>
      <c r="N33" s="131"/>
      <c r="O33" s="146">
        <f t="shared" si="15"/>
        <v>211.2583726151463</v>
      </c>
      <c r="P33" s="133">
        <v>42590</v>
      </c>
      <c r="Q33" s="122"/>
      <c r="R33" s="122"/>
      <c r="S33" s="124"/>
      <c r="T33" s="134"/>
      <c r="U33" s="135"/>
    </row>
    <row r="34" spans="1:21" ht="16.5" thickBot="1" x14ac:dyDescent="0.3">
      <c r="A34" s="126" t="s">
        <v>241</v>
      </c>
      <c r="B34" s="126">
        <v>138</v>
      </c>
      <c r="C34" s="127" t="s">
        <v>171</v>
      </c>
      <c r="D34" s="126" t="s">
        <v>172</v>
      </c>
      <c r="E34" s="128" t="s">
        <v>242</v>
      </c>
      <c r="F34" s="129">
        <f t="shared" si="0"/>
        <v>0.8833711790634784</v>
      </c>
      <c r="G34" s="130">
        <f t="shared" si="1"/>
        <v>135.84323650588206</v>
      </c>
      <c r="H34" s="131"/>
      <c r="I34" s="131">
        <f t="shared" si="10"/>
        <v>73.614264921956533</v>
      </c>
      <c r="J34" s="131"/>
      <c r="K34" s="128" t="s">
        <v>243</v>
      </c>
      <c r="L34" s="132" t="str">
        <f t="shared" si="11"/>
        <v>12+216.3j</v>
      </c>
      <c r="M34" s="130">
        <f t="shared" si="14"/>
        <v>138.48330253595626</v>
      </c>
      <c r="N34" s="131"/>
      <c r="O34" s="146">
        <f t="shared" si="15"/>
        <v>216.63261527295469</v>
      </c>
      <c r="P34" s="133">
        <v>42590</v>
      </c>
      <c r="Q34" s="136"/>
      <c r="R34" s="136"/>
      <c r="S34" s="135"/>
      <c r="T34" s="125"/>
      <c r="U34" s="124"/>
    </row>
    <row r="35" spans="1:21" ht="16.5" thickBot="1" x14ac:dyDescent="0.3">
      <c r="A35" s="126" t="s">
        <v>244</v>
      </c>
      <c r="B35" s="126">
        <v>138</v>
      </c>
      <c r="C35" s="127" t="s">
        <v>61</v>
      </c>
      <c r="D35" s="126" t="s">
        <v>172</v>
      </c>
      <c r="E35" s="128" t="s">
        <v>245</v>
      </c>
      <c r="F35" s="129">
        <f t="shared" si="0"/>
        <v>0.85668990889352725</v>
      </c>
      <c r="G35" s="130">
        <f t="shared" si="1"/>
        <v>140.0740206628418</v>
      </c>
      <c r="H35" s="131"/>
      <c r="I35" s="131">
        <f t="shared" si="10"/>
        <v>71.390825741127273</v>
      </c>
      <c r="J35" s="131"/>
      <c r="K35" s="128" t="s">
        <v>246</v>
      </c>
      <c r="L35" s="132" t="str">
        <f t="shared" si="11"/>
        <v>9.7+208.8j</v>
      </c>
      <c r="M35" s="130">
        <f t="shared" si="14"/>
        <v>143.52337160283463</v>
      </c>
      <c r="N35" s="131"/>
      <c r="O35" s="146">
        <f t="shared" si="15"/>
        <v>209.02518986954658</v>
      </c>
      <c r="P35" s="133">
        <v>42593</v>
      </c>
      <c r="Q35" s="122"/>
      <c r="R35" s="122"/>
      <c r="S35" s="124"/>
      <c r="T35" s="125"/>
      <c r="U35" s="124"/>
    </row>
    <row r="36" spans="1:21" ht="16.5" thickBot="1" x14ac:dyDescent="0.3">
      <c r="A36" s="126" t="s">
        <v>247</v>
      </c>
      <c r="B36" s="126" t="s">
        <v>200</v>
      </c>
      <c r="C36" s="127" t="s">
        <v>171</v>
      </c>
      <c r="D36" s="126" t="s">
        <v>248</v>
      </c>
      <c r="E36" s="128" t="s">
        <v>249</v>
      </c>
      <c r="F36" s="129">
        <f t="shared" si="0"/>
        <v>1.2713398286846835</v>
      </c>
      <c r="G36" s="130">
        <f t="shared" si="1"/>
        <v>94.388610576411267</v>
      </c>
      <c r="H36" s="131"/>
      <c r="I36" s="131">
        <f t="shared" si="10"/>
        <v>105.94498572372362</v>
      </c>
      <c r="J36" s="131"/>
      <c r="K36" s="128" t="s">
        <v>250</v>
      </c>
      <c r="L36" s="132" t="str">
        <f t="shared" si="11"/>
        <v>24.1+279.6j</v>
      </c>
      <c r="M36" s="130">
        <f t="shared" si="14"/>
        <v>106.89976613078538</v>
      </c>
      <c r="N36" s="131"/>
      <c r="O36" s="146">
        <f t="shared" si="15"/>
        <v>280.63672247230943</v>
      </c>
      <c r="P36" s="133">
        <v>42590</v>
      </c>
      <c r="Q36" s="122"/>
      <c r="R36" s="122"/>
      <c r="S36" s="124"/>
      <c r="T36" s="125"/>
      <c r="U36" s="124"/>
    </row>
    <row r="37" spans="1:21" ht="16.5" thickBot="1" x14ac:dyDescent="0.3">
      <c r="A37" s="126" t="s">
        <v>251</v>
      </c>
      <c r="B37" s="126">
        <v>138</v>
      </c>
      <c r="C37" s="127" t="s">
        <v>61</v>
      </c>
      <c r="D37" s="126" t="s">
        <v>172</v>
      </c>
      <c r="E37" s="128" t="s">
        <v>252</v>
      </c>
      <c r="F37" s="129">
        <f t="shared" si="0"/>
        <v>0.8345393939173873</v>
      </c>
      <c r="G37" s="130">
        <f t="shared" si="1"/>
        <v>143.7918939173278</v>
      </c>
      <c r="H37" s="131"/>
      <c r="I37" s="131">
        <f t="shared" si="10"/>
        <v>69.54494949311561</v>
      </c>
      <c r="J37" s="131"/>
      <c r="K37" s="128" t="s">
        <v>253</v>
      </c>
      <c r="L37" s="132" t="str">
        <f t="shared" si="11"/>
        <v>6.8+202.9j</v>
      </c>
      <c r="M37" s="130">
        <f t="shared" si="14"/>
        <v>147.77312129001936</v>
      </c>
      <c r="N37" s="131"/>
      <c r="O37" s="146">
        <f t="shared" si="15"/>
        <v>203.01391577918986</v>
      </c>
      <c r="P37" s="133">
        <v>42593</v>
      </c>
      <c r="Q37" s="122"/>
      <c r="R37" s="122"/>
      <c r="S37" s="124"/>
      <c r="T37" s="125"/>
      <c r="U37" s="124"/>
    </row>
    <row r="38" spans="1:21" ht="15.75" thickBot="1" x14ac:dyDescent="0.3">
      <c r="A38" s="126" t="s">
        <v>254</v>
      </c>
      <c r="B38" s="126">
        <v>138</v>
      </c>
      <c r="C38" s="127" t="s">
        <v>61</v>
      </c>
      <c r="D38" s="126" t="s">
        <v>172</v>
      </c>
      <c r="E38" s="128" t="s">
        <v>255</v>
      </c>
      <c r="F38" s="129">
        <f t="shared" si="0"/>
        <v>0.84293401877015262</v>
      </c>
      <c r="G38" s="130">
        <f t="shared" si="1"/>
        <v>142.35989689333093</v>
      </c>
      <c r="H38" s="131"/>
      <c r="I38" s="131">
        <f t="shared" si="10"/>
        <v>70.244501564179387</v>
      </c>
      <c r="J38" s="131"/>
      <c r="K38" s="128" t="s">
        <v>256</v>
      </c>
      <c r="L38" s="132" t="str">
        <f t="shared" si="11"/>
        <v>6.8+205j</v>
      </c>
      <c r="M38" s="130">
        <f t="shared" si="14"/>
        <v>146.26102022320225</v>
      </c>
      <c r="N38" s="131"/>
      <c r="O38" s="146">
        <f t="shared" si="15"/>
        <v>205.1127494818399</v>
      </c>
      <c r="P38" s="133">
        <v>42593</v>
      </c>
      <c r="Q38" s="122"/>
      <c r="R38" s="122"/>
      <c r="S38" s="124"/>
      <c r="T38" s="143"/>
      <c r="U38" s="143"/>
    </row>
    <row r="39" spans="1:21" ht="15.75" thickBot="1" x14ac:dyDescent="0.3">
      <c r="A39" s="126" t="s">
        <v>257</v>
      </c>
      <c r="B39" s="126">
        <v>138</v>
      </c>
      <c r="C39" s="127" t="s">
        <v>61</v>
      </c>
      <c r="D39" s="126" t="s">
        <v>172</v>
      </c>
      <c r="E39" s="128" t="s">
        <v>258</v>
      </c>
      <c r="F39" s="129">
        <f t="shared" si="0"/>
        <v>0.80018047964193662</v>
      </c>
      <c r="G39" s="130">
        <f t="shared" si="1"/>
        <v>149.9661676996887</v>
      </c>
      <c r="H39" s="131"/>
      <c r="I39" s="131">
        <f t="shared" si="10"/>
        <v>66.681706636828054</v>
      </c>
      <c r="J39" s="131"/>
      <c r="K39" s="128" t="s">
        <v>259</v>
      </c>
      <c r="L39" s="132" t="str">
        <f t="shared" si="11"/>
        <v>9.6+197.4j</v>
      </c>
      <c r="M39" s="130">
        <f t="shared" si="14"/>
        <v>151.79628376037044</v>
      </c>
      <c r="O39" s="143">
        <f t="shared" si="15"/>
        <v>197.6332967897869</v>
      </c>
      <c r="P39" s="133">
        <v>42593</v>
      </c>
      <c r="Q39" s="143"/>
      <c r="R39" s="143"/>
      <c r="S39" s="143"/>
      <c r="T39" s="143"/>
      <c r="U39" s="143"/>
    </row>
    <row r="40" spans="1:21" ht="15.75" thickBot="1" x14ac:dyDescent="0.3">
      <c r="A40" s="126" t="s">
        <v>260</v>
      </c>
      <c r="B40" s="126" t="s">
        <v>261</v>
      </c>
      <c r="C40" s="127" t="s">
        <v>217</v>
      </c>
      <c r="D40" s="126" t="s">
        <v>262</v>
      </c>
      <c r="E40" s="128" t="s">
        <v>263</v>
      </c>
      <c r="F40" s="129">
        <f t="shared" si="0"/>
        <v>1.4732247079111864</v>
      </c>
      <c r="G40" s="130">
        <f t="shared" si="1"/>
        <v>81.453969211622962</v>
      </c>
      <c r="H40" s="131"/>
      <c r="I40" s="131">
        <f t="shared" si="10"/>
        <v>122.76872565926553</v>
      </c>
      <c r="J40" s="131"/>
      <c r="K40" s="128" t="s">
        <v>264</v>
      </c>
      <c r="L40" s="132" t="str">
        <f t="shared" si="11"/>
        <v>51+306.1j</v>
      </c>
      <c r="M40" s="130">
        <f t="shared" si="14"/>
        <v>96.674547389737583</v>
      </c>
      <c r="N40" s="131"/>
      <c r="O40" s="146">
        <f t="shared" si="15"/>
        <v>310.31952887306335</v>
      </c>
      <c r="P40" s="133">
        <v>42593</v>
      </c>
      <c r="Q40" s="143"/>
      <c r="R40" s="143"/>
      <c r="S40" s="143"/>
      <c r="T40" s="143"/>
      <c r="U40" s="143"/>
    </row>
    <row r="41" spans="1:21" ht="15.75" thickBot="1" x14ac:dyDescent="0.3">
      <c r="A41" s="126" t="s">
        <v>265</v>
      </c>
      <c r="B41" s="126" t="s">
        <v>200</v>
      </c>
      <c r="C41" s="127" t="s">
        <v>195</v>
      </c>
      <c r="D41" s="126" t="s">
        <v>262</v>
      </c>
      <c r="E41" s="128" t="s">
        <v>266</v>
      </c>
      <c r="F41" s="129">
        <f t="shared" si="0"/>
        <v>1.2820459898147181</v>
      </c>
      <c r="G41" s="130">
        <f t="shared" si="1"/>
        <v>93.600386377202</v>
      </c>
      <c r="H41" s="131"/>
      <c r="I41" s="131">
        <f t="shared" si="10"/>
        <v>106.83716581789317</v>
      </c>
      <c r="J41" s="131"/>
      <c r="K41" s="128" t="s">
        <v>267</v>
      </c>
      <c r="L41" s="132" t="str">
        <f t="shared" si="11"/>
        <v>24.9+278j</v>
      </c>
      <c r="M41" s="130">
        <f t="shared" si="14"/>
        <v>107.48338819963598</v>
      </c>
      <c r="N41" s="131"/>
      <c r="O41" s="146">
        <f t="shared" si="15"/>
        <v>279.11289830461078</v>
      </c>
      <c r="P41" s="133">
        <v>43174</v>
      </c>
      <c r="Q41" s="143"/>
      <c r="R41" s="143"/>
      <c r="S41" s="143"/>
      <c r="T41" s="143"/>
      <c r="U41" s="143"/>
    </row>
    <row r="42" spans="1:21" ht="15.75" thickBot="1" x14ac:dyDescent="0.3">
      <c r="A42" s="148" t="s">
        <v>268</v>
      </c>
      <c r="B42" s="148">
        <v>138</v>
      </c>
      <c r="C42" s="149" t="s">
        <v>61</v>
      </c>
      <c r="D42" s="148" t="s">
        <v>172</v>
      </c>
      <c r="E42" s="128" t="s">
        <v>269</v>
      </c>
      <c r="F42" s="129">
        <f t="shared" si="0"/>
        <v>0.77592783169570612</v>
      </c>
      <c r="G42" s="130">
        <f t="shared" si="1"/>
        <v>154.65355809927968</v>
      </c>
      <c r="H42" s="150"/>
      <c r="I42" s="150">
        <f t="shared" ref="I42:I78" si="16">IMABS(E42)</f>
        <v>64.660652641308843</v>
      </c>
      <c r="J42" s="150"/>
      <c r="K42" s="128" t="s">
        <v>270</v>
      </c>
      <c r="L42" s="132" t="str">
        <f t="shared" ref="L42:L78" si="17">IMSUM(E42,E42,K42)</f>
        <v>8.2+191.5j</v>
      </c>
      <c r="M42" s="130">
        <f t="shared" si="14"/>
        <v>156.51454140224556</v>
      </c>
      <c r="N42" s="150"/>
      <c r="O42" s="146">
        <f t="shared" si="15"/>
        <v>191.6754809567463</v>
      </c>
      <c r="P42" s="133">
        <v>42461</v>
      </c>
      <c r="Q42" s="143"/>
      <c r="R42" s="143"/>
      <c r="S42" s="143"/>
      <c r="T42" s="146"/>
      <c r="U42" s="146"/>
    </row>
    <row r="43" spans="1:21" ht="15.75" thickBot="1" x14ac:dyDescent="0.3">
      <c r="A43" s="126" t="s">
        <v>271</v>
      </c>
      <c r="B43" s="126" t="s">
        <v>261</v>
      </c>
      <c r="C43" s="127" t="s">
        <v>171</v>
      </c>
      <c r="D43" s="126" t="s">
        <v>201</v>
      </c>
      <c r="E43" s="128" t="s">
        <v>272</v>
      </c>
      <c r="F43" s="129">
        <f t="shared" si="0"/>
        <v>1.196779678971865</v>
      </c>
      <c r="G43" s="130">
        <f t="shared" si="1"/>
        <v>100.26908219488666</v>
      </c>
      <c r="H43" s="131"/>
      <c r="I43" s="131">
        <f t="shared" si="16"/>
        <v>99.731639914322074</v>
      </c>
      <c r="J43" s="131"/>
      <c r="K43" s="128" t="s">
        <v>273</v>
      </c>
      <c r="L43" s="132" t="str">
        <f t="shared" si="17"/>
        <v>31.2+260.9j</v>
      </c>
      <c r="M43" s="130">
        <f t="shared" si="14"/>
        <v>114.17309832372628</v>
      </c>
      <c r="N43" s="131"/>
      <c r="O43" s="146">
        <f t="shared" si="15"/>
        <v>262.75891992470969</v>
      </c>
      <c r="P43" s="133">
        <v>42629</v>
      </c>
      <c r="Q43" s="146"/>
      <c r="R43" s="146"/>
      <c r="S43" s="146"/>
      <c r="T43" s="146"/>
      <c r="U43" s="146"/>
    </row>
    <row r="44" spans="1:21" ht="15.75" thickBot="1" x14ac:dyDescent="0.3">
      <c r="A44" s="126" t="s">
        <v>274</v>
      </c>
      <c r="B44" s="126" t="s">
        <v>261</v>
      </c>
      <c r="C44" s="127" t="s">
        <v>171</v>
      </c>
      <c r="D44" s="126" t="s">
        <v>201</v>
      </c>
      <c r="E44" s="128" t="s">
        <v>275</v>
      </c>
      <c r="F44" s="129">
        <f t="shared" si="0"/>
        <v>1.4332612322950764</v>
      </c>
      <c r="G44" s="130">
        <f t="shared" si="1"/>
        <v>83.725141862551041</v>
      </c>
      <c r="H44" s="131"/>
      <c r="I44" s="131">
        <f t="shared" si="16"/>
        <v>119.43843602458969</v>
      </c>
      <c r="J44" s="131"/>
      <c r="K44" s="128" t="s">
        <v>276</v>
      </c>
      <c r="L44" s="132" t="str">
        <f t="shared" si="17"/>
        <v>49+298j</v>
      </c>
      <c r="M44" s="130">
        <f t="shared" si="14"/>
        <v>99.337203757886343</v>
      </c>
      <c r="N44" s="131"/>
      <c r="O44" s="146">
        <f t="shared" si="15"/>
        <v>302.00165562460086</v>
      </c>
      <c r="P44" s="133">
        <v>42629</v>
      </c>
      <c r="Q44" s="146"/>
      <c r="R44" s="146"/>
      <c r="S44" s="146"/>
      <c r="T44" s="143"/>
      <c r="U44" s="143"/>
    </row>
    <row r="45" spans="1:21" ht="15.75" thickBot="1" x14ac:dyDescent="0.3">
      <c r="A45" s="126" t="s">
        <v>277</v>
      </c>
      <c r="B45" s="126">
        <v>138</v>
      </c>
      <c r="C45" s="127" t="s">
        <v>171</v>
      </c>
      <c r="D45" s="126" t="s">
        <v>191</v>
      </c>
      <c r="E45" s="128" t="s">
        <v>278</v>
      </c>
      <c r="F45" s="129">
        <f t="shared" si="0"/>
        <v>0.9324988364604001</v>
      </c>
      <c r="G45" s="130">
        <f t="shared" si="1"/>
        <v>128.686487648069</v>
      </c>
      <c r="H45" s="131"/>
      <c r="I45" s="131">
        <f t="shared" si="16"/>
        <v>77.708236371700011</v>
      </c>
      <c r="J45" s="131"/>
      <c r="K45" s="128" t="s">
        <v>279</v>
      </c>
      <c r="L45" s="132" t="str">
        <f t="shared" si="17"/>
        <v>12+229.8j</v>
      </c>
      <c r="M45" s="130">
        <f t="shared" si="14"/>
        <v>130.37067275914788</v>
      </c>
      <c r="N45" s="131"/>
      <c r="O45" s="146">
        <f t="shared" si="15"/>
        <v>230.11310262564365</v>
      </c>
      <c r="P45" s="133">
        <v>42629</v>
      </c>
      <c r="Q45" s="143"/>
      <c r="R45" s="143"/>
      <c r="S45" s="143"/>
      <c r="T45" s="143"/>
      <c r="U45" s="143"/>
    </row>
    <row r="46" spans="1:21" ht="15.75" thickBot="1" x14ac:dyDescent="0.3">
      <c r="A46" s="126" t="s">
        <v>280</v>
      </c>
      <c r="B46" s="126">
        <v>138</v>
      </c>
      <c r="C46" s="127" t="s">
        <v>171</v>
      </c>
      <c r="D46" s="126" t="s">
        <v>281</v>
      </c>
      <c r="E46" s="128" t="s">
        <v>282</v>
      </c>
      <c r="F46" s="129">
        <f t="shared" si="0"/>
        <v>0.91086561028507373</v>
      </c>
      <c r="G46" s="130">
        <f t="shared" si="1"/>
        <v>131.74281545489853</v>
      </c>
      <c r="H46" s="131"/>
      <c r="I46" s="131">
        <f t="shared" si="16"/>
        <v>75.905467523756144</v>
      </c>
      <c r="J46" s="131"/>
      <c r="K46" s="128" t="s">
        <v>283</v>
      </c>
      <c r="L46" s="132" t="str">
        <f t="shared" si="17"/>
        <v>11.7+224.5j</v>
      </c>
      <c r="M46" s="130">
        <f t="shared" si="14"/>
        <v>133.44918456207574</v>
      </c>
      <c r="N46" s="131"/>
      <c r="O46" s="146">
        <f t="shared" si="15"/>
        <v>224.80467076998198</v>
      </c>
      <c r="P46" s="133">
        <v>42629</v>
      </c>
      <c r="Q46" s="143"/>
      <c r="R46" s="143"/>
      <c r="S46" s="143"/>
      <c r="T46" s="143"/>
      <c r="U46" s="143"/>
    </row>
    <row r="47" spans="1:21" ht="15.75" thickBot="1" x14ac:dyDescent="0.3">
      <c r="A47" s="126" t="s">
        <v>284</v>
      </c>
      <c r="B47" s="126">
        <v>138</v>
      </c>
      <c r="C47" s="127" t="s">
        <v>171</v>
      </c>
      <c r="D47" s="126" t="s">
        <v>281</v>
      </c>
      <c r="E47" s="128" t="s">
        <v>285</v>
      </c>
      <c r="F47" s="129">
        <f t="shared" si="0"/>
        <v>0.89043072723261285</v>
      </c>
      <c r="G47" s="130">
        <f t="shared" si="1"/>
        <v>134.76623877631712</v>
      </c>
      <c r="H47" s="131"/>
      <c r="I47" s="131">
        <f t="shared" si="16"/>
        <v>74.202560602717739</v>
      </c>
      <c r="J47" s="131"/>
      <c r="K47" s="128" t="s">
        <v>286</v>
      </c>
      <c r="L47" s="132" t="str">
        <f t="shared" si="17"/>
        <v>11.4+220.2j</v>
      </c>
      <c r="M47" s="130">
        <f t="shared" si="14"/>
        <v>136.05756997417964</v>
      </c>
      <c r="N47" s="131"/>
      <c r="O47" s="146">
        <f t="shared" si="15"/>
        <v>220.49489790015548</v>
      </c>
      <c r="P47" s="133">
        <v>42629</v>
      </c>
      <c r="Q47" s="143"/>
      <c r="R47" s="143"/>
      <c r="S47" s="143"/>
      <c r="T47" s="143"/>
      <c r="U47" s="143"/>
    </row>
    <row r="48" spans="1:21" ht="15.75" thickBot="1" x14ac:dyDescent="0.3">
      <c r="A48" s="126" t="s">
        <v>287</v>
      </c>
      <c r="B48" s="126">
        <v>138</v>
      </c>
      <c r="C48" s="127" t="s">
        <v>61</v>
      </c>
      <c r="D48" s="126" t="s">
        <v>172</v>
      </c>
      <c r="E48" s="128" t="s">
        <v>288</v>
      </c>
      <c r="F48" s="129">
        <f t="shared" si="0"/>
        <v>0.82734408803109249</v>
      </c>
      <c r="G48" s="130">
        <f t="shared" si="1"/>
        <v>145.042433657289</v>
      </c>
      <c r="H48" s="131"/>
      <c r="I48" s="131">
        <f t="shared" si="16"/>
        <v>68.945340669257703</v>
      </c>
      <c r="J48" s="131"/>
      <c r="K48" s="128" t="s">
        <v>289</v>
      </c>
      <c r="L48" s="132" t="str">
        <f t="shared" si="17"/>
        <v>7.1+205.4j</v>
      </c>
      <c r="M48" s="130">
        <f t="shared" si="14"/>
        <v>145.96929501035888</v>
      </c>
      <c r="N48" s="131"/>
      <c r="O48" s="146">
        <f t="shared" si="15"/>
        <v>205.52267514802352</v>
      </c>
      <c r="P48" s="133">
        <v>42629</v>
      </c>
      <c r="Q48" s="143"/>
      <c r="R48" s="143"/>
      <c r="S48" s="143"/>
      <c r="T48" s="143"/>
      <c r="U48" s="143"/>
    </row>
    <row r="49" spans="1:21" ht="15.75" thickBot="1" x14ac:dyDescent="0.3">
      <c r="A49" s="126" t="s">
        <v>290</v>
      </c>
      <c r="B49" s="126">
        <v>138</v>
      </c>
      <c r="C49" s="127" t="s">
        <v>291</v>
      </c>
      <c r="D49" s="126" t="s">
        <v>172</v>
      </c>
      <c r="E49" s="128" t="s">
        <v>292</v>
      </c>
      <c r="F49" s="129">
        <f t="shared" si="0"/>
        <v>0.83565591004910622</v>
      </c>
      <c r="G49" s="130">
        <f t="shared" si="1"/>
        <v>143.59977420963656</v>
      </c>
      <c r="H49" s="131"/>
      <c r="I49" s="131">
        <f t="shared" si="16"/>
        <v>69.637992504092182</v>
      </c>
      <c r="J49" s="131"/>
      <c r="K49" s="128" t="s">
        <v>293</v>
      </c>
      <c r="L49" s="132" t="str">
        <f t="shared" si="17"/>
        <v>6.3+206.5j</v>
      </c>
      <c r="M49" s="130">
        <f t="shared" si="14"/>
        <v>145.21088732839513</v>
      </c>
      <c r="N49" s="131"/>
      <c r="O49" s="146">
        <f t="shared" si="15"/>
        <v>206.5960793432441</v>
      </c>
      <c r="P49" s="133">
        <v>42629</v>
      </c>
      <c r="Q49" s="143"/>
      <c r="R49" s="143"/>
      <c r="S49" s="143"/>
      <c r="T49" s="143"/>
      <c r="U49" s="143"/>
    </row>
    <row r="50" spans="1:21" ht="15.75" thickBot="1" x14ac:dyDescent="0.3">
      <c r="A50" s="126" t="s">
        <v>294</v>
      </c>
      <c r="B50" s="126">
        <v>138</v>
      </c>
      <c r="C50" s="127" t="s">
        <v>61</v>
      </c>
      <c r="D50" s="126" t="s">
        <v>172</v>
      </c>
      <c r="E50" s="128" t="s">
        <v>295</v>
      </c>
      <c r="F50" s="129">
        <f t="shared" si="0"/>
        <v>0.85004818686942674</v>
      </c>
      <c r="G50" s="130">
        <f t="shared" si="1"/>
        <v>141.16846768644757</v>
      </c>
      <c r="H50" s="131"/>
      <c r="I50" s="131">
        <f t="shared" si="16"/>
        <v>70.837348905785561</v>
      </c>
      <c r="J50" s="131"/>
      <c r="K50" s="128" t="s">
        <v>296</v>
      </c>
      <c r="L50" s="132" t="str">
        <f t="shared" si="17"/>
        <v>6.3+206.9j</v>
      </c>
      <c r="M50" s="130">
        <f t="shared" si="14"/>
        <v>144.93041125980699</v>
      </c>
      <c r="N50" s="131"/>
      <c r="O50" s="146">
        <f t="shared" si="15"/>
        <v>206.9958936790776</v>
      </c>
      <c r="P50" s="133">
        <v>42629</v>
      </c>
      <c r="Q50" s="143"/>
      <c r="R50" s="143"/>
      <c r="S50" s="143"/>
      <c r="T50" s="143"/>
      <c r="U50" s="143"/>
    </row>
    <row r="51" spans="1:21" ht="15.75" thickBot="1" x14ac:dyDescent="0.3">
      <c r="A51" s="126" t="s">
        <v>297</v>
      </c>
      <c r="B51" s="126">
        <v>138</v>
      </c>
      <c r="C51" s="127" t="s">
        <v>171</v>
      </c>
      <c r="D51" s="126" t="s">
        <v>172</v>
      </c>
      <c r="E51" s="128" t="s">
        <v>298</v>
      </c>
      <c r="F51" s="129">
        <f t="shared" si="0"/>
        <v>0.90127909107001936</v>
      </c>
      <c r="G51" s="130">
        <f t="shared" si="1"/>
        <v>133.14410729037687</v>
      </c>
      <c r="H51" s="131"/>
      <c r="I51" s="131">
        <f t="shared" si="16"/>
        <v>75.10659092250161</v>
      </c>
      <c r="J51" s="131"/>
      <c r="K51" s="128" t="s">
        <v>299</v>
      </c>
      <c r="L51" s="132" t="str">
        <f t="shared" si="17"/>
        <v>11.8+223.1j</v>
      </c>
      <c r="M51" s="130">
        <f t="shared" si="14"/>
        <v>134.28115571577487</v>
      </c>
      <c r="N51" s="131"/>
      <c r="O51" s="146">
        <f t="shared" si="15"/>
        <v>223.41183943560375</v>
      </c>
      <c r="P51" s="133">
        <v>42629</v>
      </c>
      <c r="Q51" s="143"/>
      <c r="R51" s="143"/>
      <c r="S51" s="143"/>
      <c r="T51" s="143"/>
      <c r="U51" s="143"/>
    </row>
    <row r="52" spans="1:21" ht="15.75" thickBot="1" x14ac:dyDescent="0.3">
      <c r="A52" s="126" t="s">
        <v>300</v>
      </c>
      <c r="B52" s="126">
        <v>138</v>
      </c>
      <c r="C52" s="127" t="s">
        <v>171</v>
      </c>
      <c r="D52" s="126" t="s">
        <v>172</v>
      </c>
      <c r="E52" s="128" t="s">
        <v>301</v>
      </c>
      <c r="F52" s="129">
        <f t="shared" si="0"/>
        <v>0.86293601153272081</v>
      </c>
      <c r="G52" s="130">
        <f t="shared" si="1"/>
        <v>139.06013701625412</v>
      </c>
      <c r="H52" s="131"/>
      <c r="I52" s="131">
        <f t="shared" si="16"/>
        <v>71.911334294393399</v>
      </c>
      <c r="J52" s="131"/>
      <c r="K52" s="128" t="s">
        <v>302</v>
      </c>
      <c r="L52" s="132" t="str">
        <f t="shared" si="17"/>
        <v>11.8+213.5j</v>
      </c>
      <c r="M52" s="130">
        <f t="shared" si="14"/>
        <v>140.30109715153498</v>
      </c>
      <c r="N52" s="131"/>
      <c r="O52" s="146">
        <f t="shared" si="15"/>
        <v>213.82584034676444</v>
      </c>
      <c r="P52" s="133">
        <v>42629</v>
      </c>
      <c r="Q52" s="143"/>
      <c r="R52" s="143"/>
      <c r="S52" s="143"/>
      <c r="T52" s="143"/>
      <c r="U52" s="143"/>
    </row>
    <row r="53" spans="1:21" ht="15.75" thickBot="1" x14ac:dyDescent="0.3">
      <c r="A53" s="126" t="s">
        <v>303</v>
      </c>
      <c r="B53" s="126">
        <v>138</v>
      </c>
      <c r="C53" s="127" t="s">
        <v>171</v>
      </c>
      <c r="D53" s="126" t="s">
        <v>172</v>
      </c>
      <c r="E53" s="128" t="s">
        <v>304</v>
      </c>
      <c r="F53" s="129">
        <f t="shared" si="0"/>
        <v>0.92297709614052703</v>
      </c>
      <c r="G53" s="130">
        <f t="shared" si="1"/>
        <v>130.01406048079173</v>
      </c>
      <c r="H53" s="131"/>
      <c r="I53" s="131">
        <f t="shared" si="16"/>
        <v>76.914758011710589</v>
      </c>
      <c r="J53" s="131"/>
      <c r="K53" s="128" t="s">
        <v>305</v>
      </c>
      <c r="L53" s="132" t="str">
        <f t="shared" si="17"/>
        <v>11.9+227.7j</v>
      </c>
      <c r="M53" s="130">
        <f t="shared" si="14"/>
        <v>131.57274650598143</v>
      </c>
      <c r="N53" s="131"/>
      <c r="O53" s="146">
        <f t="shared" si="15"/>
        <v>228.01074536082723</v>
      </c>
      <c r="P53" s="133">
        <v>40987</v>
      </c>
      <c r="Q53" s="143"/>
      <c r="R53" s="143"/>
      <c r="S53" s="143"/>
      <c r="T53" s="143"/>
      <c r="U53" s="143"/>
    </row>
    <row r="54" spans="1:21" ht="15.75" thickBot="1" x14ac:dyDescent="0.3">
      <c r="A54" s="126" t="s">
        <v>306</v>
      </c>
      <c r="B54" s="126">
        <v>138</v>
      </c>
      <c r="C54" s="127" t="s">
        <v>171</v>
      </c>
      <c r="D54" s="126" t="s">
        <v>180</v>
      </c>
      <c r="E54" s="128" t="s">
        <v>307</v>
      </c>
      <c r="F54" s="129">
        <f t="shared" si="0"/>
        <v>0.9745041816226343</v>
      </c>
      <c r="G54" s="130">
        <f t="shared" si="1"/>
        <v>123.13954343447716</v>
      </c>
      <c r="H54" s="131"/>
      <c r="I54" s="131">
        <f t="shared" si="16"/>
        <v>81.208681801886186</v>
      </c>
      <c r="J54" s="131"/>
      <c r="K54" s="128" t="s">
        <v>308</v>
      </c>
      <c r="L54" s="132" t="str">
        <f t="shared" si="17"/>
        <v>12.1+240.7j</v>
      </c>
      <c r="M54" s="130">
        <f t="shared" si="14"/>
        <v>124.47929177596663</v>
      </c>
      <c r="N54" s="131"/>
      <c r="O54" s="146">
        <f t="shared" si="15"/>
        <v>241.00394187647632</v>
      </c>
      <c r="P54" s="133">
        <v>40987</v>
      </c>
      <c r="Q54" s="143"/>
      <c r="R54" s="143"/>
      <c r="S54" s="143"/>
      <c r="T54" s="146"/>
      <c r="U54" s="146"/>
    </row>
    <row r="55" spans="1:21" ht="15.75" thickBot="1" x14ac:dyDescent="0.3">
      <c r="A55" s="126" t="s">
        <v>898</v>
      </c>
      <c r="B55" s="126">
        <v>138</v>
      </c>
      <c r="C55" s="10" t="s">
        <v>322</v>
      </c>
      <c r="D55" s="9" t="s">
        <v>1105</v>
      </c>
      <c r="E55" s="57" t="s">
        <v>1115</v>
      </c>
      <c r="F55" s="129">
        <f t="shared" ref="F55" si="18">0.012*I55</f>
        <v>0.92776997149077844</v>
      </c>
      <c r="G55" s="130">
        <f t="shared" ref="G55" si="19">1/I55*10000</f>
        <v>129.34240564736012</v>
      </c>
      <c r="H55" s="131"/>
      <c r="I55" s="131">
        <f t="shared" ref="I55" si="20">IMABS(E55)</f>
        <v>77.314164290898205</v>
      </c>
      <c r="J55" s="131"/>
      <c r="K55" s="57" t="s">
        <v>1116</v>
      </c>
      <c r="L55" s="132" t="str">
        <f t="shared" ref="L55" si="21">IMSUM(E55,E55,K55)</f>
        <v>11.9+229j</v>
      </c>
      <c r="M55" s="130">
        <f t="shared" ref="M55" si="22">3/O55*10000</f>
        <v>130.82784423668707</v>
      </c>
      <c r="N55" s="131"/>
      <c r="O55" s="146">
        <f t="shared" ref="O55" si="23">IMABS(L55)</f>
        <v>229.30898368794891</v>
      </c>
      <c r="P55" s="133">
        <v>44390</v>
      </c>
      <c r="Q55" s="146"/>
      <c r="R55" s="146"/>
      <c r="S55" s="146"/>
      <c r="T55" s="146"/>
      <c r="U55" s="146"/>
    </row>
    <row r="56" spans="1:21" ht="15.75" thickBot="1" x14ac:dyDescent="0.3">
      <c r="A56" s="126" t="s">
        <v>309</v>
      </c>
      <c r="B56" s="126">
        <v>138</v>
      </c>
      <c r="C56" s="127" t="s">
        <v>310</v>
      </c>
      <c r="D56" s="126" t="s">
        <v>311</v>
      </c>
      <c r="E56" s="128" t="s">
        <v>312</v>
      </c>
      <c r="F56" s="129">
        <f t="shared" si="0"/>
        <v>0.92125149660665395</v>
      </c>
      <c r="G56" s="130">
        <f t="shared" si="1"/>
        <v>130.2575902910433</v>
      </c>
      <c r="H56" s="131"/>
      <c r="I56" s="131">
        <f t="shared" si="16"/>
        <v>76.770958050554498</v>
      </c>
      <c r="J56" s="131"/>
      <c r="K56" s="128" t="s">
        <v>313</v>
      </c>
      <c r="L56" s="132" t="str">
        <f t="shared" si="17"/>
        <v>9.7+228.3j</v>
      </c>
      <c r="M56" s="130">
        <f t="shared" si="14"/>
        <v>131.28759620153627</v>
      </c>
      <c r="N56" s="131"/>
      <c r="O56" s="146">
        <f t="shared" si="15"/>
        <v>228.50597366370971</v>
      </c>
      <c r="P56" s="133">
        <v>42632</v>
      </c>
      <c r="Q56" s="146"/>
      <c r="R56" s="146"/>
      <c r="S56" s="146"/>
      <c r="T56" s="143"/>
      <c r="U56" s="143"/>
    </row>
    <row r="57" spans="1:21" ht="15.75" thickBot="1" x14ac:dyDescent="0.3">
      <c r="A57" s="126" t="s">
        <v>314</v>
      </c>
      <c r="B57" s="126">
        <v>138</v>
      </c>
      <c r="C57" s="127" t="s">
        <v>315</v>
      </c>
      <c r="D57" s="126" t="s">
        <v>191</v>
      </c>
      <c r="E57" s="128" t="s">
        <v>1010</v>
      </c>
      <c r="F57" s="129">
        <f t="shared" si="0"/>
        <v>0.8335267722155062</v>
      </c>
      <c r="G57" s="130">
        <f t="shared" si="1"/>
        <v>143.96658151848101</v>
      </c>
      <c r="H57" s="131"/>
      <c r="I57" s="131">
        <f t="shared" si="16"/>
        <v>69.460564351292177</v>
      </c>
      <c r="J57" s="131"/>
      <c r="K57" s="128" t="s">
        <v>1011</v>
      </c>
      <c r="L57" s="132" t="str">
        <f t="shared" si="17"/>
        <v>8.5+206.3j</v>
      </c>
      <c r="M57" s="130">
        <f t="shared" si="14"/>
        <v>145.29601618681212</v>
      </c>
      <c r="N57" s="131"/>
      <c r="O57" s="146">
        <f t="shared" si="15"/>
        <v>206.47503481050683</v>
      </c>
      <c r="P57" s="133">
        <v>42444</v>
      </c>
      <c r="Q57" s="143"/>
      <c r="R57" s="143"/>
      <c r="S57" s="143"/>
      <c r="T57" s="146"/>
      <c r="U57" s="146"/>
    </row>
    <row r="58" spans="1:21" ht="15.75" thickBot="1" x14ac:dyDescent="0.3">
      <c r="A58" s="148" t="s">
        <v>316</v>
      </c>
      <c r="B58" s="148">
        <v>138</v>
      </c>
      <c r="C58" s="149" t="s">
        <v>310</v>
      </c>
      <c r="D58" s="148" t="s">
        <v>180</v>
      </c>
      <c r="E58" s="128" t="s">
        <v>1007</v>
      </c>
      <c r="F58" s="129">
        <f t="shared" si="0"/>
        <v>0.91416532421657726</v>
      </c>
      <c r="G58" s="130">
        <f t="shared" si="1"/>
        <v>131.26728483476199</v>
      </c>
      <c r="H58" s="150"/>
      <c r="I58" s="150">
        <f t="shared" si="16"/>
        <v>76.180443684714774</v>
      </c>
      <c r="J58" s="150"/>
      <c r="K58" s="128" t="s">
        <v>318</v>
      </c>
      <c r="L58" s="132" t="str">
        <f t="shared" si="17"/>
        <v>10.3+226.2j</v>
      </c>
      <c r="M58" s="130">
        <f t="shared" si="14"/>
        <v>132.48871282428942</v>
      </c>
      <c r="N58" s="150"/>
      <c r="O58" s="146">
        <f t="shared" si="15"/>
        <v>226.43438343149214</v>
      </c>
      <c r="P58" s="133">
        <v>42425</v>
      </c>
      <c r="Q58" s="146"/>
      <c r="R58" s="146"/>
      <c r="S58" s="146"/>
      <c r="T58" s="146"/>
      <c r="U58" s="146"/>
    </row>
    <row r="59" spans="1:21" ht="15.75" thickBot="1" x14ac:dyDescent="0.3">
      <c r="A59" s="148" t="s">
        <v>319</v>
      </c>
      <c r="B59" s="148">
        <v>138</v>
      </c>
      <c r="C59" s="149" t="s">
        <v>310</v>
      </c>
      <c r="D59" s="148" t="s">
        <v>180</v>
      </c>
      <c r="E59" s="128" t="s">
        <v>1008</v>
      </c>
      <c r="F59" s="129">
        <f t="shared" si="0"/>
        <v>0.91781723670892135</v>
      </c>
      <c r="G59" s="130">
        <f t="shared" si="1"/>
        <v>130.74498407797614</v>
      </c>
      <c r="H59" s="150"/>
      <c r="I59" s="150">
        <f t="shared" si="16"/>
        <v>76.484769725743448</v>
      </c>
      <c r="J59" s="150"/>
      <c r="K59" s="128" t="s">
        <v>318</v>
      </c>
      <c r="L59" s="132" t="str">
        <f t="shared" si="17"/>
        <v>10.5+226.8j</v>
      </c>
      <c r="M59" s="130">
        <f t="shared" si="14"/>
        <v>132.1336039853968</v>
      </c>
      <c r="N59" s="150"/>
      <c r="O59" s="146">
        <f t="shared" si="15"/>
        <v>227.04292545683955</v>
      </c>
      <c r="P59" s="133">
        <v>42425</v>
      </c>
      <c r="Q59" s="146"/>
      <c r="R59" s="146"/>
      <c r="S59" s="146"/>
      <c r="T59" s="146"/>
      <c r="U59" s="146"/>
    </row>
    <row r="60" spans="1:21" ht="15.75" thickBot="1" x14ac:dyDescent="0.3">
      <c r="A60" s="126" t="s">
        <v>321</v>
      </c>
      <c r="B60" s="126">
        <v>138</v>
      </c>
      <c r="C60" s="127" t="s">
        <v>322</v>
      </c>
      <c r="D60" s="126" t="s">
        <v>180</v>
      </c>
      <c r="E60" s="128" t="s">
        <v>323</v>
      </c>
      <c r="F60" s="129">
        <f t="shared" si="0"/>
        <v>0.8647496747614305</v>
      </c>
      <c r="G60" s="130">
        <f t="shared" si="1"/>
        <v>138.76848237393776</v>
      </c>
      <c r="H60" s="131"/>
      <c r="I60" s="131">
        <f t="shared" si="16"/>
        <v>72.062472896785877</v>
      </c>
      <c r="J60" s="131"/>
      <c r="K60" s="128" t="s">
        <v>324</v>
      </c>
      <c r="L60" s="132" t="str">
        <f t="shared" si="17"/>
        <v>8.7+214.2j</v>
      </c>
      <c r="M60" s="130">
        <f t="shared" si="14"/>
        <v>139.94064137256697</v>
      </c>
      <c r="N60" s="131"/>
      <c r="O60" s="146">
        <f t="shared" si="15"/>
        <v>214.3766078656904</v>
      </c>
      <c r="P60" s="133">
        <v>42565</v>
      </c>
      <c r="Q60" s="146"/>
      <c r="R60" s="146"/>
      <c r="S60" s="146"/>
      <c r="T60" s="143"/>
      <c r="U60" s="143"/>
    </row>
    <row r="61" spans="1:21" ht="15.75" thickBot="1" x14ac:dyDescent="0.3">
      <c r="A61" s="126" t="s">
        <v>325</v>
      </c>
      <c r="B61" s="126">
        <v>138</v>
      </c>
      <c r="C61" s="127" t="s">
        <v>171</v>
      </c>
      <c r="D61" s="126" t="s">
        <v>180</v>
      </c>
      <c r="E61" s="128" t="s">
        <v>326</v>
      </c>
      <c r="F61" s="129">
        <f t="shared" si="0"/>
        <v>0.88477685322345545</v>
      </c>
      <c r="G61" s="130">
        <f t="shared" si="1"/>
        <v>135.62741787696081</v>
      </c>
      <c r="H61" s="131"/>
      <c r="I61" s="131">
        <f t="shared" si="16"/>
        <v>73.731404435287956</v>
      </c>
      <c r="J61" s="131"/>
      <c r="K61" s="128" t="s">
        <v>327</v>
      </c>
      <c r="L61" s="132" t="str">
        <f t="shared" si="17"/>
        <v>13+219j</v>
      </c>
      <c r="M61" s="130">
        <f t="shared" si="14"/>
        <v>136.74558826914372</v>
      </c>
      <c r="N61" s="131"/>
      <c r="O61" s="146">
        <f t="shared" si="15"/>
        <v>219.38550544646287</v>
      </c>
      <c r="P61" s="133">
        <v>42565</v>
      </c>
      <c r="Q61" s="143"/>
      <c r="R61" s="143"/>
      <c r="S61" s="143"/>
      <c r="T61" s="143"/>
      <c r="U61" s="143"/>
    </row>
    <row r="62" spans="1:21" ht="15.75" thickBot="1" x14ac:dyDescent="0.3">
      <c r="A62" s="148" t="s">
        <v>328</v>
      </c>
      <c r="B62" s="148">
        <v>138</v>
      </c>
      <c r="C62" s="149" t="s">
        <v>171</v>
      </c>
      <c r="D62" s="148" t="s">
        <v>191</v>
      </c>
      <c r="E62" s="128" t="s">
        <v>329</v>
      </c>
      <c r="F62" s="129">
        <f t="shared" si="0"/>
        <v>0.87971049783437283</v>
      </c>
      <c r="G62" s="130">
        <f t="shared" si="1"/>
        <v>136.40851199958394</v>
      </c>
      <c r="H62" s="150"/>
      <c r="I62" s="150">
        <f t="shared" si="16"/>
        <v>73.3092081528644</v>
      </c>
      <c r="J62" s="150"/>
      <c r="K62" s="128" t="s">
        <v>1009</v>
      </c>
      <c r="L62" s="132" t="str">
        <f t="shared" si="17"/>
        <v>11.7+217.5j</v>
      </c>
      <c r="M62" s="130">
        <f t="shared" si="14"/>
        <v>137.73190117459831</v>
      </c>
      <c r="N62" s="150"/>
      <c r="O62" s="146">
        <f t="shared" si="15"/>
        <v>217.81446232975441</v>
      </c>
      <c r="P62" s="133">
        <v>42464</v>
      </c>
      <c r="Q62" s="143"/>
      <c r="R62" s="143"/>
      <c r="S62" s="143"/>
      <c r="T62" s="146"/>
      <c r="U62" s="146"/>
    </row>
    <row r="63" spans="1:21" ht="15.75" thickBot="1" x14ac:dyDescent="0.3">
      <c r="A63" s="148" t="s">
        <v>330</v>
      </c>
      <c r="B63" s="148">
        <v>138</v>
      </c>
      <c r="C63" s="149" t="s">
        <v>171</v>
      </c>
      <c r="D63" s="148" t="s">
        <v>191</v>
      </c>
      <c r="E63" s="128" t="s">
        <v>331</v>
      </c>
      <c r="F63" s="129">
        <f t="shared" si="0"/>
        <v>0.86180554651266883</v>
      </c>
      <c r="G63" s="130">
        <f t="shared" si="1"/>
        <v>139.2425477946677</v>
      </c>
      <c r="H63" s="150"/>
      <c r="I63" s="150">
        <f t="shared" si="16"/>
        <v>71.817128876055733</v>
      </c>
      <c r="J63" s="150"/>
      <c r="K63" s="128" t="s">
        <v>174</v>
      </c>
      <c r="L63" s="132" t="str">
        <f t="shared" si="17"/>
        <v>12+213j</v>
      </c>
      <c r="M63" s="130">
        <f t="shared" si="14"/>
        <v>140.62208184742755</v>
      </c>
      <c r="N63" s="150"/>
      <c r="O63" s="146">
        <f t="shared" si="15"/>
        <v>213.33776037073227</v>
      </c>
      <c r="P63" s="133">
        <v>42464</v>
      </c>
      <c r="Q63" s="146"/>
      <c r="R63" s="146"/>
      <c r="S63" s="146"/>
      <c r="T63" s="146"/>
      <c r="U63" s="146"/>
    </row>
    <row r="64" spans="1:21" ht="15.75" thickBot="1" x14ac:dyDescent="0.3">
      <c r="A64" s="126" t="s">
        <v>332</v>
      </c>
      <c r="B64" s="126">
        <v>138</v>
      </c>
      <c r="C64" s="127" t="s">
        <v>61</v>
      </c>
      <c r="D64" s="126" t="s">
        <v>191</v>
      </c>
      <c r="E64" s="128" t="s">
        <v>333</v>
      </c>
      <c r="F64" s="129">
        <f t="shared" si="0"/>
        <v>0.77717951594210211</v>
      </c>
      <c r="G64" s="130">
        <f t="shared" si="1"/>
        <v>154.40448125364603</v>
      </c>
      <c r="H64" s="131"/>
      <c r="I64" s="131">
        <f t="shared" si="16"/>
        <v>64.764959661841843</v>
      </c>
      <c r="J64" s="131"/>
      <c r="K64" s="128" t="s">
        <v>334</v>
      </c>
      <c r="L64" s="132" t="str">
        <f t="shared" si="17"/>
        <v>8.4+192.2j</v>
      </c>
      <c r="M64" s="130">
        <f t="shared" si="14"/>
        <v>155.93855235696967</v>
      </c>
      <c r="N64" s="131"/>
      <c r="O64" s="146">
        <f t="shared" si="15"/>
        <v>192.38347122349151</v>
      </c>
      <c r="P64" s="133">
        <v>42629</v>
      </c>
      <c r="Q64" s="146"/>
      <c r="R64" s="146"/>
      <c r="S64" s="146"/>
      <c r="T64" s="143"/>
      <c r="U64" s="143"/>
    </row>
    <row r="65" spans="1:21" ht="15.75" thickBot="1" x14ac:dyDescent="0.3">
      <c r="A65" s="126" t="s">
        <v>335</v>
      </c>
      <c r="B65" s="126" t="s">
        <v>336</v>
      </c>
      <c r="C65" s="127" t="s">
        <v>171</v>
      </c>
      <c r="D65" s="126" t="s">
        <v>337</v>
      </c>
      <c r="E65" s="128" t="s">
        <v>338</v>
      </c>
      <c r="F65" s="129">
        <f t="shared" si="0"/>
        <v>1.1860936219371554</v>
      </c>
      <c r="G65" s="130">
        <f t="shared" si="1"/>
        <v>101.17245197222564</v>
      </c>
      <c r="H65" s="131"/>
      <c r="I65" s="131">
        <f t="shared" si="16"/>
        <v>98.841135161429605</v>
      </c>
      <c r="J65" s="131"/>
      <c r="K65" s="128" t="s">
        <v>339</v>
      </c>
      <c r="L65" s="132" t="str">
        <f t="shared" si="17"/>
        <v>16+261.1j</v>
      </c>
      <c r="M65" s="130">
        <f t="shared" si="14"/>
        <v>114.68338196435727</v>
      </c>
      <c r="N65" s="131"/>
      <c r="O65" s="146">
        <f t="shared" si="15"/>
        <v>261.58977426497393</v>
      </c>
      <c r="P65" s="133">
        <v>41165</v>
      </c>
      <c r="Q65" s="143"/>
      <c r="R65" s="143"/>
      <c r="S65" s="143"/>
      <c r="T65" s="146"/>
      <c r="U65" s="146"/>
    </row>
    <row r="66" spans="1:21" ht="15.75" thickBot="1" x14ac:dyDescent="0.3">
      <c r="A66" s="165" t="s">
        <v>340</v>
      </c>
      <c r="B66" s="165" t="s">
        <v>341</v>
      </c>
      <c r="C66" s="166" t="s">
        <v>1078</v>
      </c>
      <c r="D66" s="165" t="s">
        <v>343</v>
      </c>
      <c r="E66" s="163" t="s">
        <v>1079</v>
      </c>
      <c r="F66" s="167">
        <f t="shared" ref="F66:F67" si="24">0.012*I66</f>
        <v>1.6405926733958067</v>
      </c>
      <c r="G66" s="168">
        <f t="shared" ref="G66:G67" si="25">1/I66*10000</f>
        <v>73.144298366038726</v>
      </c>
      <c r="H66" s="169"/>
      <c r="I66" s="169">
        <f t="shared" ref="I66:I67" si="26">IMABS(E66)</f>
        <v>136.71605611631722</v>
      </c>
      <c r="J66" s="169"/>
      <c r="K66" s="163" t="s">
        <v>1080</v>
      </c>
      <c r="L66" s="170" t="str">
        <f t="shared" ref="L66:L67" si="27">IMSUM(E66,E66,K66)</f>
        <v>44.1+394.2j</v>
      </c>
      <c r="M66" s="168">
        <f t="shared" ref="M66:M67" si="28">3/O66*10000</f>
        <v>75.631692807248925</v>
      </c>
      <c r="N66" s="169"/>
      <c r="O66" s="162">
        <f t="shared" ref="O66:O67" si="29">IMABS(L66)</f>
        <v>396.65911057228976</v>
      </c>
      <c r="P66" s="171">
        <v>42632</v>
      </c>
      <c r="Q66" s="146"/>
      <c r="R66" s="146"/>
      <c r="S66" s="146"/>
      <c r="T66" s="143"/>
      <c r="U66" s="143"/>
    </row>
    <row r="67" spans="1:21" ht="15.75" thickBot="1" x14ac:dyDescent="0.3">
      <c r="A67" s="165" t="s">
        <v>340</v>
      </c>
      <c r="B67" s="165" t="s">
        <v>341</v>
      </c>
      <c r="C67" s="166" t="s">
        <v>1078</v>
      </c>
      <c r="D67" s="165" t="s">
        <v>343</v>
      </c>
      <c r="E67" s="163" t="s">
        <v>1081</v>
      </c>
      <c r="F67" s="167">
        <f t="shared" si="24"/>
        <v>1.6526509613345466</v>
      </c>
      <c r="G67" s="168">
        <f t="shared" si="25"/>
        <v>72.610613376642917</v>
      </c>
      <c r="H67" s="169"/>
      <c r="I67" s="169">
        <f t="shared" si="26"/>
        <v>137.72091344454554</v>
      </c>
      <c r="J67" s="169"/>
      <c r="K67" s="163" t="s">
        <v>1082</v>
      </c>
      <c r="L67" s="170" t="str">
        <f t="shared" si="27"/>
        <v>44.3+396.8j</v>
      </c>
      <c r="M67" s="168">
        <f t="shared" si="28"/>
        <v>75.138021472068971</v>
      </c>
      <c r="N67" s="169"/>
      <c r="O67" s="162">
        <f t="shared" si="29"/>
        <v>399.26523765537115</v>
      </c>
      <c r="P67" s="171">
        <v>42632</v>
      </c>
      <c r="Q67" s="143"/>
      <c r="R67" s="143"/>
      <c r="S67" s="143"/>
      <c r="T67" s="143"/>
      <c r="U67" s="143"/>
    </row>
    <row r="68" spans="1:21" ht="15.75" thickBot="1" x14ac:dyDescent="0.3">
      <c r="A68" s="126" t="s">
        <v>340</v>
      </c>
      <c r="B68" s="126" t="s">
        <v>341</v>
      </c>
      <c r="C68" s="127" t="s">
        <v>342</v>
      </c>
      <c r="D68" s="126" t="s">
        <v>343</v>
      </c>
      <c r="E68" s="128" t="s">
        <v>344</v>
      </c>
      <c r="F68" s="129">
        <f t="shared" si="0"/>
        <v>0.86706539545757444</v>
      </c>
      <c r="G68" s="130">
        <f t="shared" si="1"/>
        <v>138.39786552278755</v>
      </c>
      <c r="H68" s="131"/>
      <c r="I68" s="131">
        <f t="shared" si="16"/>
        <v>72.255449621464535</v>
      </c>
      <c r="J68" s="131"/>
      <c r="K68" s="128" t="s">
        <v>345</v>
      </c>
      <c r="L68" s="132" t="str">
        <f t="shared" si="17"/>
        <v>22.4+205j</v>
      </c>
      <c r="M68" s="130">
        <f t="shared" si="14"/>
        <v>145.47558309234157</v>
      </c>
      <c r="N68" s="131"/>
      <c r="O68" s="146">
        <f t="shared" si="15"/>
        <v>206.22017360093554</v>
      </c>
      <c r="P68" s="133">
        <v>42632</v>
      </c>
      <c r="Q68" s="172" t="s">
        <v>1083</v>
      </c>
      <c r="R68" s="143"/>
      <c r="S68" s="143"/>
      <c r="T68" s="143"/>
      <c r="U68" s="143"/>
    </row>
    <row r="69" spans="1:21" ht="15.75" thickBot="1" x14ac:dyDescent="0.3">
      <c r="A69" s="126" t="s">
        <v>1018</v>
      </c>
      <c r="B69" s="126" t="s">
        <v>623</v>
      </c>
      <c r="C69" s="127" t="s">
        <v>1019</v>
      </c>
      <c r="D69" s="126" t="s">
        <v>337</v>
      </c>
      <c r="E69" s="128" t="s">
        <v>1021</v>
      </c>
      <c r="F69" s="129">
        <f t="shared" ref="F69:F70" si="30">0.012*I69</f>
        <v>1.2213724738997518</v>
      </c>
      <c r="G69" s="130">
        <f t="shared" ref="G69:G70" si="31">1/I69*10000</f>
        <v>98.250126447380055</v>
      </c>
      <c r="H69" s="131"/>
      <c r="I69" s="131">
        <f t="shared" ref="I69:I70" si="32">IMABS(E69)</f>
        <v>101.78103949164598</v>
      </c>
      <c r="J69" s="131"/>
      <c r="K69" s="128" t="s">
        <v>1023</v>
      </c>
      <c r="L69" s="132" t="str">
        <f t="shared" ref="L69:L70" si="33">IMSUM(E69,E69,K69)</f>
        <v>38.6+266.5j</v>
      </c>
      <c r="M69" s="130">
        <f t="shared" ref="M69:M70" si="34">3/O69*10000</f>
        <v>111.40782199424152</v>
      </c>
      <c r="N69" s="131"/>
      <c r="O69" s="146">
        <f t="shared" ref="O69:O70" si="35">IMABS(L69)</f>
        <v>269.28091280296866</v>
      </c>
      <c r="P69" s="133">
        <v>42632</v>
      </c>
      <c r="Q69" s="143"/>
      <c r="R69" s="143"/>
      <c r="S69" s="143"/>
      <c r="T69" s="143"/>
      <c r="U69" s="143"/>
    </row>
    <row r="70" spans="1:21" ht="15.75" thickBot="1" x14ac:dyDescent="0.3">
      <c r="A70" s="126" t="s">
        <v>1020</v>
      </c>
      <c r="B70" s="126" t="s">
        <v>336</v>
      </c>
      <c r="C70" s="127" t="s">
        <v>1019</v>
      </c>
      <c r="D70" s="126" t="s">
        <v>337</v>
      </c>
      <c r="E70" s="128" t="s">
        <v>1022</v>
      </c>
      <c r="F70" s="129">
        <f t="shared" si="30"/>
        <v>1.0181665875484227</v>
      </c>
      <c r="G70" s="130">
        <f t="shared" si="31"/>
        <v>117.85890586818431</v>
      </c>
      <c r="H70" s="131"/>
      <c r="I70" s="131">
        <f t="shared" si="32"/>
        <v>84.847215629035233</v>
      </c>
      <c r="J70" s="131"/>
      <c r="K70" s="128" t="s">
        <v>1024</v>
      </c>
      <c r="L70" s="132" t="str">
        <f t="shared" si="33"/>
        <v>21.5+234.9j</v>
      </c>
      <c r="M70" s="130">
        <f t="shared" si="34"/>
        <v>127.18230138657057</v>
      </c>
      <c r="N70" s="131"/>
      <c r="O70" s="146">
        <f t="shared" si="35"/>
        <v>235.88187721823817</v>
      </c>
      <c r="P70" s="133">
        <v>42632</v>
      </c>
      <c r="Q70" s="143"/>
      <c r="R70" s="143"/>
      <c r="S70" s="143"/>
      <c r="T70" s="143"/>
      <c r="U70" s="143"/>
    </row>
    <row r="71" spans="1:21" ht="15.75" thickBot="1" x14ac:dyDescent="0.3">
      <c r="A71" s="126" t="s">
        <v>316</v>
      </c>
      <c r="B71" s="126">
        <v>138</v>
      </c>
      <c r="C71" s="127" t="s">
        <v>346</v>
      </c>
      <c r="D71" s="126" t="s">
        <v>180</v>
      </c>
      <c r="E71" s="128" t="s">
        <v>317</v>
      </c>
      <c r="F71" s="129">
        <f t="shared" si="0"/>
        <v>0.90817170182735818</v>
      </c>
      <c r="G71" s="130">
        <f t="shared" si="1"/>
        <v>132.1336039853968</v>
      </c>
      <c r="H71" s="131"/>
      <c r="I71" s="131">
        <f t="shared" si="16"/>
        <v>75.680975152279842</v>
      </c>
      <c r="J71" s="131"/>
      <c r="K71" s="128" t="s">
        <v>347</v>
      </c>
      <c r="L71" s="132" t="str">
        <f t="shared" si="17"/>
        <v>11+228.4j</v>
      </c>
      <c r="M71" s="130">
        <f t="shared" si="14"/>
        <v>131.19644485728438</v>
      </c>
      <c r="O71" s="143">
        <f t="shared" si="15"/>
        <v>228.66473274206498</v>
      </c>
      <c r="P71" s="133">
        <v>42425</v>
      </c>
      <c r="Q71" s="143"/>
      <c r="R71" s="143"/>
      <c r="S71" s="143"/>
      <c r="T71" s="143"/>
      <c r="U71" s="146"/>
    </row>
    <row r="72" spans="1:21" ht="15.75" thickBot="1" x14ac:dyDescent="0.3">
      <c r="A72" s="126" t="s">
        <v>319</v>
      </c>
      <c r="B72" s="126">
        <v>138</v>
      </c>
      <c r="C72" s="127" t="s">
        <v>346</v>
      </c>
      <c r="D72" s="126" t="s">
        <v>180</v>
      </c>
      <c r="E72" s="128" t="s">
        <v>320</v>
      </c>
      <c r="F72" s="129">
        <f t="shared" si="0"/>
        <v>0.91176786519376751</v>
      </c>
      <c r="G72" s="130">
        <f t="shared" si="1"/>
        <v>131.61244718193461</v>
      </c>
      <c r="H72" s="131"/>
      <c r="I72" s="131">
        <f t="shared" si="16"/>
        <v>75.980655432813961</v>
      </c>
      <c r="J72" s="131"/>
      <c r="K72" s="128" t="s">
        <v>348</v>
      </c>
      <c r="L72" s="132" t="str">
        <f t="shared" si="17"/>
        <v>11.1+229.5j</v>
      </c>
      <c r="M72" s="130">
        <f t="shared" si="14"/>
        <v>130.56632842729857</v>
      </c>
      <c r="O72" s="143">
        <f t="shared" si="15"/>
        <v>229.76827457244832</v>
      </c>
      <c r="P72" s="133">
        <v>42425</v>
      </c>
      <c r="Q72" s="143"/>
      <c r="R72" s="143"/>
      <c r="S72" s="143"/>
      <c r="T72" s="143"/>
      <c r="U72" s="146"/>
    </row>
    <row r="73" spans="1:21" ht="15.75" thickBot="1" x14ac:dyDescent="0.3">
      <c r="A73" s="126" t="s">
        <v>349</v>
      </c>
      <c r="B73" s="126">
        <v>138</v>
      </c>
      <c r="C73" s="127" t="s">
        <v>61</v>
      </c>
      <c r="D73" s="126" t="s">
        <v>172</v>
      </c>
      <c r="E73" s="128" t="s">
        <v>350</v>
      </c>
      <c r="F73" s="129">
        <f t="shared" si="0"/>
        <v>0.8611528087395407</v>
      </c>
      <c r="G73" s="130">
        <f t="shared" si="1"/>
        <v>139.34809104976688</v>
      </c>
      <c r="H73" s="131"/>
      <c r="I73" s="131">
        <f t="shared" si="16"/>
        <v>71.762734061628393</v>
      </c>
      <c r="J73" s="131"/>
      <c r="K73" s="128" t="s">
        <v>351</v>
      </c>
      <c r="L73" s="132" t="str">
        <f t="shared" si="17"/>
        <v>8.3+210.2j</v>
      </c>
      <c r="M73" s="130">
        <f t="shared" si="14"/>
        <v>142.61008519937431</v>
      </c>
      <c r="N73" s="131"/>
      <c r="O73" s="146">
        <f t="shared" si="15"/>
        <v>210.36380392073156</v>
      </c>
      <c r="P73" s="133">
        <v>40927</v>
      </c>
      <c r="Q73" s="143"/>
      <c r="R73" s="143"/>
      <c r="S73" s="143"/>
      <c r="T73" s="146"/>
      <c r="U73" s="143"/>
    </row>
    <row r="74" spans="1:21" ht="15.75" thickBot="1" x14ac:dyDescent="0.3">
      <c r="A74" s="126" t="s">
        <v>352</v>
      </c>
      <c r="B74" s="126">
        <v>138</v>
      </c>
      <c r="C74" s="127" t="s">
        <v>61</v>
      </c>
      <c r="D74" s="126" t="s">
        <v>172</v>
      </c>
      <c r="E74" s="128" t="s">
        <v>353</v>
      </c>
      <c r="F74" s="129">
        <f t="shared" si="0"/>
        <v>0.85875491264970349</v>
      </c>
      <c r="G74" s="130">
        <f t="shared" si="1"/>
        <v>139.73719187205333</v>
      </c>
      <c r="H74" s="131"/>
      <c r="I74" s="131">
        <f t="shared" si="16"/>
        <v>71.562909387475287</v>
      </c>
      <c r="J74" s="131"/>
      <c r="K74" s="128" t="s">
        <v>354</v>
      </c>
      <c r="L74" s="132" t="str">
        <f t="shared" si="17"/>
        <v>8.4+209.8j</v>
      </c>
      <c r="M74" s="130">
        <f t="shared" si="14"/>
        <v>142.87885172419004</v>
      </c>
      <c r="N74" s="131"/>
      <c r="O74" s="146">
        <f t="shared" si="15"/>
        <v>209.96809281412263</v>
      </c>
      <c r="P74" s="133">
        <v>40927</v>
      </c>
      <c r="Q74" s="146"/>
      <c r="R74" s="146"/>
      <c r="S74" s="146"/>
      <c r="T74" s="146"/>
      <c r="U74" s="143"/>
    </row>
    <row r="75" spans="1:21" ht="15.75" thickBot="1" x14ac:dyDescent="0.3">
      <c r="A75" s="126" t="s">
        <v>355</v>
      </c>
      <c r="B75" s="126">
        <v>138</v>
      </c>
      <c r="C75" s="127" t="s">
        <v>171</v>
      </c>
      <c r="D75" s="126" t="s">
        <v>172</v>
      </c>
      <c r="E75" s="128" t="s">
        <v>356</v>
      </c>
      <c r="F75" s="129">
        <f t="shared" si="0"/>
        <v>0.90648225575573194</v>
      </c>
      <c r="G75" s="130">
        <f t="shared" si="1"/>
        <v>132.37986649827613</v>
      </c>
      <c r="H75" s="131"/>
      <c r="I75" s="131">
        <f t="shared" si="16"/>
        <v>75.54018797964433</v>
      </c>
      <c r="J75" s="131"/>
      <c r="K75" s="128" t="s">
        <v>357</v>
      </c>
      <c r="L75" s="132" t="str">
        <f t="shared" si="17"/>
        <v>12.9+220.6j</v>
      </c>
      <c r="M75" s="130">
        <f t="shared" si="14"/>
        <v>135.76082498281943</v>
      </c>
      <c r="O75" s="143">
        <f t="shared" si="15"/>
        <v>220.97685399154366</v>
      </c>
      <c r="P75" s="133">
        <v>42629</v>
      </c>
      <c r="Q75" s="146"/>
      <c r="R75" s="146"/>
      <c r="S75" s="146"/>
      <c r="T75" s="143"/>
      <c r="U75" s="143"/>
    </row>
    <row r="76" spans="1:21" ht="15.75" thickBot="1" x14ac:dyDescent="0.3">
      <c r="A76" s="126" t="s">
        <v>358</v>
      </c>
      <c r="B76" s="126">
        <v>138</v>
      </c>
      <c r="C76" s="127" t="s">
        <v>171</v>
      </c>
      <c r="D76" s="126" t="s">
        <v>172</v>
      </c>
      <c r="E76" s="128" t="s">
        <v>359</v>
      </c>
      <c r="F76" s="129">
        <f t="shared" si="0"/>
        <v>0.90169121100296867</v>
      </c>
      <c r="G76" s="130">
        <f t="shared" si="1"/>
        <v>133.08325348599294</v>
      </c>
      <c r="H76" s="131"/>
      <c r="I76" s="131">
        <f t="shared" si="16"/>
        <v>75.140934250247383</v>
      </c>
      <c r="J76" s="131"/>
      <c r="K76" s="128" t="s">
        <v>360</v>
      </c>
      <c r="L76" s="132" t="str">
        <f t="shared" si="17"/>
        <v>12.9+219.4j</v>
      </c>
      <c r="M76" s="130">
        <f t="shared" si="14"/>
        <v>136.50081246037246</v>
      </c>
      <c r="O76" s="143">
        <f t="shared" si="15"/>
        <v>219.7789116362168</v>
      </c>
      <c r="P76" s="133">
        <v>42629</v>
      </c>
      <c r="Q76" s="143"/>
      <c r="R76" s="143"/>
      <c r="S76" s="143"/>
      <c r="U76" s="143"/>
    </row>
    <row r="77" spans="1:21" ht="15.75" thickBot="1" x14ac:dyDescent="0.3">
      <c r="A77" s="126" t="s">
        <v>361</v>
      </c>
      <c r="B77" s="126">
        <v>138</v>
      </c>
      <c r="C77" s="127" t="s">
        <v>171</v>
      </c>
      <c r="D77" s="126" t="s">
        <v>191</v>
      </c>
      <c r="E77" s="128" t="s">
        <v>362</v>
      </c>
      <c r="F77" s="129">
        <f t="shared" si="0"/>
        <v>0.90613667843212253</v>
      </c>
      <c r="G77" s="130">
        <f t="shared" si="1"/>
        <v>132.43035278920016</v>
      </c>
      <c r="H77" s="131"/>
      <c r="I77" s="131">
        <f t="shared" si="16"/>
        <v>75.511389869343546</v>
      </c>
      <c r="J77" s="131"/>
      <c r="K77" s="128" t="s">
        <v>363</v>
      </c>
      <c r="L77" s="132" t="str">
        <f t="shared" si="17"/>
        <v>12.1+224.1j</v>
      </c>
      <c r="M77" s="130">
        <f t="shared" si="14"/>
        <v>133.6740986314914</v>
      </c>
      <c r="N77" s="131"/>
      <c r="O77" s="146">
        <f t="shared" si="15"/>
        <v>224.42642446913419</v>
      </c>
      <c r="P77" s="133">
        <v>42629</v>
      </c>
      <c r="Q77" s="143"/>
      <c r="R77" s="143"/>
      <c r="T77" s="143"/>
      <c r="U77" s="143"/>
    </row>
    <row r="78" spans="1:21" ht="15.75" thickBot="1" x14ac:dyDescent="0.3">
      <c r="A78" s="126" t="s">
        <v>364</v>
      </c>
      <c r="B78" s="126">
        <v>138</v>
      </c>
      <c r="C78" s="127" t="s">
        <v>171</v>
      </c>
      <c r="D78" s="126" t="s">
        <v>191</v>
      </c>
      <c r="E78" s="128" t="s">
        <v>211</v>
      </c>
      <c r="F78" s="129">
        <f t="shared" si="0"/>
        <v>0.86899390101427065</v>
      </c>
      <c r="G78" s="130">
        <f t="shared" si="1"/>
        <v>138.09072751826986</v>
      </c>
      <c r="H78" s="131"/>
      <c r="I78" s="131">
        <f t="shared" si="16"/>
        <v>72.416158417855883</v>
      </c>
      <c r="J78" s="131"/>
      <c r="K78" s="128" t="s">
        <v>365</v>
      </c>
      <c r="L78" s="132" t="str">
        <f t="shared" si="17"/>
        <v>11.9+214.5j</v>
      </c>
      <c r="M78" s="130">
        <f t="shared" si="14"/>
        <v>139.6454051736504</v>
      </c>
      <c r="N78" s="131"/>
      <c r="O78" s="146">
        <f t="shared" si="15"/>
        <v>214.82983964058621</v>
      </c>
      <c r="P78" s="133">
        <v>42629</v>
      </c>
      <c r="Q78" s="143"/>
      <c r="R78" s="143"/>
      <c r="S78" s="143"/>
      <c r="T78" s="143"/>
      <c r="U78" s="143"/>
    </row>
    <row r="79" spans="1:21" ht="15.75" thickBot="1" x14ac:dyDescent="0.3">
      <c r="A79" s="126" t="s">
        <v>366</v>
      </c>
      <c r="B79" s="126">
        <v>138</v>
      </c>
      <c r="C79" s="127" t="s">
        <v>171</v>
      </c>
      <c r="D79" s="126" t="s">
        <v>191</v>
      </c>
      <c r="E79" s="128" t="s">
        <v>367</v>
      </c>
      <c r="F79" s="129">
        <f t="shared" ref="F79:F133" si="36">0.012*I79</f>
        <v>0.77338207892347755</v>
      </c>
      <c r="G79" s="130">
        <f t="shared" ref="G79:G133" si="37">1/I79*10000</f>
        <v>155.16263341275771</v>
      </c>
      <c r="H79" s="131"/>
      <c r="I79" s="131">
        <f t="shared" ref="I79:I110" si="38">IMABS(E79)</f>
        <v>64.448506576956461</v>
      </c>
      <c r="J79" s="131"/>
      <c r="K79" s="128" t="s">
        <v>368</v>
      </c>
      <c r="L79" s="132" t="str">
        <f t="shared" ref="L79:L110" si="39">IMSUM(E79,E79,K79)</f>
        <v>7.3+191.2j</v>
      </c>
      <c r="M79" s="130">
        <f t="shared" si="14"/>
        <v>156.78953078477471</v>
      </c>
      <c r="N79" s="131"/>
      <c r="O79" s="146">
        <f t="shared" si="15"/>
        <v>191.33930594626921</v>
      </c>
      <c r="P79" s="133">
        <v>42776</v>
      </c>
      <c r="Q79" s="143"/>
      <c r="R79" s="143"/>
      <c r="S79" s="143"/>
      <c r="T79" s="143"/>
      <c r="U79" s="143"/>
    </row>
    <row r="80" spans="1:21" ht="15.75" thickBot="1" x14ac:dyDescent="0.3">
      <c r="A80" s="126" t="s">
        <v>369</v>
      </c>
      <c r="B80" s="126">
        <v>138</v>
      </c>
      <c r="C80" s="127" t="s">
        <v>61</v>
      </c>
      <c r="D80" s="126" t="s">
        <v>172</v>
      </c>
      <c r="E80" s="128" t="s">
        <v>370</v>
      </c>
      <c r="F80" s="129">
        <f t="shared" si="36"/>
        <v>0.81947700394825007</v>
      </c>
      <c r="G80" s="130">
        <f t="shared" si="37"/>
        <v>146.43485957731403</v>
      </c>
      <c r="H80" s="131"/>
      <c r="I80" s="131">
        <f t="shared" si="38"/>
        <v>68.289750329020833</v>
      </c>
      <c r="J80" s="131"/>
      <c r="K80" s="128" t="s">
        <v>371</v>
      </c>
      <c r="L80" s="132" t="str">
        <f t="shared" si="39"/>
        <v>9.6+199j</v>
      </c>
      <c r="M80" s="130">
        <f t="shared" si="14"/>
        <v>150.57865629066808</v>
      </c>
      <c r="O80" s="143">
        <f t="shared" si="15"/>
        <v>199.23142322434984</v>
      </c>
      <c r="P80" s="133">
        <v>42776</v>
      </c>
      <c r="Q80" s="143"/>
      <c r="R80" s="143"/>
      <c r="S80" s="143"/>
      <c r="T80" s="143"/>
      <c r="U80" s="146"/>
    </row>
    <row r="81" spans="1:21" ht="15.75" thickBot="1" x14ac:dyDescent="0.3">
      <c r="A81" s="126" t="s">
        <v>372</v>
      </c>
      <c r="B81" s="126">
        <v>138</v>
      </c>
      <c r="C81" s="127" t="s">
        <v>61</v>
      </c>
      <c r="D81" s="126" t="s">
        <v>172</v>
      </c>
      <c r="E81" s="128" t="s">
        <v>373</v>
      </c>
      <c r="F81" s="129">
        <f t="shared" si="36"/>
        <v>0.86855880629926241</v>
      </c>
      <c r="G81" s="130">
        <f t="shared" si="37"/>
        <v>138.15990250711238</v>
      </c>
      <c r="H81" s="131"/>
      <c r="I81" s="131">
        <f t="shared" si="38"/>
        <v>72.379900524938535</v>
      </c>
      <c r="J81" s="131"/>
      <c r="K81" s="128" t="s">
        <v>374</v>
      </c>
      <c r="L81" s="132" t="str">
        <f t="shared" si="39"/>
        <v>9.3+211.2j</v>
      </c>
      <c r="M81" s="130">
        <f t="shared" si="14"/>
        <v>141.90794134114608</v>
      </c>
      <c r="O81" s="143">
        <f t="shared" si="15"/>
        <v>211.4046593620869</v>
      </c>
      <c r="P81" s="133">
        <v>42776</v>
      </c>
      <c r="Q81" s="143"/>
      <c r="R81" s="143"/>
      <c r="S81" s="143"/>
      <c r="T81" s="143"/>
      <c r="U81" s="146"/>
    </row>
    <row r="82" spans="1:21" ht="15.75" thickBot="1" x14ac:dyDescent="0.3">
      <c r="A82" s="126" t="s">
        <v>375</v>
      </c>
      <c r="B82" s="126" t="s">
        <v>341</v>
      </c>
      <c r="C82" s="127" t="s">
        <v>217</v>
      </c>
      <c r="D82" s="126" t="s">
        <v>262</v>
      </c>
      <c r="E82" s="128" t="s">
        <v>1025</v>
      </c>
      <c r="F82" s="129">
        <f t="shared" si="36"/>
        <v>1.3910505382623595</v>
      </c>
      <c r="G82" s="130">
        <f t="shared" si="37"/>
        <v>86.265737080910682</v>
      </c>
      <c r="H82" s="131"/>
      <c r="I82" s="131">
        <f t="shared" si="38"/>
        <v>115.92087818852995</v>
      </c>
      <c r="J82" s="131"/>
      <c r="K82" s="128" t="s">
        <v>1026</v>
      </c>
      <c r="L82" s="132" t="str">
        <f t="shared" si="39"/>
        <v>45.7+293.6j</v>
      </c>
      <c r="M82" s="130">
        <f t="shared" si="14"/>
        <v>100.96406994609617</v>
      </c>
      <c r="N82" s="131"/>
      <c r="O82" s="146">
        <f t="shared" si="15"/>
        <v>297.13540684341206</v>
      </c>
      <c r="P82" s="133">
        <v>40926</v>
      </c>
      <c r="Q82" s="143"/>
      <c r="R82" s="143"/>
      <c r="S82" s="143"/>
      <c r="T82" s="146"/>
      <c r="U82" s="143"/>
    </row>
    <row r="83" spans="1:21" ht="15.75" thickBot="1" x14ac:dyDescent="0.3">
      <c r="A83" s="126" t="s">
        <v>376</v>
      </c>
      <c r="B83" s="126" t="s">
        <v>341</v>
      </c>
      <c r="C83" s="127" t="s">
        <v>217</v>
      </c>
      <c r="D83" s="126" t="s">
        <v>262</v>
      </c>
      <c r="E83" s="128" t="s">
        <v>377</v>
      </c>
      <c r="F83" s="129">
        <f t="shared" si="36"/>
        <v>1.3849336157375922</v>
      </c>
      <c r="G83" s="130">
        <f t="shared" si="37"/>
        <v>86.646752332666892</v>
      </c>
      <c r="H83" s="131"/>
      <c r="I83" s="131">
        <f t="shared" si="38"/>
        <v>115.41113464479935</v>
      </c>
      <c r="J83" s="131"/>
      <c r="K83" s="128" t="s">
        <v>1027</v>
      </c>
      <c r="L83" s="132" t="str">
        <f t="shared" si="39"/>
        <v>45+291.2j</v>
      </c>
      <c r="M83" s="130">
        <f t="shared" si="14"/>
        <v>101.81347516387426</v>
      </c>
      <c r="N83" s="131"/>
      <c r="O83" s="146">
        <f t="shared" si="15"/>
        <v>294.65647795356546</v>
      </c>
      <c r="P83" s="133">
        <v>40926</v>
      </c>
      <c r="Q83" s="146"/>
      <c r="R83" s="146"/>
      <c r="S83" s="146"/>
      <c r="T83" s="146"/>
      <c r="U83" s="143"/>
    </row>
    <row r="84" spans="1:21" ht="15.75" thickBot="1" x14ac:dyDescent="0.3">
      <c r="A84" s="126" t="s">
        <v>378</v>
      </c>
      <c r="B84" s="126">
        <v>138</v>
      </c>
      <c r="C84" s="127" t="s">
        <v>61</v>
      </c>
      <c r="D84" s="126" t="s">
        <v>191</v>
      </c>
      <c r="E84" s="128" t="s">
        <v>379</v>
      </c>
      <c r="F84" s="129">
        <f t="shared" si="36"/>
        <v>0.85021757215432792</v>
      </c>
      <c r="G84" s="130">
        <f t="shared" si="37"/>
        <v>141.14034328405776</v>
      </c>
      <c r="H84" s="131"/>
      <c r="I84" s="131">
        <f t="shared" si="38"/>
        <v>70.851464346193993</v>
      </c>
      <c r="J84" s="131"/>
      <c r="K84" s="128" t="s">
        <v>380</v>
      </c>
      <c r="L84" s="132" t="str">
        <f t="shared" si="39"/>
        <v>7.3+206j</v>
      </c>
      <c r="M84" s="130">
        <f t="shared" si="14"/>
        <v>145.53971418122649</v>
      </c>
      <c r="N84" s="131"/>
      <c r="O84" s="146">
        <f t="shared" si="15"/>
        <v>206.12930407877477</v>
      </c>
      <c r="P84" s="133">
        <v>42776</v>
      </c>
      <c r="Q84" s="146"/>
      <c r="R84" s="146"/>
      <c r="S84" s="146"/>
      <c r="T84" s="143"/>
      <c r="U84" s="143"/>
    </row>
    <row r="85" spans="1:21" ht="15.75" thickBot="1" x14ac:dyDescent="0.3">
      <c r="A85" s="126" t="s">
        <v>381</v>
      </c>
      <c r="B85" s="126">
        <v>138</v>
      </c>
      <c r="C85" s="127" t="s">
        <v>61</v>
      </c>
      <c r="D85" s="126" t="s">
        <v>191</v>
      </c>
      <c r="E85" s="128" t="s">
        <v>382</v>
      </c>
      <c r="F85" s="129">
        <f t="shared" si="36"/>
        <v>0.83608229260043532</v>
      </c>
      <c r="G85" s="130">
        <f t="shared" si="37"/>
        <v>143.52654165987479</v>
      </c>
      <c r="H85" s="131"/>
      <c r="I85" s="131">
        <f t="shared" si="38"/>
        <v>69.67352438336961</v>
      </c>
      <c r="J85" s="131"/>
      <c r="K85" s="128" t="s">
        <v>383</v>
      </c>
      <c r="L85" s="132" t="str">
        <f t="shared" si="39"/>
        <v>8.8+202.3j</v>
      </c>
      <c r="M85" s="130">
        <f t="shared" si="14"/>
        <v>148.15450711851346</v>
      </c>
      <c r="N85" s="131"/>
      <c r="O85" s="146">
        <f t="shared" si="15"/>
        <v>202.49130845544951</v>
      </c>
      <c r="P85" s="133">
        <v>42776</v>
      </c>
      <c r="Q85" s="143"/>
      <c r="R85" s="143"/>
      <c r="S85" s="143"/>
      <c r="T85" s="143"/>
      <c r="U85" s="146"/>
    </row>
    <row r="86" spans="1:21" ht="15.75" thickBot="1" x14ac:dyDescent="0.3">
      <c r="A86" s="126" t="s">
        <v>384</v>
      </c>
      <c r="B86" s="126" t="s">
        <v>341</v>
      </c>
      <c r="C86" s="127" t="s">
        <v>171</v>
      </c>
      <c r="D86" s="126" t="s">
        <v>201</v>
      </c>
      <c r="E86" s="128" t="s">
        <v>385</v>
      </c>
      <c r="F86" s="129">
        <f t="shared" si="36"/>
        <v>1.0573906752000417</v>
      </c>
      <c r="G86" s="130">
        <f t="shared" si="37"/>
        <v>113.48690962996992</v>
      </c>
      <c r="H86" s="131"/>
      <c r="I86" s="131">
        <f t="shared" si="38"/>
        <v>88.11588960000347</v>
      </c>
      <c r="J86" s="131"/>
      <c r="K86" s="128" t="s">
        <v>386</v>
      </c>
      <c r="L86" s="132" t="str">
        <f t="shared" si="39"/>
        <v>25.5+243.8j</v>
      </c>
      <c r="M86" s="130">
        <f t="shared" si="14"/>
        <v>122.38406851496451</v>
      </c>
      <c r="N86" s="131"/>
      <c r="O86" s="146">
        <f t="shared" si="15"/>
        <v>245.12994513114873</v>
      </c>
      <c r="P86" s="133">
        <v>42779</v>
      </c>
      <c r="Q86" s="143"/>
      <c r="R86" s="143"/>
      <c r="S86" s="143"/>
      <c r="T86" s="143"/>
      <c r="U86" s="143"/>
    </row>
    <row r="87" spans="1:21" ht="15.75" thickBot="1" x14ac:dyDescent="0.3">
      <c r="A87" s="126" t="s">
        <v>387</v>
      </c>
      <c r="B87" s="126" t="s">
        <v>341</v>
      </c>
      <c r="C87" s="127" t="s">
        <v>171</v>
      </c>
      <c r="D87" s="126" t="s">
        <v>201</v>
      </c>
      <c r="E87" s="128" t="s">
        <v>388</v>
      </c>
      <c r="F87" s="129">
        <f t="shared" si="36"/>
        <v>1.0490498558219243</v>
      </c>
      <c r="G87" s="130">
        <f t="shared" si="37"/>
        <v>114.38922500587994</v>
      </c>
      <c r="H87" s="131"/>
      <c r="I87" s="131">
        <f t="shared" si="38"/>
        <v>87.420821318493694</v>
      </c>
      <c r="J87" s="131"/>
      <c r="K87" s="128" t="s">
        <v>389</v>
      </c>
      <c r="L87" s="132" t="str">
        <f t="shared" si="39"/>
        <v>25.5+241.7j</v>
      </c>
      <c r="M87" s="130">
        <f t="shared" si="14"/>
        <v>123.43574163917724</v>
      </c>
      <c r="N87" s="131"/>
      <c r="O87" s="146">
        <f t="shared" si="15"/>
        <v>243.04143679627964</v>
      </c>
      <c r="P87" s="133">
        <v>42779</v>
      </c>
      <c r="Q87" s="143"/>
      <c r="R87" s="143"/>
      <c r="S87" s="143"/>
      <c r="T87" s="146"/>
      <c r="U87" s="146"/>
    </row>
    <row r="88" spans="1:21" ht="15.75" thickBot="1" x14ac:dyDescent="0.3">
      <c r="A88" s="126" t="s">
        <v>390</v>
      </c>
      <c r="B88" s="126" t="s">
        <v>391</v>
      </c>
      <c r="C88" s="127" t="s">
        <v>392</v>
      </c>
      <c r="D88" s="126" t="s">
        <v>393</v>
      </c>
      <c r="E88" s="57" t="s">
        <v>1084</v>
      </c>
      <c r="F88" s="129">
        <f t="shared" si="36"/>
        <v>1.6095024324305944</v>
      </c>
      <c r="G88" s="130">
        <f t="shared" si="37"/>
        <v>74.557203258637941</v>
      </c>
      <c r="H88" s="131"/>
      <c r="I88" s="131">
        <f t="shared" si="38"/>
        <v>134.12520270254953</v>
      </c>
      <c r="J88" s="131"/>
      <c r="K88" s="128" t="s">
        <v>394</v>
      </c>
      <c r="L88" s="132" t="str">
        <f t="shared" si="39"/>
        <v>59.2+325.8j</v>
      </c>
      <c r="M88" s="130">
        <f t="shared" si="14"/>
        <v>90.597535159436774</v>
      </c>
      <c r="N88" s="131"/>
      <c r="O88" s="146">
        <f t="shared" si="15"/>
        <v>331.13483658473632</v>
      </c>
      <c r="P88" s="133">
        <v>43353</v>
      </c>
      <c r="Q88" s="146"/>
      <c r="R88" s="146"/>
      <c r="S88" s="146"/>
      <c r="T88" s="143"/>
      <c r="U88" s="146"/>
    </row>
    <row r="89" spans="1:21" ht="15.75" thickBot="1" x14ac:dyDescent="0.3">
      <c r="A89" s="126" t="s">
        <v>395</v>
      </c>
      <c r="B89" s="126">
        <v>138</v>
      </c>
      <c r="C89" s="127" t="s">
        <v>61</v>
      </c>
      <c r="D89" s="126" t="s">
        <v>172</v>
      </c>
      <c r="E89" s="128" t="s">
        <v>396</v>
      </c>
      <c r="F89" s="129">
        <f t="shared" si="36"/>
        <v>0.89597258886642284</v>
      </c>
      <c r="G89" s="130">
        <f t="shared" si="37"/>
        <v>133.93266880164606</v>
      </c>
      <c r="H89" s="131"/>
      <c r="I89" s="131">
        <f t="shared" si="38"/>
        <v>74.664382405535235</v>
      </c>
      <c r="J89" s="131"/>
      <c r="K89" s="128" t="s">
        <v>397</v>
      </c>
      <c r="L89" s="132" t="str">
        <f t="shared" si="39"/>
        <v>8.4+216.4j</v>
      </c>
      <c r="M89" s="130">
        <f t="shared" si="14"/>
        <v>138.52783784815486</v>
      </c>
      <c r="N89" s="131"/>
      <c r="O89" s="146">
        <f t="shared" si="15"/>
        <v>216.56297005720995</v>
      </c>
      <c r="P89" s="133">
        <v>42779</v>
      </c>
      <c r="Q89" s="143"/>
      <c r="R89" s="143"/>
      <c r="S89" s="143"/>
      <c r="T89" s="146"/>
      <c r="U89" s="143"/>
    </row>
    <row r="90" spans="1:21" ht="15.75" thickBot="1" x14ac:dyDescent="0.3">
      <c r="A90" s="126" t="s">
        <v>398</v>
      </c>
      <c r="B90" s="126">
        <v>138</v>
      </c>
      <c r="C90" s="127" t="s">
        <v>61</v>
      </c>
      <c r="D90" s="126" t="s">
        <v>172</v>
      </c>
      <c r="E90" s="128" t="s">
        <v>399</v>
      </c>
      <c r="F90" s="129">
        <f t="shared" ref="F90" si="40">0.012*I90</f>
        <v>0.85166613176760775</v>
      </c>
      <c r="G90" s="130">
        <f t="shared" ref="G90" si="41">1/I90*10000</f>
        <v>140.90028418876256</v>
      </c>
      <c r="H90" s="131"/>
      <c r="I90" s="131">
        <f t="shared" si="38"/>
        <v>70.97217764730064</v>
      </c>
      <c r="J90" s="131"/>
      <c r="K90" s="128" t="s">
        <v>400</v>
      </c>
      <c r="L90" s="132" t="str">
        <f t="shared" si="39"/>
        <v>8.7+205.2j</v>
      </c>
      <c r="M90" s="130">
        <f>3/O90*10000</f>
        <v>146.0676065901674</v>
      </c>
      <c r="N90" s="131"/>
      <c r="O90" s="146">
        <f t="shared" ref="O90" si="42">IMABS(L90)</f>
        <v>205.38434701797505</v>
      </c>
      <c r="P90" s="133">
        <v>42779</v>
      </c>
      <c r="Q90" s="146"/>
      <c r="R90" s="146"/>
      <c r="S90" s="146"/>
      <c r="T90" s="146"/>
      <c r="U90" s="143"/>
    </row>
    <row r="91" spans="1:21" ht="15.75" thickBot="1" x14ac:dyDescent="0.3">
      <c r="A91" s="126" t="s">
        <v>401</v>
      </c>
      <c r="B91" s="126">
        <v>138</v>
      </c>
      <c r="C91" s="127" t="s">
        <v>61</v>
      </c>
      <c r="D91" s="126" t="s">
        <v>191</v>
      </c>
      <c r="E91" s="128" t="s">
        <v>402</v>
      </c>
      <c r="F91" s="129">
        <f t="shared" si="36"/>
        <v>0.86970201793487878</v>
      </c>
      <c r="G91" s="130">
        <f t="shared" si="37"/>
        <v>137.97829316866702</v>
      </c>
      <c r="H91" s="131"/>
      <c r="I91" s="131">
        <f t="shared" si="38"/>
        <v>72.475168161239893</v>
      </c>
      <c r="J91" s="131"/>
      <c r="K91" s="128" t="s">
        <v>403</v>
      </c>
      <c r="L91" s="132" t="str">
        <f t="shared" si="39"/>
        <v>9.3+212.1j</v>
      </c>
      <c r="M91" s="130">
        <f t="shared" si="14"/>
        <v>141.3069439309582</v>
      </c>
      <c r="N91" s="131"/>
      <c r="O91" s="146">
        <f t="shared" si="15"/>
        <v>212.30379177018955</v>
      </c>
      <c r="P91" s="133">
        <v>41148</v>
      </c>
      <c r="Q91" s="146"/>
      <c r="R91" s="146"/>
      <c r="S91" s="146"/>
      <c r="T91" s="143"/>
      <c r="U91" s="146"/>
    </row>
    <row r="92" spans="1:21" ht="15.75" thickBot="1" x14ac:dyDescent="0.3">
      <c r="A92" s="126" t="s">
        <v>404</v>
      </c>
      <c r="B92" s="126">
        <v>138</v>
      </c>
      <c r="C92" s="127" t="s">
        <v>61</v>
      </c>
      <c r="D92" s="126" t="s">
        <v>191</v>
      </c>
      <c r="E92" s="128" t="s">
        <v>405</v>
      </c>
      <c r="F92" s="129">
        <f t="shared" si="36"/>
        <v>0.81674172172113269</v>
      </c>
      <c r="G92" s="130">
        <f t="shared" si="37"/>
        <v>146.92527246817036</v>
      </c>
      <c r="H92" s="131"/>
      <c r="I92" s="131">
        <f t="shared" si="38"/>
        <v>68.061810143427721</v>
      </c>
      <c r="J92" s="131"/>
      <c r="K92" s="128" t="s">
        <v>406</v>
      </c>
      <c r="L92" s="132" t="str">
        <f t="shared" si="39"/>
        <v>8+198.9j</v>
      </c>
      <c r="M92" s="130">
        <f t="shared" si="14"/>
        <v>150.70770843987114</v>
      </c>
      <c r="N92" s="131"/>
      <c r="O92" s="146">
        <f t="shared" si="15"/>
        <v>199.06081985162226</v>
      </c>
      <c r="P92" s="133">
        <v>41148</v>
      </c>
      <c r="Q92" s="143"/>
      <c r="R92" s="143"/>
      <c r="S92" s="143"/>
      <c r="T92" s="143"/>
      <c r="U92" s="143"/>
    </row>
    <row r="93" spans="1:21" ht="15.75" thickBot="1" x14ac:dyDescent="0.3">
      <c r="A93" s="126" t="s">
        <v>407</v>
      </c>
      <c r="B93" s="126">
        <v>138</v>
      </c>
      <c r="C93" s="127" t="s">
        <v>171</v>
      </c>
      <c r="D93" s="126" t="s">
        <v>172</v>
      </c>
      <c r="E93" s="128" t="s">
        <v>408</v>
      </c>
      <c r="F93" s="129">
        <f t="shared" si="36"/>
        <v>0.92910150145180592</v>
      </c>
      <c r="G93" s="130">
        <f t="shared" si="37"/>
        <v>129.1570402291774</v>
      </c>
      <c r="H93" s="131"/>
      <c r="I93" s="131">
        <f t="shared" si="38"/>
        <v>77.425125120983822</v>
      </c>
      <c r="J93" s="131"/>
      <c r="K93" s="128" t="s">
        <v>409</v>
      </c>
      <c r="L93" s="132" t="str">
        <f t="shared" si="39"/>
        <v>12.6+227.8j</v>
      </c>
      <c r="M93" s="130">
        <f t="shared" si="14"/>
        <v>131.49347807792199</v>
      </c>
      <c r="N93" s="131"/>
      <c r="O93" s="143">
        <f t="shared" si="15"/>
        <v>228.14819745069212</v>
      </c>
      <c r="P93" s="133">
        <v>42779</v>
      </c>
      <c r="Q93" s="143"/>
      <c r="R93" s="143"/>
      <c r="S93" s="143"/>
      <c r="T93" s="146"/>
      <c r="U93" s="143"/>
    </row>
    <row r="94" spans="1:21" ht="15.75" thickBot="1" x14ac:dyDescent="0.3">
      <c r="A94" s="126" t="s">
        <v>410</v>
      </c>
      <c r="B94" s="126">
        <v>138</v>
      </c>
      <c r="C94" s="127" t="s">
        <v>171</v>
      </c>
      <c r="D94" s="126" t="s">
        <v>172</v>
      </c>
      <c r="E94" s="128" t="s">
        <v>411</v>
      </c>
      <c r="F94" s="129">
        <f t="shared" si="36"/>
        <v>0.87766280540991359</v>
      </c>
      <c r="G94" s="130">
        <f t="shared" si="37"/>
        <v>136.72676939289212</v>
      </c>
      <c r="H94" s="131"/>
      <c r="I94" s="131">
        <f t="shared" si="38"/>
        <v>73.138567117492798</v>
      </c>
      <c r="J94" s="131"/>
      <c r="K94" s="128" t="s">
        <v>412</v>
      </c>
      <c r="L94" s="132" t="str">
        <f t="shared" si="39"/>
        <v>12.8+214.8j</v>
      </c>
      <c r="M94" s="130">
        <f t="shared" si="14"/>
        <v>139.41748767483031</v>
      </c>
      <c r="N94" s="131"/>
      <c r="O94" s="143">
        <f t="shared" si="15"/>
        <v>215.18104005697157</v>
      </c>
      <c r="P94" s="133">
        <v>42779</v>
      </c>
      <c r="Q94" s="146"/>
      <c r="R94" s="146"/>
      <c r="S94" s="146"/>
      <c r="T94" s="143"/>
      <c r="U94" s="143"/>
    </row>
    <row r="95" spans="1:21" ht="15.75" thickBot="1" x14ac:dyDescent="0.3">
      <c r="A95" s="126" t="s">
        <v>413</v>
      </c>
      <c r="B95" s="126">
        <v>138</v>
      </c>
      <c r="C95" s="127" t="s">
        <v>221</v>
      </c>
      <c r="D95" s="126" t="s">
        <v>191</v>
      </c>
      <c r="E95" s="57" t="s">
        <v>1085</v>
      </c>
      <c r="F95" s="129">
        <f t="shared" si="36"/>
        <v>0.79506045053190755</v>
      </c>
      <c r="G95" s="130">
        <f t="shared" si="37"/>
        <v>150.93191960399761</v>
      </c>
      <c r="H95" s="131"/>
      <c r="I95" s="131">
        <f t="shared" si="38"/>
        <v>66.255037544325631</v>
      </c>
      <c r="J95" s="131"/>
      <c r="K95" s="57" t="s">
        <v>1086</v>
      </c>
      <c r="L95" s="132" t="str">
        <f t="shared" si="39"/>
        <v>7.7+195.9j</v>
      </c>
      <c r="M95" s="130">
        <f t="shared" si="14"/>
        <v>153.02119788808298</v>
      </c>
      <c r="N95" s="131"/>
      <c r="O95" s="146">
        <f t="shared" si="15"/>
        <v>196.05126880487154</v>
      </c>
      <c r="P95" s="133">
        <v>43353</v>
      </c>
      <c r="Q95" s="143"/>
      <c r="R95" s="143"/>
      <c r="S95" s="143"/>
      <c r="T95" s="143"/>
      <c r="U95" s="143"/>
    </row>
    <row r="96" spans="1:21" ht="15.75" thickBot="1" x14ac:dyDescent="0.3">
      <c r="A96" s="126" t="s">
        <v>414</v>
      </c>
      <c r="B96" s="126">
        <v>138</v>
      </c>
      <c r="C96" s="127" t="s">
        <v>171</v>
      </c>
      <c r="D96" s="126" t="s">
        <v>191</v>
      </c>
      <c r="E96" s="128" t="s">
        <v>415</v>
      </c>
      <c r="F96" s="129">
        <f t="shared" si="36"/>
        <v>0.90014558822448287</v>
      </c>
      <c r="G96" s="130">
        <f t="shared" si="37"/>
        <v>133.31176819596186</v>
      </c>
      <c r="H96" s="131"/>
      <c r="I96" s="131">
        <f t="shared" si="38"/>
        <v>75.01213235204024</v>
      </c>
      <c r="J96" s="131"/>
      <c r="K96" s="128" t="s">
        <v>416</v>
      </c>
      <c r="L96" s="132" t="str">
        <f t="shared" si="39"/>
        <v>11.9+221.5j</v>
      </c>
      <c r="M96" s="130">
        <f t="shared" si="14"/>
        <v>135.24513995619907</v>
      </c>
      <c r="O96" s="143">
        <f t="shared" si="15"/>
        <v>221.81943106950752</v>
      </c>
      <c r="P96" s="133">
        <v>42779</v>
      </c>
      <c r="Q96" s="143"/>
      <c r="R96" s="143"/>
      <c r="S96" s="143"/>
      <c r="T96" s="143"/>
      <c r="U96" s="143"/>
    </row>
    <row r="97" spans="1:21" ht="15.75" thickBot="1" x14ac:dyDescent="0.3">
      <c r="A97" s="126" t="s">
        <v>417</v>
      </c>
      <c r="B97" s="126">
        <v>138</v>
      </c>
      <c r="C97" s="127" t="s">
        <v>61</v>
      </c>
      <c r="D97" s="126" t="s">
        <v>191</v>
      </c>
      <c r="E97" s="128" t="s">
        <v>418</v>
      </c>
      <c r="F97" s="129">
        <f t="shared" si="36"/>
        <v>0.77827470728528747</v>
      </c>
      <c r="G97" s="130">
        <f t="shared" si="37"/>
        <v>154.18720263770865</v>
      </c>
      <c r="H97" s="131"/>
      <c r="I97" s="131">
        <f t="shared" si="38"/>
        <v>64.856225607107291</v>
      </c>
      <c r="J97" s="131"/>
      <c r="K97" s="128" t="s">
        <v>419</v>
      </c>
      <c r="L97" s="132" t="str">
        <f t="shared" si="39"/>
        <v>7.8+192.4j</v>
      </c>
      <c r="M97" s="130">
        <f t="shared" si="14"/>
        <v>155.79717939515203</v>
      </c>
      <c r="O97" s="143">
        <f t="shared" si="15"/>
        <v>192.55804319736944</v>
      </c>
      <c r="P97" s="133">
        <v>42779</v>
      </c>
      <c r="Q97" s="143"/>
      <c r="R97" s="143"/>
      <c r="S97" s="143"/>
      <c r="T97" s="143"/>
      <c r="U97" s="143"/>
    </row>
    <row r="98" spans="1:21" ht="15.75" thickBot="1" x14ac:dyDescent="0.3">
      <c r="A98" s="126" t="s">
        <v>420</v>
      </c>
      <c r="B98" s="126">
        <v>138</v>
      </c>
      <c r="C98" s="127" t="s">
        <v>61</v>
      </c>
      <c r="D98" s="126" t="s">
        <v>191</v>
      </c>
      <c r="E98" s="128" t="s">
        <v>421</v>
      </c>
      <c r="F98" s="129">
        <f t="shared" si="36"/>
        <v>0.85026414719191812</v>
      </c>
      <c r="G98" s="130">
        <f t="shared" si="37"/>
        <v>141.13261201981987</v>
      </c>
      <c r="H98" s="131"/>
      <c r="I98" s="131">
        <f t="shared" si="38"/>
        <v>70.855345599326512</v>
      </c>
      <c r="J98" s="131"/>
      <c r="K98" s="128" t="s">
        <v>422</v>
      </c>
      <c r="L98" s="132" t="str">
        <f t="shared" si="39"/>
        <v>8+209.7j</v>
      </c>
      <c r="M98" s="130">
        <f t="shared" si="14"/>
        <v>142.95752390807135</v>
      </c>
      <c r="O98" s="143">
        <f t="shared" si="15"/>
        <v>209.85254346802662</v>
      </c>
      <c r="P98" s="133">
        <v>42779</v>
      </c>
      <c r="Q98" s="143"/>
      <c r="R98" s="143"/>
      <c r="S98" s="143"/>
      <c r="T98" s="143"/>
      <c r="U98" s="146"/>
    </row>
    <row r="99" spans="1:21" ht="15.75" thickBot="1" x14ac:dyDescent="0.3">
      <c r="A99" s="126" t="s">
        <v>423</v>
      </c>
      <c r="B99" s="126" t="s">
        <v>391</v>
      </c>
      <c r="C99" s="127" t="s">
        <v>171</v>
      </c>
      <c r="D99" s="126" t="s">
        <v>424</v>
      </c>
      <c r="E99" s="128" t="s">
        <v>832</v>
      </c>
      <c r="F99" s="129">
        <f t="shared" si="36"/>
        <v>1.4012752226454301</v>
      </c>
      <c r="G99" s="130">
        <f t="shared" si="37"/>
        <v>85.636281910027066</v>
      </c>
      <c r="H99" s="131"/>
      <c r="I99" s="131">
        <f t="shared" si="38"/>
        <v>116.77293522045251</v>
      </c>
      <c r="J99" s="131"/>
      <c r="K99" s="128" t="s">
        <v>206</v>
      </c>
      <c r="L99" s="132" t="str">
        <f t="shared" si="39"/>
        <v>51.4+276.06j</v>
      </c>
      <c r="M99" s="130">
        <f t="shared" si="14"/>
        <v>106.83595137273045</v>
      </c>
      <c r="O99" s="143">
        <f t="shared" si="15"/>
        <v>280.80435110589008</v>
      </c>
      <c r="P99" s="133">
        <v>42786</v>
      </c>
      <c r="Q99" s="143"/>
      <c r="R99" s="143"/>
      <c r="S99" s="143"/>
      <c r="T99" s="143"/>
      <c r="U99" s="146"/>
    </row>
    <row r="100" spans="1:21" ht="15.75" thickBot="1" x14ac:dyDescent="0.3">
      <c r="A100" s="126" t="s">
        <v>425</v>
      </c>
      <c r="B100" s="126" t="s">
        <v>391</v>
      </c>
      <c r="C100" s="127" t="s">
        <v>217</v>
      </c>
      <c r="D100" s="126" t="s">
        <v>426</v>
      </c>
      <c r="E100" s="128" t="s">
        <v>835</v>
      </c>
      <c r="F100" s="129">
        <f t="shared" si="36"/>
        <v>1.584309060758033</v>
      </c>
      <c r="G100" s="130">
        <f t="shared" si="37"/>
        <v>75.742797268725127</v>
      </c>
      <c r="H100" s="131"/>
      <c r="I100" s="131">
        <f t="shared" si="38"/>
        <v>132.02575506316941</v>
      </c>
      <c r="J100" s="131"/>
      <c r="K100" s="128" t="s">
        <v>836</v>
      </c>
      <c r="L100" s="132" t="str">
        <f t="shared" si="39"/>
        <v>57.7+325.3j</v>
      </c>
      <c r="M100" s="130">
        <f t="shared" si="14"/>
        <v>90.805178851621548</v>
      </c>
      <c r="O100" s="143">
        <f t="shared" si="15"/>
        <v>330.37763241478683</v>
      </c>
      <c r="P100" s="133">
        <v>42786</v>
      </c>
      <c r="Q100" s="143"/>
      <c r="R100" s="143"/>
      <c r="S100" s="143"/>
      <c r="T100" s="146"/>
      <c r="U100" s="143"/>
    </row>
    <row r="101" spans="1:21" ht="15.75" thickBot="1" x14ac:dyDescent="0.3">
      <c r="A101" s="126" t="s">
        <v>427</v>
      </c>
      <c r="B101" s="126" t="s">
        <v>391</v>
      </c>
      <c r="C101" s="127" t="s">
        <v>217</v>
      </c>
      <c r="D101" s="126" t="s">
        <v>426</v>
      </c>
      <c r="E101" s="128" t="s">
        <v>833</v>
      </c>
      <c r="F101" s="129">
        <f t="shared" si="36"/>
        <v>1.6525546768564121</v>
      </c>
      <c r="G101" s="130">
        <f t="shared" si="37"/>
        <v>72.614843962846152</v>
      </c>
      <c r="H101" s="131"/>
      <c r="I101" s="131">
        <f t="shared" si="38"/>
        <v>137.71288973803433</v>
      </c>
      <c r="J101" s="131"/>
      <c r="K101" s="128" t="s">
        <v>834</v>
      </c>
      <c r="L101" s="132" t="str">
        <f t="shared" si="39"/>
        <v>59+332.2j</v>
      </c>
      <c r="M101" s="130">
        <f t="shared" si="14"/>
        <v>88.915593434570241</v>
      </c>
      <c r="O101" s="143">
        <f t="shared" si="15"/>
        <v>337.3986366303219</v>
      </c>
      <c r="P101" s="133">
        <v>42786</v>
      </c>
      <c r="Q101" s="146"/>
      <c r="R101" s="146"/>
      <c r="S101" s="146"/>
      <c r="T101" s="146"/>
      <c r="U101" s="146"/>
    </row>
    <row r="102" spans="1:21" ht="15.75" thickBot="1" x14ac:dyDescent="0.3">
      <c r="A102" s="126" t="s">
        <v>428</v>
      </c>
      <c r="B102" s="126">
        <v>138</v>
      </c>
      <c r="C102" s="127" t="s">
        <v>171</v>
      </c>
      <c r="D102" s="126" t="s">
        <v>429</v>
      </c>
      <c r="E102" s="57" t="s">
        <v>1030</v>
      </c>
      <c r="F102" s="129">
        <f t="shared" si="36"/>
        <v>0.88823105102219879</v>
      </c>
      <c r="G102" s="130">
        <f t="shared" si="37"/>
        <v>135.09998312027142</v>
      </c>
      <c r="H102" s="131"/>
      <c r="I102" s="131">
        <f t="shared" si="38"/>
        <v>74.019254251849901</v>
      </c>
      <c r="J102" s="131"/>
      <c r="K102" s="57" t="s">
        <v>1031</v>
      </c>
      <c r="L102" s="132" t="str">
        <f t="shared" si="39"/>
        <v>12.4+219.9j</v>
      </c>
      <c r="M102" s="130">
        <f t="shared" si="14"/>
        <v>136.20926422502384</v>
      </c>
      <c r="N102" s="131"/>
      <c r="O102" s="146">
        <f t="shared" si="15"/>
        <v>220.24933598083788</v>
      </c>
      <c r="P102" s="133">
        <v>40927</v>
      </c>
      <c r="Q102" s="146"/>
      <c r="R102" s="146"/>
      <c r="S102" s="146"/>
      <c r="T102" s="143"/>
      <c r="U102" s="146"/>
    </row>
    <row r="103" spans="1:21" ht="15.75" thickBot="1" x14ac:dyDescent="0.3">
      <c r="A103" s="126" t="s">
        <v>430</v>
      </c>
      <c r="B103" s="126">
        <v>138</v>
      </c>
      <c r="C103" s="127" t="s">
        <v>171</v>
      </c>
      <c r="D103" s="126" t="s">
        <v>429</v>
      </c>
      <c r="E103" s="128" t="s">
        <v>431</v>
      </c>
      <c r="F103" s="129">
        <f t="shared" si="36"/>
        <v>0.80075973924767219</v>
      </c>
      <c r="G103" s="130">
        <f t="shared" si="37"/>
        <v>149.85768404483235</v>
      </c>
      <c r="H103" s="131"/>
      <c r="I103" s="131">
        <f t="shared" si="38"/>
        <v>66.72997827063935</v>
      </c>
      <c r="J103" s="131"/>
      <c r="K103" s="128" t="s">
        <v>432</v>
      </c>
      <c r="L103" s="132" t="str">
        <f t="shared" si="39"/>
        <v>5.8+198.5j</v>
      </c>
      <c r="M103" s="130">
        <f t="shared" si="14"/>
        <v>151.06902679628288</v>
      </c>
      <c r="N103" s="131"/>
      <c r="O103" s="146">
        <f t="shared" si="15"/>
        <v>198.58471743817549</v>
      </c>
      <c r="P103" s="133">
        <v>40927</v>
      </c>
      <c r="Q103" s="143"/>
      <c r="R103" s="143"/>
      <c r="S103" s="143"/>
      <c r="T103" s="146"/>
      <c r="U103" s="146"/>
    </row>
    <row r="104" spans="1:21" ht="15.75" thickBot="1" x14ac:dyDescent="0.3">
      <c r="A104" s="126" t="s">
        <v>433</v>
      </c>
      <c r="B104" s="126" t="s">
        <v>434</v>
      </c>
      <c r="C104" s="127" t="s">
        <v>310</v>
      </c>
      <c r="D104" s="126" t="s">
        <v>435</v>
      </c>
      <c r="E104" s="128" t="s">
        <v>436</v>
      </c>
      <c r="F104" s="129">
        <f t="shared" si="36"/>
        <v>1.3661566528037696</v>
      </c>
      <c r="G104" s="130">
        <f t="shared" si="37"/>
        <v>87.837657382646015</v>
      </c>
      <c r="H104" s="131"/>
      <c r="I104" s="131">
        <f t="shared" si="38"/>
        <v>113.84638773364748</v>
      </c>
      <c r="J104" s="131"/>
      <c r="K104" s="128" t="s">
        <v>437</v>
      </c>
      <c r="L104" s="132" t="str">
        <f t="shared" si="39"/>
        <v>34.5+290.7j</v>
      </c>
      <c r="M104" s="130">
        <f t="shared" si="14"/>
        <v>102.47999702411211</v>
      </c>
      <c r="N104" s="131"/>
      <c r="O104" s="146">
        <f t="shared" si="15"/>
        <v>292.74005533920359</v>
      </c>
      <c r="P104" s="133">
        <v>42781</v>
      </c>
      <c r="Q104" s="146"/>
      <c r="R104" s="146"/>
      <c r="S104" s="146"/>
      <c r="T104" s="146"/>
      <c r="U104" s="143"/>
    </row>
    <row r="105" spans="1:21" ht="15.75" thickBot="1" x14ac:dyDescent="0.3">
      <c r="A105" s="126" t="s">
        <v>438</v>
      </c>
      <c r="B105" s="126" t="s">
        <v>391</v>
      </c>
      <c r="C105" s="127" t="s">
        <v>217</v>
      </c>
      <c r="D105" s="126" t="s">
        <v>393</v>
      </c>
      <c r="E105" s="128" t="s">
        <v>859</v>
      </c>
      <c r="F105" s="129">
        <f t="shared" si="36"/>
        <v>1.0891644503930524</v>
      </c>
      <c r="G105" s="130">
        <f t="shared" si="37"/>
        <v>110.17619970675223</v>
      </c>
      <c r="H105" s="131"/>
      <c r="I105" s="131">
        <f t="shared" si="38"/>
        <v>90.763704199421042</v>
      </c>
      <c r="J105" s="131"/>
      <c r="K105" s="128" t="s">
        <v>860</v>
      </c>
      <c r="L105" s="132" t="str">
        <f t="shared" si="39"/>
        <v>26+244.6j</v>
      </c>
      <c r="M105" s="130">
        <f t="shared" si="14"/>
        <v>121.96214330791098</v>
      </c>
      <c r="N105" s="131"/>
      <c r="O105" s="146">
        <f t="shared" si="15"/>
        <v>245.9779664929361</v>
      </c>
      <c r="P105" s="133">
        <v>42807</v>
      </c>
      <c r="Q105" s="146"/>
      <c r="R105" s="146"/>
      <c r="S105" s="146"/>
      <c r="T105" s="146"/>
      <c r="U105" s="146"/>
    </row>
    <row r="106" spans="1:21" ht="15.75" thickBot="1" x14ac:dyDescent="0.3">
      <c r="A106" s="126" t="s">
        <v>439</v>
      </c>
      <c r="B106" s="126" t="s">
        <v>440</v>
      </c>
      <c r="C106" s="127" t="s">
        <v>217</v>
      </c>
      <c r="D106" s="126" t="s">
        <v>201</v>
      </c>
      <c r="E106" s="57" t="s">
        <v>1033</v>
      </c>
      <c r="F106" s="129">
        <f t="shared" si="36"/>
        <v>1.130308913527625</v>
      </c>
      <c r="G106" s="130">
        <f t="shared" si="37"/>
        <v>106.16566724709561</v>
      </c>
      <c r="H106" s="131"/>
      <c r="I106" s="131">
        <f t="shared" si="38"/>
        <v>94.192409460635417</v>
      </c>
      <c r="J106" s="131"/>
      <c r="K106" s="128" t="s">
        <v>441</v>
      </c>
      <c r="L106" s="132" t="str">
        <f t="shared" si="39"/>
        <v>28.1+252.4j</v>
      </c>
      <c r="M106" s="130">
        <f t="shared" si="14"/>
        <v>118.12912454808189</v>
      </c>
      <c r="N106" s="131"/>
      <c r="O106" s="146">
        <f t="shared" si="15"/>
        <v>253.95938651682084</v>
      </c>
      <c r="P106" s="133">
        <v>42444</v>
      </c>
      <c r="Q106" s="146"/>
      <c r="R106" s="146"/>
      <c r="S106" s="146"/>
      <c r="T106" s="143"/>
      <c r="U106" s="143"/>
    </row>
    <row r="107" spans="1:21" ht="15.75" thickBot="1" x14ac:dyDescent="0.3">
      <c r="A107" s="126" t="s">
        <v>442</v>
      </c>
      <c r="B107" s="126" t="s">
        <v>440</v>
      </c>
      <c r="C107" s="127" t="s">
        <v>310</v>
      </c>
      <c r="D107" s="126" t="s">
        <v>443</v>
      </c>
      <c r="E107" s="57" t="s">
        <v>1032</v>
      </c>
      <c r="F107" s="129">
        <f t="shared" si="36"/>
        <v>1.1130185982273613</v>
      </c>
      <c r="G107" s="130">
        <f t="shared" si="37"/>
        <v>107.81491000340594</v>
      </c>
      <c r="H107" s="131"/>
      <c r="I107" s="131">
        <f t="shared" si="38"/>
        <v>92.751549852280107</v>
      </c>
      <c r="J107" s="131"/>
      <c r="K107" s="128" t="s">
        <v>444</v>
      </c>
      <c r="L107" s="132" t="str">
        <f t="shared" si="39"/>
        <v>23.5+250.5j</v>
      </c>
      <c r="M107" s="130">
        <f t="shared" si="14"/>
        <v>119.23694045089267</v>
      </c>
      <c r="N107" s="131"/>
      <c r="O107" s="146">
        <f t="shared" si="15"/>
        <v>251.59988076308781</v>
      </c>
      <c r="P107" s="133">
        <v>42444</v>
      </c>
      <c r="Q107" s="146"/>
      <c r="R107" s="146"/>
      <c r="S107" s="146"/>
      <c r="T107" s="146"/>
      <c r="U107" s="143"/>
    </row>
    <row r="108" spans="1:21" ht="15.75" thickBot="1" x14ac:dyDescent="0.3">
      <c r="A108" s="126" t="s">
        <v>445</v>
      </c>
      <c r="B108" s="126">
        <v>138</v>
      </c>
      <c r="C108" s="127" t="s">
        <v>195</v>
      </c>
      <c r="D108" s="126" t="s">
        <v>191</v>
      </c>
      <c r="E108" s="57" t="s">
        <v>1035</v>
      </c>
      <c r="F108" s="129">
        <f t="shared" si="36"/>
        <v>0.93609384144967012</v>
      </c>
      <c r="G108" s="130">
        <f t="shared" si="37"/>
        <v>128.19227590917967</v>
      </c>
      <c r="H108" s="131"/>
      <c r="I108" s="131">
        <f t="shared" si="38"/>
        <v>78.007820120805846</v>
      </c>
      <c r="J108" s="131"/>
      <c r="K108" s="57" t="s">
        <v>1034</v>
      </c>
      <c r="L108" s="132" t="str">
        <f t="shared" si="39"/>
        <v>11.8+230.3j</v>
      </c>
      <c r="M108" s="130">
        <f t="shared" si="14"/>
        <v>130.09421676460369</v>
      </c>
      <c r="N108" s="131"/>
      <c r="O108" s="146">
        <f t="shared" si="15"/>
        <v>230.6021031994288</v>
      </c>
      <c r="P108" s="133">
        <v>40926</v>
      </c>
      <c r="Q108" s="143"/>
      <c r="R108" s="143"/>
      <c r="S108" s="143"/>
      <c r="T108" s="143"/>
      <c r="U108" s="143"/>
    </row>
    <row r="109" spans="1:21" ht="15.75" thickBot="1" x14ac:dyDescent="0.3">
      <c r="A109" s="126" t="s">
        <v>446</v>
      </c>
      <c r="B109" s="126">
        <v>138</v>
      </c>
      <c r="C109" s="127" t="s">
        <v>61</v>
      </c>
      <c r="D109" s="126" t="s">
        <v>447</v>
      </c>
      <c r="E109" s="57" t="s">
        <v>1036</v>
      </c>
      <c r="F109" s="129">
        <f t="shared" si="36"/>
        <v>0.82024015995316879</v>
      </c>
      <c r="G109" s="130">
        <f t="shared" si="37"/>
        <v>146.29861576986346</v>
      </c>
      <c r="H109" s="131"/>
      <c r="I109" s="131">
        <f t="shared" si="38"/>
        <v>68.353346662764068</v>
      </c>
      <c r="J109" s="131"/>
      <c r="K109" s="128" t="s">
        <v>861</v>
      </c>
      <c r="L109" s="132" t="str">
        <f t="shared" si="39"/>
        <v>7.8+202.8j</v>
      </c>
      <c r="M109" s="130">
        <f t="shared" si="14"/>
        <v>147.81970038924766</v>
      </c>
      <c r="O109" s="143">
        <f t="shared" si="15"/>
        <v>202.94994456761992</v>
      </c>
      <c r="P109" s="133">
        <v>42807</v>
      </c>
      <c r="Q109" s="146"/>
      <c r="R109" s="146"/>
      <c r="S109" s="146"/>
      <c r="T109" s="143"/>
      <c r="U109" s="143"/>
    </row>
    <row r="110" spans="1:21" ht="15.75" thickBot="1" x14ac:dyDescent="0.3">
      <c r="A110" s="126" t="s">
        <v>448</v>
      </c>
      <c r="B110" s="126">
        <v>138</v>
      </c>
      <c r="C110" s="127" t="s">
        <v>61</v>
      </c>
      <c r="D110" s="126" t="s">
        <v>191</v>
      </c>
      <c r="E110" s="128" t="s">
        <v>862</v>
      </c>
      <c r="F110" s="129">
        <f t="shared" si="36"/>
        <v>0.79727786875091433</v>
      </c>
      <c r="G110" s="130">
        <f t="shared" si="37"/>
        <v>150.51214225725661</v>
      </c>
      <c r="H110" s="131"/>
      <c r="I110" s="131">
        <f t="shared" si="38"/>
        <v>66.43982239590953</v>
      </c>
      <c r="J110" s="131"/>
      <c r="K110" s="128" t="s">
        <v>863</v>
      </c>
      <c r="L110" s="132" t="str">
        <f t="shared" si="39"/>
        <v>6.7+197.1j</v>
      </c>
      <c r="M110" s="130">
        <f t="shared" si="14"/>
        <v>152.11913876746684</v>
      </c>
      <c r="N110" s="131"/>
      <c r="O110" s="146">
        <f t="shared" si="15"/>
        <v>197.21384332749057</v>
      </c>
      <c r="P110" s="133">
        <v>42807</v>
      </c>
      <c r="Q110" s="143"/>
      <c r="R110" s="143"/>
      <c r="S110" s="143"/>
      <c r="T110" s="143"/>
      <c r="U110" s="143"/>
    </row>
    <row r="111" spans="1:21" ht="15.75" thickBot="1" x14ac:dyDescent="0.3">
      <c r="A111" s="126" t="s">
        <v>449</v>
      </c>
      <c r="B111" s="126">
        <v>138</v>
      </c>
      <c r="C111" s="127" t="s">
        <v>171</v>
      </c>
      <c r="D111" s="126" t="s">
        <v>172</v>
      </c>
      <c r="E111" s="128" t="s">
        <v>864</v>
      </c>
      <c r="F111" s="129">
        <f t="shared" si="36"/>
        <v>0.89106363409130329</v>
      </c>
      <c r="G111" s="130">
        <f t="shared" si="37"/>
        <v>134.6705166824305</v>
      </c>
      <c r="H111" s="131"/>
      <c r="I111" s="131">
        <f t="shared" ref="I111:I133" si="43">IMABS(E111)</f>
        <v>74.255302840941937</v>
      </c>
      <c r="J111" s="131"/>
      <c r="K111" s="128" t="s">
        <v>450</v>
      </c>
      <c r="L111" s="132" t="str">
        <f t="shared" ref="L111:L133" si="44">IMSUM(E111,E111,K111)</f>
        <v>13.9+219.6j</v>
      </c>
      <c r="M111" s="130">
        <f t="shared" si="14"/>
        <v>136.3391735640036</v>
      </c>
      <c r="O111" s="143">
        <f t="shared" si="15"/>
        <v>220.03947373141938</v>
      </c>
      <c r="P111" s="133">
        <v>42807</v>
      </c>
      <c r="Q111" s="143"/>
      <c r="R111" s="143"/>
      <c r="S111" s="143"/>
      <c r="T111" s="143"/>
      <c r="U111" s="146"/>
    </row>
    <row r="112" spans="1:21" ht="15.75" thickBot="1" x14ac:dyDescent="0.3">
      <c r="A112" s="126" t="s">
        <v>451</v>
      </c>
      <c r="B112" s="126">
        <v>138</v>
      </c>
      <c r="C112" s="127" t="s">
        <v>171</v>
      </c>
      <c r="D112" s="126" t="s">
        <v>447</v>
      </c>
      <c r="E112" s="128" t="s">
        <v>865</v>
      </c>
      <c r="F112" s="129">
        <f t="shared" si="36"/>
        <v>0.90859892141692522</v>
      </c>
      <c r="G112" s="130">
        <f t="shared" si="37"/>
        <v>132.07147529172124</v>
      </c>
      <c r="H112" s="131"/>
      <c r="I112" s="131">
        <f t="shared" si="43"/>
        <v>75.716576784743765</v>
      </c>
      <c r="J112" s="131"/>
      <c r="K112" s="128" t="s">
        <v>453</v>
      </c>
      <c r="L112" s="132" t="str">
        <f t="shared" si="44"/>
        <v>12.2+224.2j</v>
      </c>
      <c r="M112" s="130">
        <f t="shared" si="14"/>
        <v>133.61142894677789</v>
      </c>
      <c r="O112" s="143">
        <f t="shared" si="15"/>
        <v>224.53169041362509</v>
      </c>
      <c r="P112" s="133">
        <v>42807</v>
      </c>
      <c r="Q112" s="143"/>
      <c r="R112" s="143"/>
      <c r="S112" s="143"/>
      <c r="T112" s="143"/>
      <c r="U112" s="146"/>
    </row>
    <row r="113" spans="1:21" ht="15.75" thickBot="1" x14ac:dyDescent="0.3">
      <c r="A113" s="126" t="s">
        <v>452</v>
      </c>
      <c r="B113" s="126">
        <v>138</v>
      </c>
      <c r="C113" s="127" t="s">
        <v>171</v>
      </c>
      <c r="D113" s="126" t="s">
        <v>191</v>
      </c>
      <c r="E113" s="128" t="s">
        <v>867</v>
      </c>
      <c r="F113" s="129">
        <f t="shared" si="36"/>
        <v>0.81890658807949512</v>
      </c>
      <c r="G113" s="130">
        <f t="shared" si="37"/>
        <v>146.53685993835362</v>
      </c>
      <c r="H113" s="131"/>
      <c r="I113" s="131">
        <f t="shared" si="43"/>
        <v>68.242215673291255</v>
      </c>
      <c r="J113" s="131"/>
      <c r="K113" s="128" t="s">
        <v>868</v>
      </c>
      <c r="L113" s="132" t="str">
        <f t="shared" si="44"/>
        <v>6.9+202.1j</v>
      </c>
      <c r="M113" s="130">
        <f t="shared" si="14"/>
        <v>148.35492640291784</v>
      </c>
      <c r="O113" s="143">
        <f t="shared" si="15"/>
        <v>202.21775391888812</v>
      </c>
      <c r="P113" s="133">
        <v>42808</v>
      </c>
      <c r="Q113" s="143"/>
      <c r="R113" s="143"/>
      <c r="S113" s="143"/>
      <c r="T113" s="146"/>
      <c r="U113" s="146"/>
    </row>
    <row r="114" spans="1:21" ht="15.75" thickBot="1" x14ac:dyDescent="0.3">
      <c r="A114" s="126" t="s">
        <v>454</v>
      </c>
      <c r="B114" s="126">
        <v>138</v>
      </c>
      <c r="C114" s="127" t="s">
        <v>61</v>
      </c>
      <c r="D114" s="126" t="s">
        <v>191</v>
      </c>
      <c r="E114" s="128" t="s">
        <v>866</v>
      </c>
      <c r="F114" s="129">
        <f t="shared" si="36"/>
        <v>0.84182373451928771</v>
      </c>
      <c r="G114" s="130">
        <f t="shared" si="37"/>
        <v>142.54765585639424</v>
      </c>
      <c r="H114" s="131"/>
      <c r="I114" s="131">
        <f t="shared" si="43"/>
        <v>70.151977876607305</v>
      </c>
      <c r="J114" s="131"/>
      <c r="K114" s="128" t="s">
        <v>455</v>
      </c>
      <c r="L114" s="132" t="str">
        <f t="shared" si="44"/>
        <v>7.7+207.8j</v>
      </c>
      <c r="M114" s="130">
        <f t="shared" si="14"/>
        <v>144.27057384582247</v>
      </c>
      <c r="O114" s="143">
        <f t="shared" si="15"/>
        <v>207.94261227559875</v>
      </c>
      <c r="P114" s="133">
        <v>42808</v>
      </c>
      <c r="Q114" s="143"/>
      <c r="R114" s="143"/>
      <c r="S114" s="143"/>
      <c r="T114" s="146"/>
      <c r="U114" s="146"/>
    </row>
    <row r="115" spans="1:21" ht="15.75" thickBot="1" x14ac:dyDescent="0.3">
      <c r="A115" s="126" t="s">
        <v>456</v>
      </c>
      <c r="B115" s="126">
        <v>138</v>
      </c>
      <c r="C115" s="127" t="s">
        <v>310</v>
      </c>
      <c r="D115" s="126" t="s">
        <v>447</v>
      </c>
      <c r="E115" s="128" t="s">
        <v>870</v>
      </c>
      <c r="F115" s="129">
        <f t="shared" si="36"/>
        <v>0.9514933105387553</v>
      </c>
      <c r="G115" s="130">
        <f t="shared" si="37"/>
        <v>126.11754457007534</v>
      </c>
      <c r="H115" s="131"/>
      <c r="I115" s="131">
        <f t="shared" si="43"/>
        <v>79.29110921156294</v>
      </c>
      <c r="J115" s="131"/>
      <c r="K115" s="57" t="s">
        <v>1037</v>
      </c>
      <c r="L115" s="132" t="str">
        <f t="shared" si="44"/>
        <v>10.9+234.2j</v>
      </c>
      <c r="M115" s="130">
        <f t="shared" si="14"/>
        <v>127.95713551101005</v>
      </c>
      <c r="O115" s="143">
        <f t="shared" si="15"/>
        <v>234.45351351600596</v>
      </c>
      <c r="P115" s="133">
        <v>42808</v>
      </c>
      <c r="Q115" s="146"/>
      <c r="R115" s="146"/>
      <c r="S115" s="146"/>
      <c r="T115" s="146"/>
      <c r="U115" s="143"/>
    </row>
    <row r="116" spans="1:21" ht="15.75" thickBot="1" x14ac:dyDescent="0.3">
      <c r="A116" s="126" t="s">
        <v>869</v>
      </c>
      <c r="B116" s="126">
        <v>138</v>
      </c>
      <c r="C116" s="127" t="s">
        <v>171</v>
      </c>
      <c r="D116" s="126" t="s">
        <v>447</v>
      </c>
      <c r="E116" s="128" t="s">
        <v>871</v>
      </c>
      <c r="F116" s="129">
        <f t="shared" si="36"/>
        <v>0.86280584142667938</v>
      </c>
      <c r="G116" s="130">
        <f t="shared" si="37"/>
        <v>139.08111679167106</v>
      </c>
      <c r="H116" s="131"/>
      <c r="I116" s="131">
        <f t="shared" si="43"/>
        <v>71.900486785556609</v>
      </c>
      <c r="J116" s="131"/>
      <c r="K116" s="128" t="s">
        <v>872</v>
      </c>
      <c r="L116" s="132" t="str">
        <f t="shared" si="44"/>
        <v>10.8+212.1j</v>
      </c>
      <c r="M116" s="130">
        <f t="shared" si="14"/>
        <v>141.25970636515203</v>
      </c>
      <c r="O116" s="143">
        <f t="shared" si="15"/>
        <v>212.37478663909235</v>
      </c>
      <c r="P116" s="133">
        <v>42808</v>
      </c>
      <c r="Q116" s="146"/>
      <c r="R116" s="146"/>
      <c r="S116" s="146"/>
      <c r="T116" s="146"/>
      <c r="U116" s="146"/>
    </row>
    <row r="117" spans="1:21" ht="15.75" thickBot="1" x14ac:dyDescent="0.3">
      <c r="A117" s="126" t="s">
        <v>457</v>
      </c>
      <c r="B117" s="126" t="s">
        <v>458</v>
      </c>
      <c r="C117" s="127" t="s">
        <v>171</v>
      </c>
      <c r="D117" s="126" t="s">
        <v>459</v>
      </c>
      <c r="E117" s="57" t="s">
        <v>1040</v>
      </c>
      <c r="F117" s="129">
        <f t="shared" si="36"/>
        <v>1.2979108135769575</v>
      </c>
      <c r="G117" s="130">
        <f t="shared" si="37"/>
        <v>92.456275689149876</v>
      </c>
      <c r="H117" s="131"/>
      <c r="I117" s="131">
        <f t="shared" si="43"/>
        <v>108.15923446474646</v>
      </c>
      <c r="J117" s="131"/>
      <c r="K117" s="57" t="s">
        <v>1041</v>
      </c>
      <c r="L117" s="132" t="str">
        <f t="shared" si="44"/>
        <v>33.6+276.4j</v>
      </c>
      <c r="M117" s="130">
        <f t="shared" si="14"/>
        <v>107.74516495023123</v>
      </c>
      <c r="N117" s="131"/>
      <c r="O117" s="146">
        <f t="shared" si="15"/>
        <v>278.43476794394769</v>
      </c>
      <c r="P117" s="133">
        <v>40926</v>
      </c>
      <c r="Q117" s="146"/>
      <c r="R117" s="146"/>
      <c r="S117" s="146"/>
      <c r="T117" s="143"/>
      <c r="U117" s="143"/>
    </row>
    <row r="118" spans="1:21" ht="15.75" thickBot="1" x14ac:dyDescent="0.3">
      <c r="A118" s="126" t="s">
        <v>460</v>
      </c>
      <c r="B118" s="126" t="s">
        <v>458</v>
      </c>
      <c r="C118" s="127" t="s">
        <v>310</v>
      </c>
      <c r="D118" s="126" t="s">
        <v>393</v>
      </c>
      <c r="E118" s="57" t="s">
        <v>1038</v>
      </c>
      <c r="F118" s="129">
        <f t="shared" si="36"/>
        <v>1.1311188796939073</v>
      </c>
      <c r="G118" s="130">
        <f t="shared" si="37"/>
        <v>106.08964464678839</v>
      </c>
      <c r="H118" s="131"/>
      <c r="I118" s="131">
        <f t="shared" si="43"/>
        <v>94.259906641158935</v>
      </c>
      <c r="J118" s="131"/>
      <c r="K118" s="57" t="s">
        <v>1039</v>
      </c>
      <c r="L118" s="132" t="str">
        <f t="shared" si="44"/>
        <v>22.5+246.6j</v>
      </c>
      <c r="M118" s="130">
        <f t="shared" si="14"/>
        <v>121.15126049363549</v>
      </c>
      <c r="N118" s="131"/>
      <c r="O118" s="146">
        <f t="shared" si="15"/>
        <v>247.6243324069749</v>
      </c>
      <c r="P118" s="133">
        <v>40926</v>
      </c>
      <c r="Q118" s="146"/>
      <c r="R118" s="146"/>
      <c r="S118" s="146"/>
      <c r="T118" s="146"/>
      <c r="U118" s="146"/>
    </row>
    <row r="119" spans="1:21" ht="15.75" thickBot="1" x14ac:dyDescent="0.3">
      <c r="A119" s="126" t="s">
        <v>461</v>
      </c>
      <c r="B119" s="126" t="s">
        <v>391</v>
      </c>
      <c r="C119" s="127" t="s">
        <v>217</v>
      </c>
      <c r="D119" s="126" t="s">
        <v>462</v>
      </c>
      <c r="E119" s="57" t="s">
        <v>1103</v>
      </c>
      <c r="F119" s="129">
        <f t="shared" si="36"/>
        <v>1.5194677489173634</v>
      </c>
      <c r="G119" s="130">
        <f t="shared" si="37"/>
        <v>78.97502272457001</v>
      </c>
      <c r="H119" s="131"/>
      <c r="I119" s="131">
        <f t="shared" si="43"/>
        <v>126.62231240978028</v>
      </c>
      <c r="J119" s="131"/>
      <c r="K119" s="128" t="s">
        <v>463</v>
      </c>
      <c r="L119" s="132" t="str">
        <f t="shared" si="44"/>
        <v>58.2+298.9j</v>
      </c>
      <c r="M119" s="130">
        <f t="shared" si="14"/>
        <v>98.517811221433718</v>
      </c>
      <c r="N119" s="131"/>
      <c r="O119" s="146">
        <f t="shared" si="15"/>
        <v>304.51346439853853</v>
      </c>
      <c r="P119" s="133">
        <v>42429</v>
      </c>
      <c r="Q119" s="143"/>
      <c r="R119" s="143"/>
      <c r="S119" s="143"/>
      <c r="T119" s="143"/>
      <c r="U119" s="146"/>
    </row>
    <row r="120" spans="1:21" ht="15.75" thickBot="1" x14ac:dyDescent="0.3">
      <c r="A120" s="126" t="s">
        <v>464</v>
      </c>
      <c r="B120" s="126">
        <v>138</v>
      </c>
      <c r="C120" s="127" t="s">
        <v>171</v>
      </c>
      <c r="D120" s="126" t="s">
        <v>191</v>
      </c>
      <c r="E120" s="128" t="s">
        <v>873</v>
      </c>
      <c r="F120" s="129">
        <f t="shared" si="36"/>
        <v>0.61285704695303955</v>
      </c>
      <c r="G120" s="130">
        <f t="shared" si="37"/>
        <v>195.80422644498867</v>
      </c>
      <c r="H120" s="131"/>
      <c r="I120" s="131">
        <f t="shared" si="43"/>
        <v>51.071420579419957</v>
      </c>
      <c r="J120" s="131"/>
      <c r="K120" s="128" t="s">
        <v>874</v>
      </c>
      <c r="L120" s="132" t="str">
        <f t="shared" si="44"/>
        <v>7.2+149.6j</v>
      </c>
      <c r="M120" s="130">
        <f t="shared" si="14"/>
        <v>200.30290898911258</v>
      </c>
      <c r="O120" s="143">
        <f t="shared" si="15"/>
        <v>149.77316181479245</v>
      </c>
      <c r="P120" s="133">
        <v>42808</v>
      </c>
      <c r="Q120" s="146"/>
      <c r="R120" s="146"/>
      <c r="S120" s="146"/>
      <c r="T120" s="146"/>
      <c r="U120" s="146"/>
    </row>
    <row r="121" spans="1:21" ht="15.75" thickBot="1" x14ac:dyDescent="0.3">
      <c r="A121" s="126" t="s">
        <v>465</v>
      </c>
      <c r="B121" s="126">
        <v>138</v>
      </c>
      <c r="C121" s="127" t="s">
        <v>61</v>
      </c>
      <c r="D121" s="126" t="s">
        <v>191</v>
      </c>
      <c r="E121" s="57" t="s">
        <v>1042</v>
      </c>
      <c r="F121" s="129">
        <f t="shared" si="36"/>
        <v>0.85189604999671165</v>
      </c>
      <c r="G121" s="130">
        <f t="shared" si="37"/>
        <v>140.86225661037307</v>
      </c>
      <c r="H121" s="131"/>
      <c r="I121" s="131">
        <f t="shared" si="43"/>
        <v>70.991337499725972</v>
      </c>
      <c r="J121" s="131"/>
      <c r="K121" s="57" t="s">
        <v>1043</v>
      </c>
      <c r="L121" s="132" t="str">
        <f t="shared" si="44"/>
        <v>9.2+206.1j</v>
      </c>
      <c r="M121" s="130">
        <f t="shared" si="14"/>
        <v>145.41560225514235</v>
      </c>
      <c r="N121" s="131"/>
      <c r="O121" s="146">
        <f t="shared" si="15"/>
        <v>206.30523502810101</v>
      </c>
      <c r="P121" s="133">
        <v>40962</v>
      </c>
      <c r="Q121" s="143"/>
      <c r="R121" s="143"/>
      <c r="S121" s="143"/>
      <c r="T121" s="146"/>
      <c r="U121" s="143"/>
    </row>
    <row r="122" spans="1:21" ht="15.75" thickBot="1" x14ac:dyDescent="0.3">
      <c r="A122" s="126" t="s">
        <v>466</v>
      </c>
      <c r="B122" s="126" t="s">
        <v>458</v>
      </c>
      <c r="C122" s="127" t="s">
        <v>217</v>
      </c>
      <c r="D122" s="126" t="s">
        <v>393</v>
      </c>
      <c r="E122" s="128" t="s">
        <v>467</v>
      </c>
      <c r="F122" s="129">
        <f t="shared" si="36"/>
        <v>1.5237661237867182</v>
      </c>
      <c r="G122" s="130">
        <f t="shared" si="37"/>
        <v>78.752242963498531</v>
      </c>
      <c r="H122" s="131"/>
      <c r="I122" s="131">
        <f t="shared" si="43"/>
        <v>126.98051031555984</v>
      </c>
      <c r="J122" s="131"/>
      <c r="K122" s="128" t="s">
        <v>468</v>
      </c>
      <c r="L122" s="132" t="str">
        <f t="shared" si="44"/>
        <v>77.6+306.6j</v>
      </c>
      <c r="M122" s="130">
        <f t="shared" si="14"/>
        <v>94.856321754778691</v>
      </c>
      <c r="N122" s="131"/>
      <c r="O122" s="146">
        <f t="shared" si="15"/>
        <v>316.2677979181567</v>
      </c>
      <c r="P122" s="133">
        <v>42706</v>
      </c>
      <c r="Q122" s="146"/>
      <c r="R122" s="146"/>
      <c r="S122" s="146"/>
      <c r="T122" s="146"/>
      <c r="U122" s="143"/>
    </row>
    <row r="123" spans="1:21" ht="15.75" thickBot="1" x14ac:dyDescent="0.3">
      <c r="A123" s="126" t="s">
        <v>469</v>
      </c>
      <c r="B123" s="126">
        <v>138</v>
      </c>
      <c r="C123" s="127" t="s">
        <v>310</v>
      </c>
      <c r="D123" s="126" t="s">
        <v>180</v>
      </c>
      <c r="E123" s="57" t="s">
        <v>1044</v>
      </c>
      <c r="F123" s="129">
        <f t="shared" si="36"/>
        <v>0.96833159609712194</v>
      </c>
      <c r="G123" s="130">
        <f t="shared" si="37"/>
        <v>123.92449082903231</v>
      </c>
      <c r="H123" s="131"/>
      <c r="I123" s="131">
        <f t="shared" si="43"/>
        <v>80.69429967476016</v>
      </c>
      <c r="J123" s="131"/>
      <c r="K123" s="57" t="s">
        <v>1045</v>
      </c>
      <c r="L123" s="132" t="str">
        <f t="shared" si="44"/>
        <v>10.9+235.6j</v>
      </c>
      <c r="M123" s="130">
        <f t="shared" si="14"/>
        <v>127.19840788072133</v>
      </c>
      <c r="N123" s="131"/>
      <c r="O123" s="146">
        <f t="shared" si="15"/>
        <v>235.85200868341147</v>
      </c>
      <c r="P123" s="133">
        <v>42387</v>
      </c>
      <c r="Q123" s="146"/>
      <c r="R123" s="146"/>
      <c r="S123" s="146"/>
      <c r="T123" s="143"/>
      <c r="U123" s="143"/>
    </row>
    <row r="124" spans="1:21" ht="15.75" thickBot="1" x14ac:dyDescent="0.3">
      <c r="A124" s="126" t="s">
        <v>470</v>
      </c>
      <c r="B124" s="126" t="s">
        <v>391</v>
      </c>
      <c r="C124" s="127" t="s">
        <v>310</v>
      </c>
      <c r="D124" s="126" t="s">
        <v>262</v>
      </c>
      <c r="E124" s="128" t="s">
        <v>471</v>
      </c>
      <c r="F124" s="129">
        <f t="shared" si="36"/>
        <v>1.8412990197140717</v>
      </c>
      <c r="G124" s="130">
        <f t="shared" si="37"/>
        <v>65.171381027854096</v>
      </c>
      <c r="H124" s="131"/>
      <c r="I124" s="131">
        <f t="shared" si="43"/>
        <v>153.44158497617263</v>
      </c>
      <c r="J124" s="131"/>
      <c r="K124" s="128" t="s">
        <v>472</v>
      </c>
      <c r="L124" s="132" t="str">
        <f t="shared" si="44"/>
        <v>66.1+364.6j</v>
      </c>
      <c r="M124" s="130">
        <f t="shared" si="14"/>
        <v>80.962188262274324</v>
      </c>
      <c r="N124" s="131"/>
      <c r="O124" s="146">
        <f t="shared" si="15"/>
        <v>370.54334429321494</v>
      </c>
      <c r="P124" s="133">
        <v>42429</v>
      </c>
      <c r="Q124" s="146"/>
      <c r="R124" s="146"/>
      <c r="S124" s="146"/>
      <c r="T124" s="143"/>
      <c r="U124" s="143"/>
    </row>
    <row r="125" spans="1:21" ht="15.75" thickBot="1" x14ac:dyDescent="0.3">
      <c r="A125" s="148" t="s">
        <v>473</v>
      </c>
      <c r="B125" s="148" t="s">
        <v>434</v>
      </c>
      <c r="C125" s="149" t="s">
        <v>171</v>
      </c>
      <c r="D125" s="148" t="s">
        <v>262</v>
      </c>
      <c r="E125" s="128" t="s">
        <v>474</v>
      </c>
      <c r="F125" s="129">
        <f t="shared" si="36"/>
        <v>1.2373187139940947</v>
      </c>
      <c r="G125" s="130">
        <f t="shared" si="37"/>
        <v>96.983904504795788</v>
      </c>
      <c r="H125" s="150"/>
      <c r="I125" s="150">
        <f t="shared" si="43"/>
        <v>103.10989283284121</v>
      </c>
      <c r="J125" s="150"/>
      <c r="K125" s="128" t="s">
        <v>475</v>
      </c>
      <c r="L125" s="132" t="str">
        <f t="shared" si="44"/>
        <v>40.8+266.04j</v>
      </c>
      <c r="M125" s="130">
        <f t="shared" si="14"/>
        <v>111.46185685990243</v>
      </c>
      <c r="N125" s="150"/>
      <c r="O125" s="146">
        <f t="shared" si="15"/>
        <v>269.15036986784918</v>
      </c>
      <c r="P125" s="133">
        <v>42459</v>
      </c>
      <c r="Q125" s="143"/>
      <c r="R125" s="143"/>
      <c r="S125" s="143"/>
      <c r="T125" s="143"/>
      <c r="U125" s="143"/>
    </row>
    <row r="126" spans="1:21" ht="15.75" thickBot="1" x14ac:dyDescent="0.3">
      <c r="A126" s="126" t="s">
        <v>477</v>
      </c>
      <c r="B126" s="126" t="s">
        <v>875</v>
      </c>
      <c r="C126" s="127" t="s">
        <v>217</v>
      </c>
      <c r="D126" s="126" t="s">
        <v>393</v>
      </c>
      <c r="E126" s="128" t="s">
        <v>876</v>
      </c>
      <c r="F126" s="129">
        <f t="shared" si="36"/>
        <v>1.4034819557087295</v>
      </c>
      <c r="G126" s="130">
        <f t="shared" si="37"/>
        <v>85.501633641882123</v>
      </c>
      <c r="H126" s="131"/>
      <c r="I126" s="131">
        <f t="shared" si="43"/>
        <v>116.95682964239411</v>
      </c>
      <c r="J126" s="131"/>
      <c r="K126" s="128" t="s">
        <v>877</v>
      </c>
      <c r="L126" s="132" t="str">
        <f t="shared" si="44"/>
        <v>38.1+289.7j</v>
      </c>
      <c r="M126" s="130">
        <f t="shared" si="14"/>
        <v>102.67129247511791</v>
      </c>
      <c r="O126" s="143">
        <f t="shared" si="15"/>
        <v>292.19462691842915</v>
      </c>
      <c r="P126" s="133">
        <v>42809</v>
      </c>
      <c r="Q126" s="146"/>
      <c r="R126" s="143"/>
      <c r="S126" s="143"/>
      <c r="T126" s="143"/>
      <c r="U126" s="143"/>
    </row>
    <row r="127" spans="1:21" ht="15.75" thickBot="1" x14ac:dyDescent="0.3">
      <c r="A127" s="126" t="s">
        <v>478</v>
      </c>
      <c r="B127" s="126">
        <v>138</v>
      </c>
      <c r="C127" s="127" t="s">
        <v>171</v>
      </c>
      <c r="D127" s="126" t="s">
        <v>191</v>
      </c>
      <c r="E127" s="57" t="s">
        <v>1092</v>
      </c>
      <c r="F127" s="129">
        <f t="shared" si="36"/>
        <v>0.94909759245295755</v>
      </c>
      <c r="G127" s="130">
        <f t="shared" si="37"/>
        <v>126.43589126578451</v>
      </c>
      <c r="H127" s="131"/>
      <c r="I127" s="131">
        <f t="shared" si="43"/>
        <v>79.091466037746457</v>
      </c>
      <c r="J127" s="131"/>
      <c r="K127" s="128" t="s">
        <v>878</v>
      </c>
      <c r="L127" s="132" t="str">
        <f t="shared" si="44"/>
        <v>14.8+230.4j</v>
      </c>
      <c r="M127" s="130">
        <f t="shared" si="14"/>
        <v>129.94052395218054</v>
      </c>
      <c r="N127" s="131"/>
      <c r="O127" s="146">
        <f t="shared" si="15"/>
        <v>230.87485787759567</v>
      </c>
      <c r="P127" s="133">
        <v>42809</v>
      </c>
      <c r="Q127" s="146" t="s">
        <v>476</v>
      </c>
      <c r="R127" s="143"/>
      <c r="S127" s="143"/>
      <c r="T127" s="143"/>
      <c r="U127" s="143"/>
    </row>
    <row r="128" spans="1:21" ht="15.75" thickBot="1" x14ac:dyDescent="0.3">
      <c r="A128" s="126" t="s">
        <v>479</v>
      </c>
      <c r="B128" s="126" t="s">
        <v>875</v>
      </c>
      <c r="C128" s="127" t="s">
        <v>217</v>
      </c>
      <c r="D128" s="126" t="s">
        <v>201</v>
      </c>
      <c r="E128" s="128" t="s">
        <v>880</v>
      </c>
      <c r="F128" s="129">
        <f t="shared" si="36"/>
        <v>1.9371304550804009</v>
      </c>
      <c r="G128" s="130">
        <f t="shared" si="37"/>
        <v>61.947299256631318</v>
      </c>
      <c r="H128" s="131"/>
      <c r="I128" s="131">
        <f t="shared" si="43"/>
        <v>161.42753792336674</v>
      </c>
      <c r="J128" s="131"/>
      <c r="K128" s="128" t="s">
        <v>879</v>
      </c>
      <c r="L128" s="132" t="str">
        <f t="shared" si="44"/>
        <v>93.39+376.4j</v>
      </c>
      <c r="M128" s="130">
        <f t="shared" si="14"/>
        <v>77.356940110543803</v>
      </c>
      <c r="N128" s="131"/>
      <c r="O128" s="146">
        <f t="shared" si="15"/>
        <v>387.81265077354038</v>
      </c>
      <c r="P128" s="133">
        <v>43361</v>
      </c>
      <c r="Q128" s="143"/>
      <c r="R128" s="143"/>
      <c r="S128" s="143"/>
      <c r="T128" s="143"/>
      <c r="U128" s="143"/>
    </row>
    <row r="129" spans="1:20" ht="15.75" thickBot="1" x14ac:dyDescent="0.3">
      <c r="A129" s="126" t="s">
        <v>481</v>
      </c>
      <c r="B129" s="126" t="s">
        <v>480</v>
      </c>
      <c r="C129" s="127" t="s">
        <v>217</v>
      </c>
      <c r="D129" s="126" t="s">
        <v>201</v>
      </c>
      <c r="E129" s="128" t="s">
        <v>881</v>
      </c>
      <c r="F129" s="129">
        <f t="shared" si="36"/>
        <v>1.1718324112261105</v>
      </c>
      <c r="G129" s="130">
        <f t="shared" si="37"/>
        <v>102.40372159909943</v>
      </c>
      <c r="H129" s="131"/>
      <c r="I129" s="131">
        <f t="shared" si="43"/>
        <v>97.652700935509202</v>
      </c>
      <c r="J129" s="131"/>
      <c r="K129" s="128" t="s">
        <v>882</v>
      </c>
      <c r="L129" s="132" t="str">
        <f t="shared" si="44"/>
        <v>34+258j</v>
      </c>
      <c r="M129" s="130">
        <f t="shared" si="14"/>
        <v>115.28233915055517</v>
      </c>
      <c r="O129" s="143">
        <f t="shared" si="15"/>
        <v>260.23066690918654</v>
      </c>
      <c r="P129" s="133">
        <v>42809</v>
      </c>
      <c r="Q129" s="151"/>
      <c r="R129" s="143"/>
      <c r="S129" s="143"/>
      <c r="T129" s="143"/>
    </row>
    <row r="130" spans="1:20" ht="15.75" thickBot="1" x14ac:dyDescent="0.3">
      <c r="A130" s="126" t="s">
        <v>482</v>
      </c>
      <c r="B130" s="126" t="s">
        <v>480</v>
      </c>
      <c r="C130" s="127" t="s">
        <v>483</v>
      </c>
      <c r="D130" s="126" t="s">
        <v>201</v>
      </c>
      <c r="E130" s="57" t="s">
        <v>1087</v>
      </c>
      <c r="F130" s="129">
        <f t="shared" si="36"/>
        <v>1.9875941638070886</v>
      </c>
      <c r="G130" s="130">
        <f t="shared" si="37"/>
        <v>60.374498066621875</v>
      </c>
      <c r="H130" s="131"/>
      <c r="I130" s="131">
        <f t="shared" si="43"/>
        <v>165.63284698392405</v>
      </c>
      <c r="J130" s="131"/>
      <c r="K130" s="57" t="s">
        <v>1088</v>
      </c>
      <c r="L130" s="132" t="str">
        <f t="shared" si="44"/>
        <v>59.2+453.1j</v>
      </c>
      <c r="M130" s="130">
        <f t="shared" si="14"/>
        <v>65.652548273945698</v>
      </c>
      <c r="N130" s="131"/>
      <c r="O130" s="146">
        <f t="shared" si="15"/>
        <v>456.95103676433439</v>
      </c>
      <c r="P130" s="133">
        <v>43353</v>
      </c>
      <c r="Q130" s="143"/>
      <c r="R130" s="143"/>
      <c r="S130" s="143"/>
      <c r="T130" s="143"/>
    </row>
    <row r="131" spans="1:20" ht="15.75" thickBot="1" x14ac:dyDescent="0.3">
      <c r="A131" s="126" t="s">
        <v>485</v>
      </c>
      <c r="B131" s="126" t="s">
        <v>480</v>
      </c>
      <c r="C131" s="127" t="s">
        <v>217</v>
      </c>
      <c r="D131" s="126" t="s">
        <v>201</v>
      </c>
      <c r="E131" s="128" t="s">
        <v>883</v>
      </c>
      <c r="F131" s="129">
        <f t="shared" si="36"/>
        <v>1.3898326230161673</v>
      </c>
      <c r="G131" s="130">
        <f t="shared" si="37"/>
        <v>86.341332051610721</v>
      </c>
      <c r="H131" s="131"/>
      <c r="I131" s="131">
        <f t="shared" si="43"/>
        <v>115.81938525134727</v>
      </c>
      <c r="J131" s="131"/>
      <c r="K131" s="128" t="s">
        <v>486</v>
      </c>
      <c r="L131" s="132" t="str">
        <f t="shared" si="44"/>
        <v>44.2+293.3j</v>
      </c>
      <c r="M131" s="130">
        <f t="shared" si="14"/>
        <v>101.14231833563147</v>
      </c>
      <c r="O131" s="143">
        <f t="shared" si="15"/>
        <v>296.6117495986968</v>
      </c>
      <c r="P131" s="133">
        <v>42809</v>
      </c>
      <c r="Q131" s="151" t="s">
        <v>484</v>
      </c>
      <c r="R131" s="143"/>
      <c r="S131" s="143"/>
    </row>
    <row r="132" spans="1:20" ht="15.75" thickBot="1" x14ac:dyDescent="0.3">
      <c r="A132" s="126" t="s">
        <v>884</v>
      </c>
      <c r="B132" s="126" t="s">
        <v>480</v>
      </c>
      <c r="C132" s="127" t="s">
        <v>310</v>
      </c>
      <c r="D132" s="126" t="s">
        <v>201</v>
      </c>
      <c r="E132" s="128" t="s">
        <v>885</v>
      </c>
      <c r="F132" s="129">
        <f t="shared" si="36"/>
        <v>1.3352269020657126</v>
      </c>
      <c r="G132" s="130">
        <f t="shared" si="37"/>
        <v>89.872365374266749</v>
      </c>
      <c r="H132" s="131"/>
      <c r="I132" s="131">
        <f t="shared" si="43"/>
        <v>111.26890850547605</v>
      </c>
      <c r="J132" s="131"/>
      <c r="K132" s="128" t="s">
        <v>886</v>
      </c>
      <c r="L132" s="132" t="str">
        <f t="shared" si="44"/>
        <v>38.5+280.4j</v>
      </c>
      <c r="M132" s="130">
        <f t="shared" si="14"/>
        <v>105.99554694031414</v>
      </c>
      <c r="O132" s="146">
        <f t="shared" si="15"/>
        <v>283.030758045835</v>
      </c>
      <c r="P132" s="133">
        <v>42809</v>
      </c>
      <c r="Q132" s="143"/>
      <c r="R132" s="143"/>
      <c r="S132" s="143"/>
    </row>
    <row r="133" spans="1:20" ht="15.75" thickBot="1" x14ac:dyDescent="0.3">
      <c r="A133" s="126" t="s">
        <v>487</v>
      </c>
      <c r="B133" s="126">
        <v>138</v>
      </c>
      <c r="C133" s="127" t="s">
        <v>171</v>
      </c>
      <c r="D133" s="126" t="s">
        <v>191</v>
      </c>
      <c r="E133" s="128" t="s">
        <v>887</v>
      </c>
      <c r="F133" s="129">
        <f t="shared" si="36"/>
        <v>0.9138935605419265</v>
      </c>
      <c r="G133" s="130">
        <f t="shared" si="37"/>
        <v>131.30631966466819</v>
      </c>
      <c r="H133" s="131"/>
      <c r="I133" s="131">
        <f t="shared" si="43"/>
        <v>76.157796711827203</v>
      </c>
      <c r="J133" s="131"/>
      <c r="K133" s="128" t="s">
        <v>488</v>
      </c>
      <c r="L133" s="132" t="str">
        <f t="shared" si="44"/>
        <v>13.6+221.2j</v>
      </c>
      <c r="M133" s="130">
        <f t="shared" si="14"/>
        <v>135.36825584229666</v>
      </c>
      <c r="O133" s="143">
        <f t="shared" si="15"/>
        <v>221.61768882469647</v>
      </c>
      <c r="P133" s="133">
        <v>42811</v>
      </c>
      <c r="Q133" s="143"/>
      <c r="R133" s="143"/>
      <c r="S133" s="143"/>
    </row>
    <row r="134" spans="1:20" x14ac:dyDescent="0.25">
      <c r="A134" s="152"/>
      <c r="B134" s="152"/>
      <c r="C134" s="153"/>
      <c r="D134" s="152"/>
      <c r="E134" s="152"/>
      <c r="F134" s="154"/>
      <c r="G134" s="155"/>
      <c r="P134" s="143"/>
      <c r="Q134" s="143"/>
    </row>
    <row r="135" spans="1:20" x14ac:dyDescent="0.25">
      <c r="A135" s="152"/>
      <c r="B135" s="152"/>
      <c r="C135" s="153"/>
      <c r="D135" s="152"/>
      <c r="E135" s="152"/>
      <c r="F135" s="154"/>
      <c r="G135" s="155"/>
      <c r="P135" s="143"/>
    </row>
  </sheetData>
  <mergeCells count="7">
    <mergeCell ref="Q3:U3"/>
    <mergeCell ref="A1:G1"/>
    <mergeCell ref="K1:M1"/>
    <mergeCell ref="P1:U1"/>
    <mergeCell ref="A2:G2"/>
    <mergeCell ref="K2:M2"/>
    <mergeCell ref="P2:U2"/>
  </mergeCells>
  <pageMargins left="0.7" right="0.7" top="0.75" bottom="0.75" header="0.3" footer="0.3"/>
  <pageSetup scale="7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P26"/>
  <sheetViews>
    <sheetView workbookViewId="0">
      <selection activeCell="T27" sqref="T27"/>
    </sheetView>
  </sheetViews>
  <sheetFormatPr defaultRowHeight="15" x14ac:dyDescent="0.25"/>
  <cols>
    <col min="1" max="1" width="30.42578125" customWidth="1"/>
    <col min="2" max="2" width="10.28515625" customWidth="1"/>
    <col min="3" max="3" width="3.5703125" customWidth="1"/>
    <col min="4" max="4" width="5.7109375" customWidth="1"/>
    <col min="5" max="5" width="3.85546875" customWidth="1"/>
    <col min="6" max="6" width="6.42578125" customWidth="1"/>
    <col min="8" max="8" width="0" hidden="1" customWidth="1"/>
    <col min="9" max="9" width="31.42578125" customWidth="1"/>
    <col min="10" max="10" width="10.42578125" customWidth="1"/>
    <col min="11" max="11" width="3" customWidth="1"/>
    <col min="12" max="12" width="5.42578125" customWidth="1"/>
    <col min="13" max="13" width="3.5703125" customWidth="1"/>
    <col min="14" max="14" width="5.5703125" customWidth="1"/>
    <col min="16" max="16" width="0" hidden="1" customWidth="1"/>
  </cols>
  <sheetData>
    <row r="1" spans="1:16" ht="15.75" thickBot="1" x14ac:dyDescent="0.3">
      <c r="A1" s="180" t="s">
        <v>489</v>
      </c>
      <c r="B1" s="180"/>
      <c r="C1" s="180"/>
      <c r="D1" s="180"/>
      <c r="E1" s="180"/>
      <c r="F1" s="180"/>
      <c r="I1" s="180" t="s">
        <v>490</v>
      </c>
      <c r="J1" s="180"/>
      <c r="K1" s="180"/>
      <c r="L1" s="180"/>
      <c r="M1" s="180"/>
      <c r="N1" s="180"/>
    </row>
    <row r="2" spans="1:16" ht="15.75" thickBot="1" x14ac:dyDescent="0.3">
      <c r="A2" s="180" t="s">
        <v>65</v>
      </c>
      <c r="B2" s="180"/>
      <c r="C2" s="180"/>
      <c r="D2" s="180"/>
      <c r="E2" s="180"/>
      <c r="F2" s="180"/>
      <c r="I2" s="180" t="s">
        <v>65</v>
      </c>
      <c r="J2" s="180"/>
      <c r="K2" s="180"/>
      <c r="L2" s="180"/>
      <c r="M2" s="180"/>
      <c r="N2" s="180"/>
    </row>
    <row r="3" spans="1:16" ht="15.75" thickBot="1" x14ac:dyDescent="0.3">
      <c r="A3" s="2" t="s">
        <v>66</v>
      </c>
      <c r="B3" s="180" t="s">
        <v>119</v>
      </c>
      <c r="C3" s="180"/>
      <c r="D3" s="180"/>
      <c r="E3" s="180"/>
      <c r="F3" s="180"/>
      <c r="I3" s="2" t="s">
        <v>66</v>
      </c>
      <c r="J3" s="180" t="s">
        <v>151</v>
      </c>
      <c r="K3" s="180"/>
      <c r="L3" s="180"/>
      <c r="M3" s="180"/>
      <c r="N3" s="180"/>
    </row>
    <row r="4" spans="1:16" ht="15.75" thickBot="1" x14ac:dyDescent="0.3">
      <c r="A4" s="3"/>
      <c r="B4" s="26"/>
      <c r="C4" s="27"/>
      <c r="D4" s="27"/>
      <c r="E4" s="27"/>
      <c r="F4" s="28"/>
      <c r="I4" s="3"/>
      <c r="J4" s="26"/>
      <c r="K4" s="27"/>
      <c r="L4" s="27"/>
      <c r="M4" s="27"/>
      <c r="N4" s="28"/>
    </row>
    <row r="5" spans="1:16" ht="16.5" thickBot="1" x14ac:dyDescent="0.3">
      <c r="A5" s="29" t="s">
        <v>85</v>
      </c>
      <c r="B5" s="26" t="s">
        <v>491</v>
      </c>
      <c r="C5" s="30" t="s">
        <v>71</v>
      </c>
      <c r="D5" s="31">
        <f>IMABS(B5)</f>
        <v>5.8240879114244146</v>
      </c>
      <c r="E5" s="32" t="s">
        <v>72</v>
      </c>
      <c r="F5" s="33">
        <f>DEGREES(H5)</f>
        <v>74.054604099077153</v>
      </c>
      <c r="H5">
        <f>IMARGUMENT(B5)</f>
        <v>1.2924966677897853</v>
      </c>
      <c r="I5" s="29" t="s">
        <v>85</v>
      </c>
      <c r="J5" s="26" t="s">
        <v>492</v>
      </c>
      <c r="K5" s="30" t="s">
        <v>71</v>
      </c>
      <c r="L5" s="31">
        <f>IMABS(J5)</f>
        <v>19.487944991712183</v>
      </c>
      <c r="M5" s="32" t="s">
        <v>72</v>
      </c>
      <c r="N5" s="33">
        <f>DEGREES(P5)</f>
        <v>69.891300124865822</v>
      </c>
      <c r="P5">
        <f>IMARGUMENT(J5)</f>
        <v>1.2198333056784325</v>
      </c>
    </row>
    <row r="6" spans="1:16" ht="16.5" thickBot="1" x14ac:dyDescent="0.3">
      <c r="A6" s="29" t="s">
        <v>93</v>
      </c>
      <c r="B6" s="26" t="s">
        <v>493</v>
      </c>
      <c r="C6" s="30" t="s">
        <v>71</v>
      </c>
      <c r="D6" s="31">
        <f t="shared" ref="D6:D21" si="0">IMABS(B6)</f>
        <v>6.7535176019612182</v>
      </c>
      <c r="E6" s="32" t="s">
        <v>72</v>
      </c>
      <c r="F6" s="33">
        <f t="shared" ref="F6:F11" si="1">DEGREES(H6)</f>
        <v>62.676108698653465</v>
      </c>
      <c r="H6">
        <f t="shared" ref="H6:H11" si="2">IMARGUMENT(B6)</f>
        <v>1.0939044591293614</v>
      </c>
      <c r="I6" s="29" t="s">
        <v>93</v>
      </c>
      <c r="J6" s="26" t="s">
        <v>494</v>
      </c>
      <c r="K6" s="30" t="s">
        <v>71</v>
      </c>
      <c r="L6" s="31">
        <f t="shared" ref="L6:L11" si="3">IMABS(J6)</f>
        <v>22.503555274667153</v>
      </c>
      <c r="M6" s="32" t="s">
        <v>72</v>
      </c>
      <c r="N6" s="33">
        <f t="shared" ref="N6:N11" si="4">DEGREES(P6)</f>
        <v>65.029250763880142</v>
      </c>
      <c r="P6">
        <f t="shared" ref="P6:P11" si="5">IMARGUMENT(J6)</f>
        <v>1.1349745359347461</v>
      </c>
    </row>
    <row r="7" spans="1:16" ht="16.5" thickBot="1" x14ac:dyDescent="0.3">
      <c r="A7" s="29" t="s">
        <v>105</v>
      </c>
      <c r="B7" s="26" t="s">
        <v>495</v>
      </c>
      <c r="C7" s="30" t="s">
        <v>71</v>
      </c>
      <c r="D7" s="31">
        <f t="shared" si="0"/>
        <v>7.8409183135650631</v>
      </c>
      <c r="E7" s="32" t="s">
        <v>72</v>
      </c>
      <c r="F7" s="33">
        <f t="shared" si="1"/>
        <v>52.253194612725338</v>
      </c>
      <c r="H7">
        <f t="shared" si="2"/>
        <v>0.91199029067742043</v>
      </c>
      <c r="I7" s="29" t="s">
        <v>105</v>
      </c>
      <c r="J7" s="26" t="s">
        <v>496</v>
      </c>
      <c r="K7" s="30" t="s">
        <v>71</v>
      </c>
      <c r="L7" s="31">
        <f t="shared" si="3"/>
        <v>23.583468786419015</v>
      </c>
      <c r="M7" s="32" t="s">
        <v>72</v>
      </c>
      <c r="N7" s="33">
        <f t="shared" si="4"/>
        <v>61.370150900083544</v>
      </c>
      <c r="P7">
        <f t="shared" si="5"/>
        <v>1.0711111956522195</v>
      </c>
    </row>
    <row r="8" spans="1:16" ht="16.5" thickBot="1" x14ac:dyDescent="0.3">
      <c r="A8" s="43" t="s">
        <v>109</v>
      </c>
      <c r="B8" s="26" t="s">
        <v>497</v>
      </c>
      <c r="C8" s="30" t="s">
        <v>71</v>
      </c>
      <c r="D8" s="31">
        <f t="shared" si="0"/>
        <v>9.0686272390037068</v>
      </c>
      <c r="E8" s="32" t="s">
        <v>72</v>
      </c>
      <c r="F8" s="33">
        <f t="shared" si="1"/>
        <v>48.576334374997352</v>
      </c>
      <c r="H8">
        <f t="shared" si="2"/>
        <v>0.84781697339340567</v>
      </c>
      <c r="I8" s="43" t="s">
        <v>109</v>
      </c>
      <c r="J8" s="26" t="s">
        <v>498</v>
      </c>
      <c r="K8" s="30" t="s">
        <v>71</v>
      </c>
      <c r="L8" s="31">
        <f t="shared" si="3"/>
        <v>24.459762877019067</v>
      </c>
      <c r="M8" s="32" t="s">
        <v>72</v>
      </c>
      <c r="N8" s="33">
        <f t="shared" si="4"/>
        <v>60.080791311442496</v>
      </c>
      <c r="P8">
        <f t="shared" si="5"/>
        <v>1.0486076255882735</v>
      </c>
    </row>
    <row r="9" spans="1:16" ht="16.5" thickBot="1" x14ac:dyDescent="0.3">
      <c r="A9" s="43" t="s">
        <v>112</v>
      </c>
      <c r="B9" s="26" t="s">
        <v>499</v>
      </c>
      <c r="C9" s="30" t="s">
        <v>71</v>
      </c>
      <c r="D9" s="31">
        <f t="shared" si="0"/>
        <v>11.458621208504972</v>
      </c>
      <c r="E9" s="32" t="s">
        <v>72</v>
      </c>
      <c r="F9" s="33">
        <f t="shared" si="1"/>
        <v>32.164390513598562</v>
      </c>
      <c r="H9">
        <f t="shared" si="2"/>
        <v>0.56137451635952484</v>
      </c>
      <c r="I9" s="43" t="s">
        <v>112</v>
      </c>
      <c r="J9" s="26" t="s">
        <v>500</v>
      </c>
      <c r="K9" s="30" t="s">
        <v>71</v>
      </c>
      <c r="L9" s="31">
        <f t="shared" si="3"/>
        <v>28.945811441381288</v>
      </c>
      <c r="M9" s="32" t="s">
        <v>72</v>
      </c>
      <c r="N9" s="33">
        <f t="shared" si="4"/>
        <v>54.278240015669915</v>
      </c>
      <c r="P9">
        <f t="shared" si="5"/>
        <v>0.94733400046117855</v>
      </c>
    </row>
    <row r="10" spans="1:16" ht="16.5" thickBot="1" x14ac:dyDescent="0.3">
      <c r="A10" s="29" t="s">
        <v>501</v>
      </c>
      <c r="B10" s="26" t="s">
        <v>502</v>
      </c>
      <c r="C10" s="30" t="s">
        <v>71</v>
      </c>
      <c r="D10" s="31">
        <f t="shared" si="0"/>
        <v>16.726027621644057</v>
      </c>
      <c r="E10" s="32" t="s">
        <v>72</v>
      </c>
      <c r="F10" s="33">
        <f t="shared" si="1"/>
        <v>26.258659554807281</v>
      </c>
      <c r="H10">
        <f t="shared" si="2"/>
        <v>0.45830006639165544</v>
      </c>
      <c r="I10" s="29" t="s">
        <v>501</v>
      </c>
      <c r="J10" s="26" t="s">
        <v>503</v>
      </c>
      <c r="K10" s="30" t="s">
        <v>71</v>
      </c>
      <c r="L10" s="31">
        <f t="shared" si="3"/>
        <v>32.355679563254427</v>
      </c>
      <c r="M10" s="32" t="s">
        <v>72</v>
      </c>
      <c r="N10" s="33">
        <f t="shared" si="4"/>
        <v>47.881164075003767</v>
      </c>
      <c r="P10">
        <f t="shared" si="5"/>
        <v>0.83568396279644086</v>
      </c>
    </row>
    <row r="11" spans="1:16" ht="16.5" thickBot="1" x14ac:dyDescent="0.3">
      <c r="A11" s="29" t="s">
        <v>504</v>
      </c>
      <c r="B11" s="26" t="s">
        <v>505</v>
      </c>
      <c r="C11" s="30" t="s">
        <v>71</v>
      </c>
      <c r="D11" s="31">
        <f t="shared" si="0"/>
        <v>25.014595739287891</v>
      </c>
      <c r="E11" s="32" t="s">
        <v>72</v>
      </c>
      <c r="F11" s="33">
        <f t="shared" si="1"/>
        <v>17.927919762007239</v>
      </c>
      <c r="H11">
        <f t="shared" si="2"/>
        <v>0.31290122788038449</v>
      </c>
      <c r="I11" s="29" t="s">
        <v>504</v>
      </c>
      <c r="J11" s="26" t="s">
        <v>506</v>
      </c>
      <c r="K11" s="30" t="s">
        <v>71</v>
      </c>
      <c r="L11" s="31">
        <f t="shared" si="3"/>
        <v>40.82744175184137</v>
      </c>
      <c r="M11" s="32" t="s">
        <v>72</v>
      </c>
      <c r="N11" s="33">
        <f t="shared" si="4"/>
        <v>41.027504059249338</v>
      </c>
      <c r="P11">
        <f t="shared" si="5"/>
        <v>0.71606502970923969</v>
      </c>
    </row>
    <row r="12" spans="1:16" ht="16.5" thickBot="1" x14ac:dyDescent="0.3">
      <c r="A12" s="29"/>
      <c r="B12" s="34"/>
      <c r="C12" s="27"/>
      <c r="D12" s="35"/>
      <c r="E12" s="36"/>
      <c r="F12" s="37"/>
      <c r="I12" s="29"/>
      <c r="J12" s="34"/>
      <c r="K12" s="27"/>
      <c r="L12" s="35"/>
      <c r="M12" s="36"/>
      <c r="N12" s="37"/>
    </row>
    <row r="13" spans="1:16" ht="15.75" thickBot="1" x14ac:dyDescent="0.3">
      <c r="A13" s="2" t="s">
        <v>118</v>
      </c>
      <c r="B13" s="182" t="s">
        <v>119</v>
      </c>
      <c r="C13" s="183"/>
      <c r="D13" s="183"/>
      <c r="E13" s="183"/>
      <c r="F13" s="184"/>
      <c r="I13" s="2" t="s">
        <v>118</v>
      </c>
      <c r="J13" s="182" t="s">
        <v>151</v>
      </c>
      <c r="K13" s="183"/>
      <c r="L13" s="183"/>
      <c r="M13" s="183"/>
      <c r="N13" s="184"/>
    </row>
    <row r="14" spans="1:16" ht="15.75" thickBot="1" x14ac:dyDescent="0.3">
      <c r="A14" s="29"/>
      <c r="B14" s="185"/>
      <c r="C14" s="186"/>
      <c r="D14" s="186"/>
      <c r="E14" s="186"/>
      <c r="F14" s="187"/>
      <c r="I14" s="29"/>
      <c r="J14" s="185"/>
      <c r="K14" s="186"/>
      <c r="L14" s="186"/>
      <c r="M14" s="186"/>
      <c r="N14" s="187"/>
    </row>
    <row r="15" spans="1:16" ht="16.5" thickBot="1" x14ac:dyDescent="0.3">
      <c r="A15" s="29" t="s">
        <v>507</v>
      </c>
      <c r="B15" s="26" t="s">
        <v>508</v>
      </c>
      <c r="C15" s="30" t="s">
        <v>71</v>
      </c>
      <c r="D15" s="31">
        <f>IMABS(B15)</f>
        <v>5.9464274989274024</v>
      </c>
      <c r="E15" s="32" t="s">
        <v>72</v>
      </c>
      <c r="F15" s="33">
        <f t="shared" ref="F15:F21" si="6">DEGREES(H15)</f>
        <v>42.27368900609374</v>
      </c>
      <c r="H15">
        <f t="shared" ref="H15:H21" si="7">IMARGUMENT(B15)</f>
        <v>0.73781506012046494</v>
      </c>
      <c r="I15" s="29" t="s">
        <v>507</v>
      </c>
      <c r="J15" s="26" t="s">
        <v>509</v>
      </c>
      <c r="K15" s="30" t="s">
        <v>71</v>
      </c>
      <c r="L15" s="31">
        <f t="shared" ref="L15:L21" si="8">IMABS(J15)</f>
        <v>12.720062892926277</v>
      </c>
      <c r="M15" s="32" t="s">
        <v>72</v>
      </c>
      <c r="N15" s="33">
        <f t="shared" ref="N15:N21" si="9">DEGREES(P15)</f>
        <v>16.440379521680175</v>
      </c>
      <c r="P15">
        <f t="shared" ref="P15:P21" si="10">IMARGUMENT(J15)</f>
        <v>0.28693875293076954</v>
      </c>
    </row>
    <row r="16" spans="1:16" ht="16.5" thickBot="1" x14ac:dyDescent="0.3">
      <c r="A16" s="29" t="s">
        <v>510</v>
      </c>
      <c r="B16" s="26" t="s">
        <v>511</v>
      </c>
      <c r="C16" s="30" t="s">
        <v>71</v>
      </c>
      <c r="D16" s="31">
        <f t="shared" si="0"/>
        <v>2.8653097563788803</v>
      </c>
      <c r="E16" s="32" t="s">
        <v>72</v>
      </c>
      <c r="F16" s="33">
        <f t="shared" si="6"/>
        <v>60.751173663453024</v>
      </c>
      <c r="H16">
        <f t="shared" si="7"/>
        <v>1.0603080048781208</v>
      </c>
      <c r="I16" s="29" t="s">
        <v>510</v>
      </c>
      <c r="J16" s="26" t="s">
        <v>512</v>
      </c>
      <c r="K16" s="30" t="s">
        <v>71</v>
      </c>
      <c r="L16" s="31">
        <f t="shared" si="8"/>
        <v>5.7974132162542968</v>
      </c>
      <c r="M16" s="32" t="s">
        <v>72</v>
      </c>
      <c r="N16" s="33">
        <f t="shared" si="9"/>
        <v>14.995079129175986</v>
      </c>
      <c r="P16">
        <f t="shared" si="10"/>
        <v>0.26171350240120506</v>
      </c>
    </row>
    <row r="17" spans="1:16" ht="16.5" thickBot="1" x14ac:dyDescent="0.3">
      <c r="A17" s="29" t="s">
        <v>513</v>
      </c>
      <c r="B17" s="26" t="s">
        <v>514</v>
      </c>
      <c r="C17" s="30" t="s">
        <v>71</v>
      </c>
      <c r="D17" s="31">
        <f t="shared" si="0"/>
        <v>5.0209560842532772</v>
      </c>
      <c r="E17" s="32" t="s">
        <v>72</v>
      </c>
      <c r="F17" s="33">
        <f t="shared" si="6"/>
        <v>44.19307054489763</v>
      </c>
      <c r="H17">
        <f t="shared" si="7"/>
        <v>0.77131458757458815</v>
      </c>
      <c r="I17" s="29" t="s">
        <v>513</v>
      </c>
      <c r="J17" s="26" t="s">
        <v>515</v>
      </c>
      <c r="K17" s="30" t="s">
        <v>71</v>
      </c>
      <c r="L17" s="31">
        <f t="shared" si="8"/>
        <v>8.973850901368932</v>
      </c>
      <c r="M17" s="32" t="s">
        <v>72</v>
      </c>
      <c r="N17" s="33">
        <f t="shared" si="9"/>
        <v>14.191096549023978</v>
      </c>
      <c r="P17">
        <f t="shared" si="10"/>
        <v>0.2476813592488733</v>
      </c>
    </row>
    <row r="18" spans="1:16" ht="16.5" thickBot="1" x14ac:dyDescent="0.3">
      <c r="A18" s="29" t="s">
        <v>516</v>
      </c>
      <c r="B18" s="26" t="s">
        <v>517</v>
      </c>
      <c r="C18" s="30" t="s">
        <v>71</v>
      </c>
      <c r="D18" s="31">
        <f t="shared" si="0"/>
        <v>8.8509886453435236</v>
      </c>
      <c r="E18" s="32" t="s">
        <v>72</v>
      </c>
      <c r="F18" s="33">
        <f t="shared" si="6"/>
        <v>32.074000875294047</v>
      </c>
      <c r="H18">
        <f t="shared" si="7"/>
        <v>0.5597969195614243</v>
      </c>
      <c r="I18" s="29" t="s">
        <v>516</v>
      </c>
      <c r="J18" s="26" t="s">
        <v>518</v>
      </c>
      <c r="K18" s="30" t="s">
        <v>71</v>
      </c>
      <c r="L18" s="31">
        <f t="shared" si="8"/>
        <v>23.363432966925046</v>
      </c>
      <c r="M18" s="32" t="s">
        <v>72</v>
      </c>
      <c r="N18" s="33">
        <f t="shared" si="9"/>
        <v>24.261290852477785</v>
      </c>
      <c r="P18">
        <f t="shared" si="10"/>
        <v>0.4234394061597192</v>
      </c>
    </row>
    <row r="19" spans="1:16" ht="16.5" thickBot="1" x14ac:dyDescent="0.3">
      <c r="A19" s="29" t="s">
        <v>519</v>
      </c>
      <c r="B19" s="26" t="s">
        <v>520</v>
      </c>
      <c r="C19" s="30" t="s">
        <v>71</v>
      </c>
      <c r="D19" s="31">
        <f t="shared" si="0"/>
        <v>17.102046661145561</v>
      </c>
      <c r="E19" s="32" t="s">
        <v>72</v>
      </c>
      <c r="F19" s="33">
        <f t="shared" si="6"/>
        <v>10.7842978675626</v>
      </c>
      <c r="H19">
        <f t="shared" si="7"/>
        <v>0.18822150530477075</v>
      </c>
      <c r="I19" s="29" t="s">
        <v>519</v>
      </c>
      <c r="J19" s="26" t="s">
        <v>521</v>
      </c>
      <c r="K19" s="30" t="s">
        <v>71</v>
      </c>
      <c r="L19" s="31">
        <f t="shared" si="8"/>
        <v>42.944615494844058</v>
      </c>
      <c r="M19" s="32" t="s">
        <v>72</v>
      </c>
      <c r="N19" s="33">
        <f t="shared" si="9"/>
        <v>30.506132241723844</v>
      </c>
      <c r="P19">
        <f t="shared" si="10"/>
        <v>0.53243244966687975</v>
      </c>
    </row>
    <row r="20" spans="1:16" ht="21.75" thickBot="1" x14ac:dyDescent="0.4">
      <c r="A20" s="29" t="s">
        <v>522</v>
      </c>
      <c r="B20" s="26" t="s">
        <v>523</v>
      </c>
      <c r="C20" s="30" t="s">
        <v>71</v>
      </c>
      <c r="D20" s="31">
        <f t="shared" si="0"/>
        <v>1.7804493814764857</v>
      </c>
      <c r="E20" s="32" t="s">
        <v>72</v>
      </c>
      <c r="F20" s="33">
        <f t="shared" si="6"/>
        <v>51.84277341263094</v>
      </c>
      <c r="G20" s="50" t="s">
        <v>16</v>
      </c>
      <c r="H20">
        <f t="shared" si="7"/>
        <v>0.90482708941578671</v>
      </c>
      <c r="I20" s="29" t="s">
        <v>522</v>
      </c>
      <c r="J20" s="26" t="s">
        <v>524</v>
      </c>
      <c r="K20" s="30" t="s">
        <v>71</v>
      </c>
      <c r="L20" s="31">
        <f t="shared" si="8"/>
        <v>19.734487578855447</v>
      </c>
      <c r="M20" s="32" t="s">
        <v>72</v>
      </c>
      <c r="N20" s="33">
        <f t="shared" si="9"/>
        <v>6.6928753578340885</v>
      </c>
      <c r="P20">
        <f t="shared" si="10"/>
        <v>0.1168127114197985</v>
      </c>
    </row>
    <row r="21" spans="1:16" ht="21.75" thickBot="1" x14ac:dyDescent="0.4">
      <c r="A21" s="29" t="s">
        <v>525</v>
      </c>
      <c r="B21" s="26" t="s">
        <v>526</v>
      </c>
      <c r="C21" s="30" t="s">
        <v>71</v>
      </c>
      <c r="D21" s="31">
        <f t="shared" si="0"/>
        <v>2.8844410203711912</v>
      </c>
      <c r="E21" s="32" t="s">
        <v>72</v>
      </c>
      <c r="F21" s="33">
        <f t="shared" si="6"/>
        <v>56.309932474020215</v>
      </c>
      <c r="G21" s="50"/>
      <c r="H21">
        <f t="shared" si="7"/>
        <v>0.98279372324732905</v>
      </c>
      <c r="I21" s="29" t="s">
        <v>525</v>
      </c>
      <c r="J21" s="26" t="s">
        <v>527</v>
      </c>
      <c r="K21" s="30" t="s">
        <v>71</v>
      </c>
      <c r="L21" s="31">
        <f t="shared" si="8"/>
        <v>6.4031242374328494</v>
      </c>
      <c r="M21" s="32" t="s">
        <v>72</v>
      </c>
      <c r="N21" s="33">
        <f t="shared" si="9"/>
        <v>14.470294100065887</v>
      </c>
      <c r="P21">
        <f t="shared" si="10"/>
        <v>0.25255427577805956</v>
      </c>
    </row>
    <row r="22" spans="1:16" ht="21" x14ac:dyDescent="0.35">
      <c r="G22" s="50"/>
    </row>
    <row r="23" spans="1:16" ht="21" x14ac:dyDescent="0.35">
      <c r="G23" s="50" t="s">
        <v>16</v>
      </c>
      <c r="I23" s="191" t="s">
        <v>528</v>
      </c>
      <c r="J23" s="191"/>
      <c r="K23" s="191"/>
      <c r="L23" s="191"/>
      <c r="M23" s="191"/>
      <c r="N23" s="191"/>
    </row>
    <row r="24" spans="1:16" x14ac:dyDescent="0.25">
      <c r="A24" s="191" t="s">
        <v>529</v>
      </c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</row>
    <row r="25" spans="1:16" x14ac:dyDescent="0.25">
      <c r="A25" s="191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</row>
    <row r="26" spans="1:16" x14ac:dyDescent="0.25">
      <c r="A26" s="191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</row>
  </sheetData>
  <sheetProtection password="C734" sheet="1" objects="1" scenarios="1"/>
  <mergeCells count="12">
    <mergeCell ref="A24:N26"/>
    <mergeCell ref="A1:F1"/>
    <mergeCell ref="I1:N1"/>
    <mergeCell ref="A2:F2"/>
    <mergeCell ref="I2:N2"/>
    <mergeCell ref="B3:F3"/>
    <mergeCell ref="J3:N3"/>
    <mergeCell ref="B13:F13"/>
    <mergeCell ref="J13:N13"/>
    <mergeCell ref="B14:F14"/>
    <mergeCell ref="J14:N14"/>
    <mergeCell ref="I23:N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U22"/>
  <sheetViews>
    <sheetView workbookViewId="0">
      <selection activeCell="A4" sqref="A4:XFD4"/>
    </sheetView>
  </sheetViews>
  <sheetFormatPr defaultRowHeight="15" x14ac:dyDescent="0.25"/>
  <cols>
    <col min="1" max="1" width="11.42578125" customWidth="1"/>
    <col min="4" max="4" width="12.5703125" bestFit="1" customWidth="1"/>
    <col min="5" max="5" width="12.140625" customWidth="1"/>
    <col min="9" max="9" width="0" hidden="1" customWidth="1"/>
    <col min="11" max="11" width="12" customWidth="1"/>
    <col min="12" max="12" width="14.5703125" customWidth="1"/>
    <col min="13" max="13" width="9" customWidth="1"/>
    <col min="15" max="15" width="0" hidden="1" customWidth="1"/>
    <col min="16" max="16" width="10.7109375" bestFit="1" customWidth="1"/>
  </cols>
  <sheetData>
    <row r="1" spans="1:21" ht="15.75" thickBot="1" x14ac:dyDescent="0.3">
      <c r="A1" s="180" t="s">
        <v>530</v>
      </c>
      <c r="B1" s="181"/>
      <c r="C1" s="181"/>
      <c r="D1" s="181"/>
      <c r="E1" s="181"/>
      <c r="F1" s="181"/>
      <c r="G1" s="181"/>
      <c r="K1" s="180" t="s">
        <v>531</v>
      </c>
      <c r="L1" s="181"/>
      <c r="M1" s="181"/>
      <c r="P1" s="179"/>
      <c r="Q1" s="179"/>
      <c r="R1" s="179"/>
      <c r="S1" s="179"/>
      <c r="T1" s="179"/>
      <c r="U1" s="179"/>
    </row>
    <row r="2" spans="1:21" ht="15.75" thickBot="1" x14ac:dyDescent="0.3">
      <c r="A2" s="180" t="s">
        <v>532</v>
      </c>
      <c r="B2" s="181"/>
      <c r="C2" s="181"/>
      <c r="D2" s="181"/>
      <c r="E2" s="181"/>
      <c r="F2" s="181"/>
      <c r="G2" s="181"/>
      <c r="K2" s="180" t="s">
        <v>532</v>
      </c>
      <c r="L2" s="181"/>
      <c r="M2" s="181"/>
      <c r="P2" s="179"/>
      <c r="Q2" s="179"/>
      <c r="R2" s="179"/>
      <c r="S2" s="179"/>
      <c r="T2" s="179"/>
      <c r="U2" s="179"/>
    </row>
    <row r="3" spans="1:21" ht="45.75" thickBot="1" x14ac:dyDescent="0.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5" t="s">
        <v>8</v>
      </c>
      <c r="G3" s="6" t="s">
        <v>9</v>
      </c>
      <c r="H3" s="6" t="s">
        <v>1089</v>
      </c>
      <c r="K3" s="4" t="s">
        <v>10</v>
      </c>
      <c r="L3" s="4" t="s">
        <v>11</v>
      </c>
      <c r="M3" s="6" t="s">
        <v>9</v>
      </c>
      <c r="P3" s="8" t="s">
        <v>12</v>
      </c>
      <c r="Q3" s="179"/>
      <c r="R3" s="179"/>
      <c r="S3" s="179"/>
      <c r="T3" s="179"/>
      <c r="U3" s="179"/>
    </row>
    <row r="4" spans="1:21" ht="15.75" thickBot="1" x14ac:dyDescent="0.3">
      <c r="A4" s="10" t="s">
        <v>533</v>
      </c>
      <c r="B4" s="9" t="s">
        <v>336</v>
      </c>
      <c r="C4" s="10" t="s">
        <v>534</v>
      </c>
      <c r="D4" s="9" t="s">
        <v>535</v>
      </c>
      <c r="E4" s="57" t="s">
        <v>536</v>
      </c>
      <c r="F4" s="12">
        <f>0.012*I4</f>
        <v>0.45631883590314343</v>
      </c>
      <c r="G4" s="13">
        <f>1/I4*10000</f>
        <v>262.97402289453322</v>
      </c>
      <c r="H4" s="177">
        <f>G4/(11.5*1.732)</f>
        <v>13.202832759038721</v>
      </c>
      <c r="I4" s="1">
        <f>IMABS(E4)</f>
        <v>38.026569658595285</v>
      </c>
      <c r="J4" s="1"/>
      <c r="K4" s="57" t="s">
        <v>537</v>
      </c>
      <c r="L4" s="14" t="str">
        <f>IMSUM(E4,E4,K4)</f>
        <v>8.6+443.8j</v>
      </c>
      <c r="M4" s="13">
        <f>3/O4*10000</f>
        <v>67.585328809090782</v>
      </c>
      <c r="N4" s="1"/>
      <c r="O4" s="1">
        <f>IMABS(L4)</f>
        <v>443.88331800147654</v>
      </c>
      <c r="P4" s="15">
        <v>42656</v>
      </c>
      <c r="Q4" s="11"/>
      <c r="R4" s="11"/>
      <c r="S4" s="11"/>
      <c r="T4" s="11"/>
      <c r="U4" s="11"/>
    </row>
    <row r="5" spans="1:21" ht="16.5" thickBot="1" x14ac:dyDescent="0.3">
      <c r="A5" s="10" t="s">
        <v>538</v>
      </c>
      <c r="B5" s="9">
        <v>138</v>
      </c>
      <c r="C5" s="10" t="s">
        <v>539</v>
      </c>
      <c r="D5" s="9" t="s">
        <v>540</v>
      </c>
      <c r="E5" s="57" t="s">
        <v>1091</v>
      </c>
      <c r="F5" s="12">
        <f t="shared" ref="F5:F16" si="0">0.012*I5</f>
        <v>0.24016869071550523</v>
      </c>
      <c r="G5" s="13">
        <f t="shared" ref="G5:G16" si="1">1/I5*10000</f>
        <v>499.64880785459036</v>
      </c>
      <c r="H5" s="177">
        <f t="shared" ref="H5:H16" si="2">G5/(11.5*1.732)</f>
        <v>25.085290082065988</v>
      </c>
      <c r="I5" s="1">
        <f t="shared" ref="I5:I16" si="3">IMABS(E5)</f>
        <v>20.014057559625435</v>
      </c>
      <c r="J5" s="1"/>
      <c r="K5" s="57" t="s">
        <v>541</v>
      </c>
      <c r="L5" s="14" t="str">
        <f>IMSUM(E5,E5,K5)</f>
        <v>13.6+342.1j</v>
      </c>
      <c r="M5" s="13">
        <f>3/O5*10000</f>
        <v>87.624442586054172</v>
      </c>
      <c r="N5" s="1"/>
      <c r="O5" s="1">
        <f>IMABS(L5)</f>
        <v>342.37022358844234</v>
      </c>
      <c r="P5" s="15">
        <v>42669</v>
      </c>
      <c r="Q5" s="51" t="s">
        <v>542</v>
      </c>
      <c r="R5" s="19"/>
      <c r="S5" s="25"/>
      <c r="T5" s="20"/>
      <c r="U5" s="25"/>
    </row>
    <row r="6" spans="1:21" ht="16.5" thickBot="1" x14ac:dyDescent="0.3">
      <c r="A6" s="10" t="s">
        <v>543</v>
      </c>
      <c r="B6" s="9">
        <v>138</v>
      </c>
      <c r="C6" s="10" t="s">
        <v>544</v>
      </c>
      <c r="D6" s="9" t="s">
        <v>540</v>
      </c>
      <c r="E6" s="57" t="s">
        <v>545</v>
      </c>
      <c r="F6" s="12">
        <f t="shared" si="0"/>
        <v>9.5423016091506982E-2</v>
      </c>
      <c r="G6" s="13">
        <f t="shared" si="1"/>
        <v>1257.5582382024547</v>
      </c>
      <c r="H6" s="177">
        <f t="shared" si="2"/>
        <v>63.136772678102965</v>
      </c>
      <c r="I6" s="48">
        <f t="shared" si="3"/>
        <v>7.9519180076255811</v>
      </c>
      <c r="J6" s="48"/>
      <c r="K6" s="59" t="s">
        <v>546</v>
      </c>
      <c r="L6" s="52" t="str">
        <f t="shared" ref="L6:L16" si="4">IMSUM(E6,E6,K6)</f>
        <v>317.18+77.46j</v>
      </c>
      <c r="M6" s="53">
        <f t="shared" ref="M6:M16" si="5">3/O6*10000</f>
        <v>91.883202951253367</v>
      </c>
      <c r="O6">
        <f t="shared" ref="O6:O17" si="6">IMABS(L6)</f>
        <v>326.50146094619544</v>
      </c>
      <c r="P6" s="15">
        <v>42711</v>
      </c>
      <c r="Q6" s="54" t="s">
        <v>547</v>
      </c>
      <c r="R6" s="19"/>
      <c r="S6" s="25"/>
      <c r="T6" s="20"/>
      <c r="U6" s="25"/>
    </row>
    <row r="7" spans="1:21" ht="30.75" customHeight="1" thickBot="1" x14ac:dyDescent="0.3">
      <c r="A7" s="10" t="s">
        <v>984</v>
      </c>
      <c r="B7" s="9">
        <v>138</v>
      </c>
      <c r="C7" s="10" t="s">
        <v>539</v>
      </c>
      <c r="D7" s="9" t="s">
        <v>540</v>
      </c>
      <c r="E7" s="57" t="s">
        <v>1093</v>
      </c>
      <c r="F7" s="12">
        <f t="shared" si="0"/>
        <v>0.23870364890382387</v>
      </c>
      <c r="G7" s="13">
        <f t="shared" si="1"/>
        <v>502.71539857503063</v>
      </c>
      <c r="H7" s="177">
        <f t="shared" si="2"/>
        <v>25.239250857266324</v>
      </c>
      <c r="I7" s="1">
        <f t="shared" si="3"/>
        <v>19.891970741985322</v>
      </c>
      <c r="J7" s="1"/>
      <c r="K7" s="57" t="s">
        <v>932</v>
      </c>
      <c r="L7" s="14" t="str">
        <f t="shared" si="4"/>
        <v>18.68+445.96j</v>
      </c>
      <c r="M7" s="13">
        <f t="shared" si="5"/>
        <v>67.211670469912761</v>
      </c>
      <c r="N7" s="1"/>
      <c r="O7" s="1">
        <f t="shared" si="6"/>
        <v>446.35105466437511</v>
      </c>
      <c r="P7" s="15">
        <v>42723</v>
      </c>
      <c r="Q7" s="51" t="s">
        <v>931</v>
      </c>
      <c r="R7" s="19"/>
      <c r="S7" s="25"/>
      <c r="T7" s="20"/>
      <c r="U7" s="25"/>
    </row>
    <row r="8" spans="1:21" ht="30.75" thickBot="1" x14ac:dyDescent="0.3">
      <c r="A8" s="10" t="s">
        <v>548</v>
      </c>
      <c r="B8" s="9">
        <v>138</v>
      </c>
      <c r="C8" s="10" t="s">
        <v>549</v>
      </c>
      <c r="D8" s="9" t="s">
        <v>550</v>
      </c>
      <c r="E8" s="57" t="s">
        <v>1095</v>
      </c>
      <c r="F8" s="12">
        <f t="shared" si="0"/>
        <v>0.15708398772631152</v>
      </c>
      <c r="G8" s="13">
        <f t="shared" si="1"/>
        <v>763.92254702036712</v>
      </c>
      <c r="H8" s="177">
        <f t="shared" si="2"/>
        <v>38.353376193411343</v>
      </c>
      <c r="I8" s="1">
        <f t="shared" si="3"/>
        <v>13.090332310525961</v>
      </c>
      <c r="J8" s="1"/>
      <c r="K8" s="57" t="s">
        <v>551</v>
      </c>
      <c r="L8" s="14" t="str">
        <f t="shared" si="4"/>
        <v>40.74+459.16j</v>
      </c>
      <c r="M8" s="13">
        <f t="shared" si="5"/>
        <v>65.0810280611488</v>
      </c>
      <c r="N8" s="1"/>
      <c r="O8" s="1">
        <f t="shared" si="6"/>
        <v>460.96383068522852</v>
      </c>
      <c r="P8" s="15">
        <v>42724</v>
      </c>
      <c r="Q8" s="49" t="s">
        <v>1096</v>
      </c>
      <c r="R8" s="11"/>
      <c r="S8" s="16"/>
      <c r="T8" s="17"/>
      <c r="U8" s="16"/>
    </row>
    <row r="9" spans="1:21" ht="38.25" customHeight="1" thickBot="1" x14ac:dyDescent="0.3">
      <c r="A9" s="10" t="s">
        <v>552</v>
      </c>
      <c r="B9" s="9">
        <v>138</v>
      </c>
      <c r="C9" s="10" t="s">
        <v>549</v>
      </c>
      <c r="D9" s="9" t="s">
        <v>550</v>
      </c>
      <c r="E9" s="57" t="s">
        <v>1094</v>
      </c>
      <c r="F9" s="12">
        <f t="shared" si="0"/>
        <v>0.15624465430855547</v>
      </c>
      <c r="G9" s="13">
        <f t="shared" si="1"/>
        <v>768.02627604155532</v>
      </c>
      <c r="H9" s="177">
        <f t="shared" si="2"/>
        <v>38.559407372304214</v>
      </c>
      <c r="I9" s="1">
        <f t="shared" si="3"/>
        <v>13.02038785904629</v>
      </c>
      <c r="J9" s="1"/>
      <c r="K9" s="57" t="s">
        <v>551</v>
      </c>
      <c r="L9" s="14" t="str">
        <f t="shared" si="4"/>
        <v>40.74+459.02j</v>
      </c>
      <c r="M9" s="13">
        <f t="shared" si="5"/>
        <v>65.100722502855646</v>
      </c>
      <c r="N9" s="1"/>
      <c r="O9" s="1">
        <f t="shared" si="6"/>
        <v>460.82437869539842</v>
      </c>
      <c r="P9" s="15">
        <v>42724</v>
      </c>
      <c r="Q9" s="49" t="s">
        <v>1096</v>
      </c>
      <c r="R9" s="19"/>
      <c r="S9" s="25"/>
      <c r="T9" s="20"/>
      <c r="U9" s="25"/>
    </row>
    <row r="10" spans="1:21" ht="30.75" thickBot="1" x14ac:dyDescent="0.3">
      <c r="A10" s="10" t="s">
        <v>553</v>
      </c>
      <c r="B10" s="9">
        <v>138</v>
      </c>
      <c r="C10" s="10" t="s">
        <v>539</v>
      </c>
      <c r="D10" s="9" t="s">
        <v>554</v>
      </c>
      <c r="E10" s="57" t="s">
        <v>842</v>
      </c>
      <c r="F10" s="12">
        <f t="shared" si="0"/>
        <v>0.18317094966178454</v>
      </c>
      <c r="G10" s="13">
        <f t="shared" si="1"/>
        <v>655.12571846995206</v>
      </c>
      <c r="H10" s="177">
        <f t="shared" si="2"/>
        <v>32.891139595840549</v>
      </c>
      <c r="I10" s="1">
        <f t="shared" si="3"/>
        <v>15.264245805148711</v>
      </c>
      <c r="J10" s="1"/>
      <c r="K10" s="57" t="s">
        <v>841</v>
      </c>
      <c r="L10" s="14" t="str">
        <f t="shared" si="4"/>
        <v>39.72+741.18j</v>
      </c>
      <c r="M10" s="13">
        <f t="shared" si="5"/>
        <v>40.418000877395961</v>
      </c>
      <c r="N10" s="1"/>
      <c r="O10" s="1">
        <f t="shared" si="6"/>
        <v>742.24353873913901</v>
      </c>
      <c r="P10" s="15">
        <v>42740</v>
      </c>
      <c r="Q10" s="51" t="s">
        <v>555</v>
      </c>
      <c r="R10" s="19"/>
      <c r="S10" s="25"/>
      <c r="T10" s="20"/>
      <c r="U10" s="25"/>
    </row>
    <row r="11" spans="1:21" ht="30.75" thickBot="1" x14ac:dyDescent="0.3">
      <c r="A11" s="10" t="s">
        <v>556</v>
      </c>
      <c r="B11" s="9">
        <v>138</v>
      </c>
      <c r="C11" s="10" t="s">
        <v>539</v>
      </c>
      <c r="D11" s="9" t="s">
        <v>554</v>
      </c>
      <c r="E11" s="57" t="s">
        <v>902</v>
      </c>
      <c r="F11" s="12">
        <f t="shared" si="0"/>
        <v>0.17957678246365813</v>
      </c>
      <c r="G11" s="13">
        <f t="shared" si="1"/>
        <v>668.23783316356617</v>
      </c>
      <c r="H11" s="177">
        <f t="shared" si="2"/>
        <v>33.549444380136869</v>
      </c>
      <c r="I11" s="1">
        <f t="shared" si="3"/>
        <v>14.964731871971511</v>
      </c>
      <c r="J11" s="1"/>
      <c r="K11" s="57" t="s">
        <v>841</v>
      </c>
      <c r="L11" s="14" t="str">
        <f t="shared" si="4"/>
        <v>39.72+740.58j</v>
      </c>
      <c r="M11" s="13">
        <f t="shared" si="5"/>
        <v>40.450652676843156</v>
      </c>
      <c r="N11" s="1"/>
      <c r="O11" s="1">
        <f t="shared" si="6"/>
        <v>741.64439915636137</v>
      </c>
      <c r="P11" s="15">
        <v>42740</v>
      </c>
      <c r="Q11" s="51" t="s">
        <v>555</v>
      </c>
      <c r="R11" s="19"/>
      <c r="S11" s="25"/>
      <c r="T11" s="20"/>
      <c r="U11" s="25"/>
    </row>
    <row r="12" spans="1:21" s="1" customFormat="1" ht="16.5" thickBot="1" x14ac:dyDescent="0.3">
      <c r="A12" s="10" t="s">
        <v>557</v>
      </c>
      <c r="B12" s="9">
        <v>138</v>
      </c>
      <c r="C12" s="10" t="s">
        <v>558</v>
      </c>
      <c r="D12" s="9" t="s">
        <v>559</v>
      </c>
      <c r="E12" s="57" t="s">
        <v>560</v>
      </c>
      <c r="F12" s="12">
        <f t="shared" si="0"/>
        <v>0.20387883460526257</v>
      </c>
      <c r="G12" s="13">
        <f t="shared" si="1"/>
        <v>588.58488293959738</v>
      </c>
      <c r="H12" s="177">
        <f t="shared" si="2"/>
        <v>29.550400790219772</v>
      </c>
      <c r="I12" s="47">
        <f t="shared" si="3"/>
        <v>16.98990288377188</v>
      </c>
      <c r="J12" s="47"/>
      <c r="K12" s="57" t="s">
        <v>561</v>
      </c>
      <c r="L12" s="14" t="str">
        <f t="shared" si="4"/>
        <v>40.86+466.86j</v>
      </c>
      <c r="M12" s="13">
        <f t="shared" si="5"/>
        <v>64.014388298714806</v>
      </c>
      <c r="O12" s="1">
        <f t="shared" si="6"/>
        <v>468.64464063936543</v>
      </c>
      <c r="P12" s="15">
        <v>42656</v>
      </c>
      <c r="Q12" s="11"/>
      <c r="R12" s="11"/>
      <c r="S12" s="16"/>
      <c r="T12" s="17"/>
      <c r="U12" s="16"/>
    </row>
    <row r="13" spans="1:21" ht="16.5" thickBot="1" x14ac:dyDescent="0.3">
      <c r="A13" s="10" t="s">
        <v>562</v>
      </c>
      <c r="B13" s="9" t="s">
        <v>341</v>
      </c>
      <c r="C13" s="10" t="s">
        <v>563</v>
      </c>
      <c r="D13" s="9" t="s">
        <v>564</v>
      </c>
      <c r="E13" s="57" t="s">
        <v>565</v>
      </c>
      <c r="F13" s="12">
        <f t="shared" si="0"/>
        <v>0.42732301599609629</v>
      </c>
      <c r="G13" s="13">
        <f t="shared" si="1"/>
        <v>280.81801238877392</v>
      </c>
      <c r="H13" s="177">
        <f t="shared" si="2"/>
        <v>14.098705311214676</v>
      </c>
      <c r="I13" s="47">
        <f t="shared" si="3"/>
        <v>35.610251333008023</v>
      </c>
      <c r="J13" s="47"/>
      <c r="K13" s="57" t="s">
        <v>566</v>
      </c>
      <c r="L13" s="14" t="str">
        <f t="shared" si="4"/>
        <v>7.8+779j</v>
      </c>
      <c r="M13" s="13">
        <f t="shared" si="5"/>
        <v>38.508981077671855</v>
      </c>
      <c r="N13" s="1"/>
      <c r="O13" s="1">
        <f t="shared" si="6"/>
        <v>779.03904908547418</v>
      </c>
      <c r="P13" s="15">
        <v>42723</v>
      </c>
      <c r="Q13" s="49" t="s">
        <v>567</v>
      </c>
      <c r="R13" s="19"/>
      <c r="S13" s="25"/>
      <c r="T13" s="20"/>
      <c r="U13" s="25"/>
    </row>
    <row r="14" spans="1:21" ht="30.75" thickBot="1" x14ac:dyDescent="0.3">
      <c r="A14" s="10" t="s">
        <v>568</v>
      </c>
      <c r="B14" s="9">
        <v>138</v>
      </c>
      <c r="C14" s="10" t="s">
        <v>569</v>
      </c>
      <c r="D14" s="9" t="s">
        <v>570</v>
      </c>
      <c r="E14" s="57" t="s">
        <v>571</v>
      </c>
      <c r="F14" s="12">
        <f t="shared" si="0"/>
        <v>0.15905867596582088</v>
      </c>
      <c r="G14" s="13">
        <f t="shared" si="1"/>
        <v>754.43856973753543</v>
      </c>
      <c r="H14" s="177">
        <f t="shared" si="2"/>
        <v>37.877225109827066</v>
      </c>
      <c r="I14" s="1">
        <f t="shared" si="3"/>
        <v>13.254889663818407</v>
      </c>
      <c r="J14" s="1"/>
      <c r="K14" s="57" t="s">
        <v>572</v>
      </c>
      <c r="L14" s="14" t="str">
        <f t="shared" si="4"/>
        <v>20.38+439.38j</v>
      </c>
      <c r="M14" s="13">
        <f t="shared" si="5"/>
        <v>68.204698636526018</v>
      </c>
      <c r="N14" s="1"/>
      <c r="O14" s="1">
        <f t="shared" si="6"/>
        <v>439.85239433246238</v>
      </c>
      <c r="P14" s="15">
        <v>42676</v>
      </c>
      <c r="Q14" s="51" t="s">
        <v>573</v>
      </c>
      <c r="R14" s="19"/>
      <c r="S14" s="25"/>
      <c r="T14" s="20"/>
      <c r="U14" s="25"/>
    </row>
    <row r="15" spans="1:21" ht="30.75" thickBot="1" x14ac:dyDescent="0.3">
      <c r="A15" s="10" t="s">
        <v>574</v>
      </c>
      <c r="B15" s="9">
        <v>138</v>
      </c>
      <c r="C15" s="10" t="s">
        <v>569</v>
      </c>
      <c r="D15" s="9" t="s">
        <v>570</v>
      </c>
      <c r="E15" s="58" t="s">
        <v>575</v>
      </c>
      <c r="F15" s="12">
        <f t="shared" si="0"/>
        <v>0.16327057297627154</v>
      </c>
      <c r="G15" s="13">
        <f t="shared" si="1"/>
        <v>734.97629004731834</v>
      </c>
      <c r="H15" s="177">
        <f t="shared" si="2"/>
        <v>36.900104932589535</v>
      </c>
      <c r="I15" s="1">
        <f t="shared" si="3"/>
        <v>13.60588108135596</v>
      </c>
      <c r="J15" s="1"/>
      <c r="K15" s="57" t="s">
        <v>572</v>
      </c>
      <c r="L15" s="14" t="str">
        <f t="shared" si="4"/>
        <v>20.46+440.08j</v>
      </c>
      <c r="M15" s="13">
        <f t="shared" si="5"/>
        <v>68.095870081700767</v>
      </c>
      <c r="N15" s="1"/>
      <c r="O15" s="1">
        <f t="shared" si="6"/>
        <v>440.55535180042921</v>
      </c>
      <c r="P15" s="15">
        <v>42676</v>
      </c>
      <c r="Q15" s="51" t="s">
        <v>573</v>
      </c>
      <c r="R15" s="19"/>
      <c r="S15" s="25"/>
      <c r="T15" s="20"/>
      <c r="U15" s="25"/>
    </row>
    <row r="16" spans="1:21" ht="30.75" thickBot="1" x14ac:dyDescent="0.3">
      <c r="A16" s="10" t="s">
        <v>576</v>
      </c>
      <c r="B16" s="9">
        <v>69</v>
      </c>
      <c r="C16" s="10" t="s">
        <v>577</v>
      </c>
      <c r="D16" s="9" t="s">
        <v>578</v>
      </c>
      <c r="E16" s="57" t="s">
        <v>579</v>
      </c>
      <c r="F16" s="12">
        <f t="shared" si="0"/>
        <v>0.16057242104421293</v>
      </c>
      <c r="G16" s="13">
        <f t="shared" si="1"/>
        <v>747.3263417194072</v>
      </c>
      <c r="H16" s="177">
        <f t="shared" si="2"/>
        <v>37.520149699739292</v>
      </c>
      <c r="I16" s="1">
        <f t="shared" si="3"/>
        <v>13.381035087017745</v>
      </c>
      <c r="J16" s="1"/>
      <c r="K16" s="57" t="s">
        <v>580</v>
      </c>
      <c r="L16" s="14" t="str">
        <f t="shared" si="4"/>
        <v>10.65+404.72j</v>
      </c>
      <c r="M16" s="13">
        <f t="shared" si="5"/>
        <v>74.099670404628043</v>
      </c>
      <c r="N16" s="1"/>
      <c r="O16" s="1">
        <f t="shared" si="6"/>
        <v>404.86010040506585</v>
      </c>
      <c r="P16" s="15">
        <v>42734</v>
      </c>
      <c r="Q16" s="54" t="s">
        <v>581</v>
      </c>
      <c r="R16" s="19"/>
      <c r="S16" s="25"/>
      <c r="T16" s="20"/>
      <c r="U16" s="25"/>
    </row>
    <row r="17" spans="1:21" ht="16.5" thickBot="1" x14ac:dyDescent="0.3">
      <c r="A17" s="4"/>
      <c r="B17" s="3"/>
      <c r="C17" s="4"/>
      <c r="D17" s="3"/>
      <c r="E17" s="3"/>
      <c r="F17" s="39"/>
      <c r="G17" s="40"/>
      <c r="H17" s="176"/>
      <c r="K17" s="3"/>
      <c r="L17" s="41"/>
      <c r="M17" s="40"/>
      <c r="O17">
        <f t="shared" si="6"/>
        <v>0</v>
      </c>
      <c r="P17" s="42"/>
      <c r="Q17" s="19"/>
      <c r="R17" s="19"/>
      <c r="S17" s="25"/>
      <c r="T17" s="55"/>
      <c r="U17" s="25"/>
    </row>
    <row r="18" spans="1:21" ht="16.5" thickBot="1" x14ac:dyDescent="0.3">
      <c r="A18" s="4"/>
      <c r="B18" s="3"/>
      <c r="C18" s="4"/>
      <c r="D18" s="3"/>
      <c r="E18" s="3"/>
      <c r="F18" s="39"/>
      <c r="G18" s="40"/>
      <c r="H18" s="176"/>
      <c r="K18" s="3"/>
      <c r="L18" s="41"/>
      <c r="M18" s="40"/>
      <c r="P18" s="42"/>
      <c r="Q18" s="18"/>
      <c r="R18" s="19"/>
      <c r="S18" s="18"/>
      <c r="T18" s="20"/>
      <c r="U18" s="18"/>
    </row>
    <row r="19" spans="1:21" ht="15.75" thickBot="1" x14ac:dyDescent="0.3">
      <c r="A19" s="10"/>
      <c r="B19" s="9"/>
      <c r="C19" s="10"/>
      <c r="D19" s="9"/>
      <c r="E19" s="9"/>
      <c r="F19" s="12"/>
      <c r="G19" s="13"/>
      <c r="H19" s="175"/>
      <c r="I19" s="1"/>
      <c r="J19" s="1"/>
      <c r="K19" s="9"/>
      <c r="L19" s="14"/>
      <c r="M19" s="13"/>
      <c r="N19" s="1"/>
      <c r="O19" s="1"/>
      <c r="P19" s="15"/>
      <c r="Q19" s="192"/>
      <c r="R19" s="192"/>
      <c r="S19" s="192"/>
      <c r="T19" s="192"/>
      <c r="U19" s="192"/>
    </row>
    <row r="20" spans="1:21" ht="15.75" thickBot="1" x14ac:dyDescent="0.3">
      <c r="A20" s="4"/>
      <c r="B20" s="3"/>
      <c r="C20" s="4"/>
      <c r="D20" s="3"/>
      <c r="E20" s="3"/>
      <c r="F20" s="39"/>
      <c r="G20" s="40"/>
      <c r="H20" s="176"/>
      <c r="K20" s="3"/>
      <c r="L20" s="41"/>
      <c r="M20" s="40"/>
      <c r="P20" s="42"/>
      <c r="Q20" s="193"/>
      <c r="R20" s="193"/>
      <c r="S20" s="193"/>
      <c r="T20" s="193"/>
      <c r="U20" s="193"/>
    </row>
    <row r="21" spans="1:21" ht="16.5" thickBot="1" x14ac:dyDescent="0.3">
      <c r="A21" s="10"/>
      <c r="B21" s="9"/>
      <c r="C21" s="10"/>
      <c r="D21" s="9"/>
      <c r="E21" s="9"/>
      <c r="F21" s="12"/>
      <c r="G21" s="13"/>
      <c r="H21" s="175"/>
      <c r="I21" s="1"/>
      <c r="J21" s="1"/>
      <c r="K21" s="9"/>
      <c r="L21" s="14"/>
      <c r="M21" s="13"/>
      <c r="N21" s="1"/>
      <c r="O21" s="1"/>
      <c r="P21" s="15"/>
      <c r="Q21" s="11"/>
      <c r="R21" s="11"/>
      <c r="S21" s="16"/>
      <c r="T21" s="17"/>
      <c r="U21" s="16"/>
    </row>
    <row r="22" spans="1:21" ht="15.75" x14ac:dyDescent="0.25">
      <c r="A22" s="21"/>
      <c r="B22" s="21"/>
      <c r="C22" s="22"/>
      <c r="D22" s="21"/>
      <c r="E22" s="21"/>
      <c r="F22" s="23"/>
      <c r="G22" s="24"/>
      <c r="P22" s="18"/>
      <c r="Q22" s="19"/>
      <c r="R22" s="19"/>
      <c r="S22" s="25"/>
      <c r="T22" s="20"/>
      <c r="U22" s="25"/>
    </row>
  </sheetData>
  <mergeCells count="9">
    <mergeCell ref="Q3:U3"/>
    <mergeCell ref="Q19:U19"/>
    <mergeCell ref="Q20:U20"/>
    <mergeCell ref="A1:G1"/>
    <mergeCell ref="K1:M1"/>
    <mergeCell ref="P1:U1"/>
    <mergeCell ref="A2:G2"/>
    <mergeCell ref="K2:M2"/>
    <mergeCell ref="P2:U2"/>
  </mergeCells>
  <pageMargins left="0.7" right="0.7" top="0.75" bottom="0.75" header="0.3" footer="0.3"/>
  <pageSetup paperSize="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P31"/>
  <sheetViews>
    <sheetView topLeftCell="A7" workbookViewId="0">
      <selection activeCell="S8" sqref="S8:S9"/>
    </sheetView>
  </sheetViews>
  <sheetFormatPr defaultRowHeight="15" x14ac:dyDescent="0.25"/>
  <cols>
    <col min="1" max="1" width="16.7109375" customWidth="1"/>
    <col min="2" max="2" width="11" customWidth="1"/>
    <col min="3" max="3" width="3.140625" customWidth="1"/>
    <col min="4" max="4" width="6.5703125" customWidth="1"/>
    <col min="5" max="5" width="3.85546875" customWidth="1"/>
    <col min="6" max="6" width="6.140625" customWidth="1"/>
    <col min="8" max="8" width="0" hidden="1" customWidth="1"/>
    <col min="9" max="9" width="15.42578125" customWidth="1"/>
    <col min="10" max="10" width="11.7109375" customWidth="1"/>
    <col min="11" max="11" width="3.5703125" customWidth="1"/>
    <col min="12" max="12" width="6.5703125" customWidth="1"/>
    <col min="13" max="13" width="4.42578125" customWidth="1"/>
    <col min="14" max="14" width="5.85546875" customWidth="1"/>
    <col min="16" max="16" width="0" hidden="1" customWidth="1"/>
  </cols>
  <sheetData>
    <row r="1" spans="1:16" ht="15.75" thickBot="1" x14ac:dyDescent="0.3">
      <c r="A1" s="180" t="s">
        <v>582</v>
      </c>
      <c r="B1" s="180"/>
      <c r="C1" s="180"/>
      <c r="D1" s="180"/>
      <c r="E1" s="180"/>
      <c r="F1" s="180"/>
      <c r="I1" s="180" t="s">
        <v>583</v>
      </c>
      <c r="J1" s="180"/>
      <c r="K1" s="180"/>
      <c r="L1" s="180"/>
      <c r="M1" s="180"/>
      <c r="N1" s="180"/>
    </row>
    <row r="2" spans="1:16" ht="15.75" thickBot="1" x14ac:dyDescent="0.3">
      <c r="A2" s="180" t="s">
        <v>65</v>
      </c>
      <c r="B2" s="180"/>
      <c r="C2" s="180"/>
      <c r="D2" s="180"/>
      <c r="E2" s="180"/>
      <c r="F2" s="180"/>
      <c r="I2" s="180" t="s">
        <v>65</v>
      </c>
      <c r="J2" s="180"/>
      <c r="K2" s="180"/>
      <c r="L2" s="180"/>
      <c r="M2" s="180"/>
      <c r="N2" s="180"/>
    </row>
    <row r="3" spans="1:16" ht="15.75" thickBot="1" x14ac:dyDescent="0.3">
      <c r="A3" s="2" t="s">
        <v>66</v>
      </c>
      <c r="B3" s="180" t="s">
        <v>584</v>
      </c>
      <c r="C3" s="180"/>
      <c r="D3" s="180"/>
      <c r="E3" s="180"/>
      <c r="F3" s="180"/>
      <c r="I3" s="2" t="s">
        <v>66</v>
      </c>
      <c r="J3" s="180" t="s">
        <v>585</v>
      </c>
      <c r="K3" s="180"/>
      <c r="L3" s="180"/>
      <c r="M3" s="180"/>
      <c r="N3" s="180"/>
    </row>
    <row r="4" spans="1:16" ht="15.75" thickBot="1" x14ac:dyDescent="0.3">
      <c r="A4" s="3"/>
      <c r="B4" s="26"/>
      <c r="C4" s="27"/>
      <c r="D4" s="27"/>
      <c r="E4" s="27"/>
      <c r="F4" s="28"/>
      <c r="I4" s="3"/>
      <c r="J4" s="26"/>
      <c r="K4" s="27"/>
      <c r="L4" s="27"/>
      <c r="M4" s="27"/>
      <c r="N4" s="28"/>
    </row>
    <row r="5" spans="1:16" ht="16.5" thickBot="1" x14ac:dyDescent="0.3">
      <c r="A5" s="29" t="s">
        <v>89</v>
      </c>
      <c r="B5" s="26" t="s">
        <v>586</v>
      </c>
      <c r="C5" s="30" t="s">
        <v>71</v>
      </c>
      <c r="D5" s="31">
        <f t="shared" ref="D5:D9" si="0">IMABS(B5)</f>
        <v>44.625665261147653</v>
      </c>
      <c r="E5" s="32" t="s">
        <v>72</v>
      </c>
      <c r="F5" s="33">
        <f>DEGREES(H5)</f>
        <v>70.631184252003379</v>
      </c>
      <c r="H5">
        <f>IMARGUMENT(B5)</f>
        <v>1.2327467197802273</v>
      </c>
      <c r="I5" s="29" t="s">
        <v>89</v>
      </c>
      <c r="J5" s="26" t="s">
        <v>587</v>
      </c>
      <c r="K5" s="30" t="s">
        <v>71</v>
      </c>
      <c r="L5" s="31">
        <f>IMABS(J5)</f>
        <v>200.20029970007539</v>
      </c>
      <c r="M5" s="32" t="s">
        <v>72</v>
      </c>
      <c r="N5" s="33">
        <f>DEGREES(P5)</f>
        <v>81.497536985810044</v>
      </c>
      <c r="P5">
        <f>IMARGUMENT(J5)</f>
        <v>1.4224003526682405</v>
      </c>
    </row>
    <row r="6" spans="1:16" ht="16.5" thickBot="1" x14ac:dyDescent="0.3">
      <c r="A6" s="29" t="s">
        <v>105</v>
      </c>
      <c r="B6" s="26" t="s">
        <v>588</v>
      </c>
      <c r="C6" s="30" t="s">
        <v>71</v>
      </c>
      <c r="D6" s="31">
        <f t="shared" si="0"/>
        <v>62.760258125664208</v>
      </c>
      <c r="E6" s="32" t="s">
        <v>72</v>
      </c>
      <c r="F6" s="33">
        <f>DEGREES(H6)</f>
        <v>52.965774565210602</v>
      </c>
      <c r="H6">
        <f t="shared" ref="H6:H10" si="1">IMARGUMENT(B6)</f>
        <v>0.92442715703199307</v>
      </c>
      <c r="I6" s="29" t="s">
        <v>105</v>
      </c>
      <c r="J6" s="26" t="s">
        <v>589</v>
      </c>
      <c r="K6" s="30" t="s">
        <v>71</v>
      </c>
      <c r="L6" s="31">
        <f t="shared" ref="L6:L9" si="2">IMABS(J6)</f>
        <v>207.21901457153973</v>
      </c>
      <c r="M6" s="32" t="s">
        <v>72</v>
      </c>
      <c r="N6" s="33">
        <f t="shared" ref="N6:N9" si="3">DEGREES(P6)</f>
        <v>78.982888381210799</v>
      </c>
      <c r="P6">
        <f t="shared" ref="P6:P9" si="4">IMARGUMENT(J6)</f>
        <v>1.3785114549873025</v>
      </c>
    </row>
    <row r="7" spans="1:16" ht="16.5" thickBot="1" x14ac:dyDescent="0.3">
      <c r="A7" s="29" t="s">
        <v>101</v>
      </c>
      <c r="B7" s="26" t="s">
        <v>590</v>
      </c>
      <c r="C7" s="30" t="s">
        <v>71</v>
      </c>
      <c r="D7" s="31">
        <f t="shared" si="0"/>
        <v>50.112373721467236</v>
      </c>
      <c r="E7" s="32" t="s">
        <v>72</v>
      </c>
      <c r="F7" s="33">
        <f>DEGREES(H7)</f>
        <v>65.224859431168085</v>
      </c>
      <c r="H7">
        <f t="shared" si="1"/>
        <v>1.1383885512243588</v>
      </c>
      <c r="I7" s="29" t="s">
        <v>101</v>
      </c>
      <c r="J7" s="26" t="s">
        <v>591</v>
      </c>
      <c r="K7" s="30" t="s">
        <v>71</v>
      </c>
      <c r="L7" s="31">
        <f t="shared" si="2"/>
        <v>203.00022167475586</v>
      </c>
      <c r="M7" s="32" t="s">
        <v>72</v>
      </c>
      <c r="N7" s="33">
        <f t="shared" si="3"/>
        <v>80.644399642053799</v>
      </c>
      <c r="P7">
        <f t="shared" si="4"/>
        <v>1.4075102970479754</v>
      </c>
    </row>
    <row r="8" spans="1:16" ht="16.5" thickBot="1" x14ac:dyDescent="0.3">
      <c r="A8" s="29" t="s">
        <v>109</v>
      </c>
      <c r="B8" s="26" t="s">
        <v>592</v>
      </c>
      <c r="C8" s="30" t="s">
        <v>71</v>
      </c>
      <c r="D8" s="31">
        <f t="shared" si="0"/>
        <v>65.005384392371681</v>
      </c>
      <c r="E8" s="32" t="s">
        <v>72</v>
      </c>
      <c r="F8" s="33">
        <f>DEGREES(H8)</f>
        <v>49.867156988238918</v>
      </c>
      <c r="H8">
        <f t="shared" si="1"/>
        <v>0.87034607805366837</v>
      </c>
      <c r="I8" s="29" t="s">
        <v>109</v>
      </c>
      <c r="J8" s="26" t="s">
        <v>593</v>
      </c>
      <c r="K8" s="30" t="s">
        <v>71</v>
      </c>
      <c r="L8" s="31">
        <f t="shared" si="2"/>
        <v>206.74588266758784</v>
      </c>
      <c r="M8" s="32" t="s">
        <v>72</v>
      </c>
      <c r="N8" s="33">
        <f t="shared" si="3"/>
        <v>77.570387445082204</v>
      </c>
      <c r="P8">
        <f t="shared" si="4"/>
        <v>1.3538586629643565</v>
      </c>
    </row>
    <row r="9" spans="1:16" ht="16.5" thickBot="1" x14ac:dyDescent="0.3">
      <c r="A9" s="29" t="s">
        <v>594</v>
      </c>
      <c r="B9" s="26" t="s">
        <v>595</v>
      </c>
      <c r="C9" s="30" t="s">
        <v>71</v>
      </c>
      <c r="D9" s="31">
        <f t="shared" si="0"/>
        <v>117.41486277298969</v>
      </c>
      <c r="E9" s="32" t="s">
        <v>72</v>
      </c>
      <c r="F9" s="33">
        <f>DEGREES(H9)</f>
        <v>27.656267402340593</v>
      </c>
      <c r="H9">
        <f t="shared" si="1"/>
        <v>0.48269292498282262</v>
      </c>
      <c r="I9" s="29" t="s">
        <v>594</v>
      </c>
      <c r="J9" s="26" t="s">
        <v>596</v>
      </c>
      <c r="K9" s="30" t="s">
        <v>71</v>
      </c>
      <c r="L9" s="31">
        <f t="shared" si="2"/>
        <v>218.82652947026327</v>
      </c>
      <c r="M9" s="32" t="s">
        <v>72</v>
      </c>
      <c r="N9" s="33">
        <f t="shared" si="3"/>
        <v>69.005725389114772</v>
      </c>
      <c r="P9">
        <f t="shared" si="4"/>
        <v>1.204377110767098</v>
      </c>
    </row>
    <row r="10" spans="1:16" ht="16.5" thickBot="1" x14ac:dyDescent="0.3">
      <c r="A10" s="29"/>
      <c r="B10" s="26"/>
      <c r="C10" s="30"/>
      <c r="D10" s="31"/>
      <c r="E10" s="32"/>
      <c r="F10" s="33"/>
      <c r="H10" t="e">
        <f t="shared" si="1"/>
        <v>#DIV/0!</v>
      </c>
      <c r="I10" s="29"/>
      <c r="J10" s="26"/>
      <c r="K10" s="30"/>
      <c r="L10" s="31"/>
      <c r="M10" s="32"/>
      <c r="N10" s="33"/>
    </row>
    <row r="11" spans="1:16" x14ac:dyDescent="0.25">
      <c r="A11" s="194" t="s">
        <v>597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6"/>
    </row>
    <row r="12" spans="1:16" ht="15.75" thickBot="1" x14ac:dyDescent="0.3">
      <c r="A12" s="197"/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9"/>
    </row>
    <row r="13" spans="1:16" ht="15.75" thickBot="1" x14ac:dyDescent="0.3">
      <c r="A13" s="2" t="s">
        <v>118</v>
      </c>
      <c r="B13" s="182" t="s">
        <v>119</v>
      </c>
      <c r="C13" s="183"/>
      <c r="D13" s="183"/>
      <c r="E13" s="183"/>
      <c r="F13" s="184"/>
      <c r="I13" s="2" t="s">
        <v>118</v>
      </c>
      <c r="J13" s="182" t="s">
        <v>151</v>
      </c>
      <c r="K13" s="183"/>
      <c r="L13" s="183"/>
      <c r="M13" s="183"/>
      <c r="N13" s="184"/>
    </row>
    <row r="14" spans="1:16" ht="15.75" thickBot="1" x14ac:dyDescent="0.3">
      <c r="A14" s="29"/>
      <c r="B14" s="185"/>
      <c r="C14" s="186"/>
      <c r="D14" s="186"/>
      <c r="E14" s="186"/>
      <c r="F14" s="187"/>
      <c r="I14" s="29"/>
      <c r="J14" s="185"/>
      <c r="K14" s="186"/>
      <c r="L14" s="186"/>
      <c r="M14" s="186"/>
      <c r="N14" s="187"/>
    </row>
    <row r="15" spans="1:16" ht="16.5" thickBot="1" x14ac:dyDescent="0.3">
      <c r="A15" s="29" t="s">
        <v>598</v>
      </c>
      <c r="B15" s="26" t="s">
        <v>599</v>
      </c>
      <c r="C15" s="30" t="s">
        <v>71</v>
      </c>
      <c r="D15" s="31">
        <f t="shared" ref="D15:D17" si="5">IMABS(B15)</f>
        <v>2.5956309444911461</v>
      </c>
      <c r="E15" s="32" t="s">
        <v>72</v>
      </c>
      <c r="F15" s="33">
        <f>DEGREES(H15)</f>
        <v>51.098875208569119</v>
      </c>
      <c r="H15">
        <f>IMARGUMENT(B15)</f>
        <v>0.89184361645523524</v>
      </c>
      <c r="I15" s="29" t="s">
        <v>598</v>
      </c>
      <c r="J15" s="26" t="s">
        <v>600</v>
      </c>
      <c r="K15" s="30" t="s">
        <v>71</v>
      </c>
      <c r="L15" s="31">
        <f t="shared" ref="L15:L17" si="6">IMABS(J15)</f>
        <v>20.073928364921503</v>
      </c>
      <c r="M15" s="32" t="s">
        <v>72</v>
      </c>
      <c r="N15" s="33">
        <f>DEGREES(P15)</f>
        <v>8.5660488650350235</v>
      </c>
      <c r="P15">
        <f>IMARGUMENT(J15)</f>
        <v>0.14950575658158452</v>
      </c>
    </row>
    <row r="16" spans="1:16" ht="16.5" thickBot="1" x14ac:dyDescent="0.3">
      <c r="A16" s="29" t="s">
        <v>601</v>
      </c>
      <c r="B16" s="26" t="s">
        <v>602</v>
      </c>
      <c r="C16" s="30" t="s">
        <v>71</v>
      </c>
      <c r="D16" s="31">
        <f t="shared" si="5"/>
        <v>5.0905500685092973</v>
      </c>
      <c r="E16" s="32" t="s">
        <v>72</v>
      </c>
      <c r="F16" s="33">
        <f>DEGREES(H16)</f>
        <v>29.284179548543126</v>
      </c>
      <c r="H16">
        <f>IMARGUMENT(B16)</f>
        <v>0.51110535186726413</v>
      </c>
      <c r="I16" s="29" t="s">
        <v>601</v>
      </c>
      <c r="J16" s="26" t="s">
        <v>603</v>
      </c>
      <c r="K16" s="30" t="s">
        <v>71</v>
      </c>
      <c r="L16" s="31">
        <f t="shared" si="6"/>
        <v>27.947345133303806</v>
      </c>
      <c r="M16" s="32" t="s">
        <v>72</v>
      </c>
      <c r="N16" s="33">
        <f>DEGREES(P16)</f>
        <v>7.6285125240105627</v>
      </c>
      <c r="P16">
        <f>IMARGUMENT(J16)</f>
        <v>0.1331426605736073</v>
      </c>
    </row>
    <row r="17" spans="1:16" ht="16.5" thickBot="1" x14ac:dyDescent="0.3">
      <c r="A17" s="29" t="s">
        <v>604</v>
      </c>
      <c r="B17" s="26" t="s">
        <v>605</v>
      </c>
      <c r="C17" s="30" t="s">
        <v>71</v>
      </c>
      <c r="D17" s="31">
        <f t="shared" si="5"/>
        <v>14.82767682410161</v>
      </c>
      <c r="E17" s="32" t="s">
        <v>72</v>
      </c>
      <c r="F17" s="33">
        <f>DEGREES(H17)</f>
        <v>12.067768958653334</v>
      </c>
      <c r="H17">
        <f>IMARGUMENT(B17)</f>
        <v>0.21062230169846813</v>
      </c>
      <c r="I17" s="29" t="s">
        <v>604</v>
      </c>
      <c r="J17" s="56" t="s">
        <v>606</v>
      </c>
      <c r="K17" s="30" t="s">
        <v>71</v>
      </c>
      <c r="L17" s="31">
        <f t="shared" si="6"/>
        <v>0</v>
      </c>
      <c r="M17" s="32" t="s">
        <v>72</v>
      </c>
      <c r="N17" s="33" t="e">
        <f>DEGREES(P17)</f>
        <v>#DIV/0!</v>
      </c>
      <c r="P17" t="e">
        <f>IMARGUMENT(J17)</f>
        <v>#DIV/0!</v>
      </c>
    </row>
    <row r="18" spans="1:16" ht="16.5" thickBot="1" x14ac:dyDescent="0.3">
      <c r="A18" s="29"/>
      <c r="B18" s="26"/>
      <c r="C18" s="30"/>
      <c r="D18" s="31"/>
      <c r="E18" s="32"/>
      <c r="F18" s="33"/>
      <c r="H18" t="e">
        <f>IMARGUMENT(B18)</f>
        <v>#DIV/0!</v>
      </c>
      <c r="I18" s="29"/>
      <c r="J18" s="26"/>
      <c r="K18" s="30"/>
      <c r="L18" s="31"/>
      <c r="M18" s="32"/>
      <c r="N18" s="33"/>
    </row>
    <row r="19" spans="1:16" ht="16.5" thickBot="1" x14ac:dyDescent="0.3">
      <c r="A19" s="29"/>
      <c r="B19" s="26"/>
      <c r="C19" s="30"/>
      <c r="D19" s="31"/>
      <c r="E19" s="32"/>
      <c r="F19" s="33"/>
      <c r="H19" t="e">
        <f>IMARGUMENT(B19)</f>
        <v>#DIV/0!</v>
      </c>
      <c r="I19" s="29"/>
      <c r="J19" s="26"/>
      <c r="K19" s="30"/>
      <c r="L19" s="31"/>
      <c r="M19" s="32"/>
      <c r="N19" s="33"/>
    </row>
    <row r="20" spans="1:16" ht="21.75" thickBot="1" x14ac:dyDescent="0.4">
      <c r="A20" s="29"/>
      <c r="B20" s="26"/>
      <c r="C20" s="30"/>
      <c r="D20" s="31"/>
      <c r="E20" s="32"/>
      <c r="F20" s="33"/>
      <c r="G20" s="50"/>
      <c r="I20" s="29"/>
      <c r="J20" s="26"/>
      <c r="K20" s="30"/>
      <c r="L20" s="31"/>
      <c r="M20" s="32"/>
      <c r="N20" s="33"/>
    </row>
    <row r="21" spans="1:16" ht="21.75" thickBot="1" x14ac:dyDescent="0.4">
      <c r="A21" s="29"/>
      <c r="B21" s="26"/>
      <c r="C21" s="30"/>
      <c r="D21" s="31"/>
      <c r="E21" s="32"/>
      <c r="F21" s="33"/>
      <c r="G21" s="50"/>
      <c r="I21" s="29"/>
      <c r="J21" s="26"/>
      <c r="K21" s="30"/>
      <c r="L21" s="31"/>
      <c r="M21" s="32"/>
      <c r="N21" s="33"/>
    </row>
    <row r="22" spans="1:16" ht="21" x14ac:dyDescent="0.35">
      <c r="G22" s="50"/>
    </row>
    <row r="23" spans="1:16" ht="21.75" thickBot="1" x14ac:dyDescent="0.4">
      <c r="G23" s="50"/>
    </row>
    <row r="24" spans="1:16" ht="15.75" thickBot="1" x14ac:dyDescent="0.3">
      <c r="A24" s="2" t="s">
        <v>607</v>
      </c>
      <c r="B24" s="182" t="s">
        <v>608</v>
      </c>
      <c r="C24" s="183"/>
      <c r="D24" s="183"/>
      <c r="E24" s="183"/>
      <c r="F24" s="184"/>
      <c r="H24" t="e">
        <f>IMARGUMENT(#REF!)</f>
        <v>#REF!</v>
      </c>
      <c r="I24" s="2"/>
      <c r="J24" s="182"/>
      <c r="K24" s="183"/>
      <c r="L24" s="183"/>
      <c r="M24" s="183"/>
      <c r="N24" s="184"/>
    </row>
    <row r="25" spans="1:16" ht="15.75" thickBot="1" x14ac:dyDescent="0.3">
      <c r="A25" s="29" t="s">
        <v>609</v>
      </c>
      <c r="B25" s="34" t="s">
        <v>610</v>
      </c>
      <c r="C25" s="35"/>
      <c r="D25" s="35"/>
      <c r="E25" s="35"/>
      <c r="F25" s="37"/>
      <c r="H25" t="e">
        <f>IMARGUMENT(B20)</f>
        <v>#DIV/0!</v>
      </c>
      <c r="I25" s="29"/>
      <c r="J25" s="34"/>
      <c r="K25" s="35"/>
      <c r="L25" s="35"/>
      <c r="M25" s="35"/>
      <c r="N25" s="37"/>
    </row>
    <row r="26" spans="1:16" ht="15.75" thickBot="1" x14ac:dyDescent="0.3">
      <c r="A26" s="29" t="s">
        <v>611</v>
      </c>
      <c r="B26" s="34" t="s">
        <v>612</v>
      </c>
      <c r="C26" s="35"/>
      <c r="D26" s="35"/>
      <c r="E26" s="35"/>
      <c r="F26" s="37"/>
      <c r="H26" t="e">
        <f>IMARGUMENT(B21)</f>
        <v>#DIV/0!</v>
      </c>
      <c r="I26" s="29"/>
      <c r="J26" s="34"/>
      <c r="K26" s="35"/>
      <c r="L26" s="35"/>
      <c r="M26" s="35"/>
      <c r="N26" s="37"/>
    </row>
    <row r="27" spans="1:16" ht="15.75" thickBot="1" x14ac:dyDescent="0.3">
      <c r="A27" s="29" t="s">
        <v>613</v>
      </c>
      <c r="B27" s="34" t="s">
        <v>614</v>
      </c>
      <c r="C27" s="35"/>
      <c r="D27" s="35"/>
      <c r="E27" s="35"/>
      <c r="F27" s="37"/>
      <c r="H27" t="e">
        <f>IMARGUMENT(#REF!)</f>
        <v>#REF!</v>
      </c>
      <c r="I27" s="29"/>
      <c r="J27" s="34"/>
      <c r="K27" s="35"/>
      <c r="L27" s="35"/>
      <c r="M27" s="35"/>
      <c r="N27" s="37"/>
    </row>
    <row r="28" spans="1:16" ht="15.75" thickBot="1" x14ac:dyDescent="0.3">
      <c r="A28" s="29" t="s">
        <v>615</v>
      </c>
      <c r="B28" s="34" t="s">
        <v>616</v>
      </c>
      <c r="C28" s="35"/>
      <c r="D28" s="35"/>
      <c r="E28" s="35"/>
      <c r="F28" s="37"/>
      <c r="G28" s="38"/>
      <c r="I28" s="29"/>
      <c r="J28" s="34"/>
      <c r="K28" s="35"/>
      <c r="L28" s="35"/>
      <c r="M28" s="35"/>
      <c r="N28" s="37"/>
    </row>
    <row r="29" spans="1:16" x14ac:dyDescent="0.25">
      <c r="A29" s="191" t="s">
        <v>617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</row>
    <row r="30" spans="1:16" x14ac:dyDescent="0.25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</row>
    <row r="31" spans="1:16" x14ac:dyDescent="0.25">
      <c r="G31" s="38"/>
    </row>
  </sheetData>
  <sheetProtection password="C734" sheet="1" objects="1" scenarios="1"/>
  <mergeCells count="15">
    <mergeCell ref="A1:F1"/>
    <mergeCell ref="I1:N1"/>
    <mergeCell ref="A2:F2"/>
    <mergeCell ref="I2:N2"/>
    <mergeCell ref="B3:F3"/>
    <mergeCell ref="J3:N3"/>
    <mergeCell ref="B24:F24"/>
    <mergeCell ref="J24:N24"/>
    <mergeCell ref="A29:N30"/>
    <mergeCell ref="A11:N11"/>
    <mergeCell ref="A12:N12"/>
    <mergeCell ref="B13:F13"/>
    <mergeCell ref="J13:N13"/>
    <mergeCell ref="B14:F14"/>
    <mergeCell ref="J14:N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W123"/>
  <sheetViews>
    <sheetView zoomScale="130" zoomScaleNormal="130" workbookViewId="0">
      <pane xSplit="6" ySplit="3" topLeftCell="G39" activePane="bottomRight" state="frozenSplit"/>
      <selection pane="topRight" activeCell="Q2" sqref="Q2"/>
      <selection pane="bottomLeft" activeCell="A11" sqref="A11"/>
      <selection pane="bottomRight" activeCell="T53" sqref="T53"/>
    </sheetView>
  </sheetViews>
  <sheetFormatPr defaultRowHeight="15" x14ac:dyDescent="0.25"/>
  <cols>
    <col min="1" max="1" width="14.28515625" style="67" customWidth="1"/>
    <col min="2" max="3" width="9.140625" style="67"/>
    <col min="4" max="4" width="15" style="67" customWidth="1"/>
    <col min="5" max="5" width="13" style="67" customWidth="1"/>
    <col min="6" max="6" width="9.140625" style="67"/>
    <col min="7" max="8" width="9.140625" style="67" customWidth="1"/>
    <col min="9" max="9" width="7.140625" style="67" customWidth="1"/>
    <col min="10" max="10" width="8.85546875" style="67" hidden="1" customWidth="1"/>
    <col min="11" max="11" width="8" style="67" hidden="1" customWidth="1"/>
    <col min="12" max="12" width="0.42578125" style="67" hidden="1" customWidth="1"/>
    <col min="13" max="13" width="0.7109375" style="67" hidden="1" customWidth="1"/>
    <col min="14" max="14" width="8.85546875" style="67" hidden="1" customWidth="1"/>
    <col min="15" max="15" width="6.85546875" style="67" hidden="1" customWidth="1"/>
    <col min="16" max="16" width="10.28515625" style="67" hidden="1" customWidth="1"/>
    <col min="17" max="17" width="11.140625" style="67" customWidth="1"/>
    <col min="18" max="16384" width="9.140625" style="67"/>
  </cols>
  <sheetData>
    <row r="1" spans="1:22" ht="15.75" thickBot="1" x14ac:dyDescent="0.3">
      <c r="A1" s="200" t="s">
        <v>618</v>
      </c>
      <c r="B1" s="201"/>
      <c r="C1" s="201"/>
      <c r="D1" s="201"/>
      <c r="E1" s="201"/>
      <c r="F1" s="201"/>
      <c r="G1" s="202"/>
      <c r="H1" s="173"/>
      <c r="L1" s="200" t="s">
        <v>619</v>
      </c>
      <c r="M1" s="201"/>
      <c r="N1" s="202"/>
      <c r="Q1" s="81"/>
      <c r="R1" s="81"/>
      <c r="S1" s="81"/>
      <c r="T1" s="81"/>
      <c r="U1" s="81"/>
      <c r="V1" s="81"/>
    </row>
    <row r="2" spans="1:22" ht="15.75" thickBot="1" x14ac:dyDescent="0.3">
      <c r="A2" s="200" t="s">
        <v>620</v>
      </c>
      <c r="B2" s="201"/>
      <c r="C2" s="201"/>
      <c r="D2" s="201"/>
      <c r="E2" s="201"/>
      <c r="F2" s="201"/>
      <c r="G2" s="202"/>
      <c r="H2" s="173"/>
      <c r="L2" s="200" t="s">
        <v>620</v>
      </c>
      <c r="M2" s="201"/>
      <c r="N2" s="202"/>
      <c r="Q2" s="81"/>
      <c r="R2" s="81"/>
      <c r="S2" s="81"/>
      <c r="T2" s="81"/>
      <c r="U2" s="81"/>
      <c r="V2" s="81"/>
    </row>
    <row r="3" spans="1:22" ht="41.25" customHeight="1" thickBot="1" x14ac:dyDescent="0.3">
      <c r="A3" s="68" t="s">
        <v>3</v>
      </c>
      <c r="B3" s="68" t="s">
        <v>4</v>
      </c>
      <c r="C3" s="68" t="s">
        <v>5</v>
      </c>
      <c r="D3" s="68" t="s">
        <v>6</v>
      </c>
      <c r="E3" s="68" t="s">
        <v>7</v>
      </c>
      <c r="F3" s="69" t="s">
        <v>947</v>
      </c>
      <c r="G3" s="70" t="s">
        <v>9</v>
      </c>
      <c r="H3" s="174" t="s">
        <v>1089</v>
      </c>
      <c r="I3" s="71"/>
      <c r="L3" s="68" t="s">
        <v>10</v>
      </c>
      <c r="M3" s="68" t="s">
        <v>11</v>
      </c>
      <c r="N3" s="70" t="s">
        <v>9</v>
      </c>
      <c r="Q3" s="72" t="s">
        <v>12</v>
      </c>
      <c r="R3" s="81"/>
      <c r="S3" s="81"/>
      <c r="T3" s="81"/>
      <c r="U3" s="81"/>
      <c r="V3" s="81"/>
    </row>
    <row r="4" spans="1:22" ht="15.75" thickBot="1" x14ac:dyDescent="0.3">
      <c r="A4" s="73" t="s">
        <v>890</v>
      </c>
      <c r="B4" s="73" t="s">
        <v>623</v>
      </c>
      <c r="C4" s="73" t="s">
        <v>838</v>
      </c>
      <c r="D4" s="73" t="s">
        <v>625</v>
      </c>
      <c r="E4" s="74" t="s">
        <v>893</v>
      </c>
      <c r="F4" s="75">
        <f t="shared" ref="F4" si="0">0.012*J4</f>
        <v>1.5881273500572932</v>
      </c>
      <c r="G4" s="76">
        <f t="shared" ref="G4" si="1">1/J4*10000</f>
        <v>75.560691021202359</v>
      </c>
      <c r="H4" s="76">
        <f>G4/(4.6*1.732)</f>
        <v>9.4839706573454112</v>
      </c>
      <c r="I4" s="77"/>
      <c r="J4" s="77">
        <f t="shared" ref="J4" si="2">IMABS(E4)</f>
        <v>132.34394583810777</v>
      </c>
      <c r="K4" s="77"/>
      <c r="L4" s="78"/>
      <c r="M4" s="79"/>
      <c r="N4" s="76"/>
      <c r="O4" s="77"/>
      <c r="P4" s="77">
        <f>IMABS(M4)</f>
        <v>0</v>
      </c>
      <c r="Q4" s="80">
        <v>42837</v>
      </c>
      <c r="R4" s="156" t="s">
        <v>16</v>
      </c>
      <c r="S4" s="81"/>
      <c r="T4" s="81"/>
      <c r="U4" s="81"/>
      <c r="V4" s="81"/>
    </row>
    <row r="5" spans="1:22" ht="16.5" thickBot="1" x14ac:dyDescent="0.3">
      <c r="A5" s="82" t="s">
        <v>891</v>
      </c>
      <c r="B5" s="82" t="s">
        <v>623</v>
      </c>
      <c r="C5" s="83" t="s">
        <v>838</v>
      </c>
      <c r="D5" s="83" t="s">
        <v>625</v>
      </c>
      <c r="E5" s="74" t="s">
        <v>894</v>
      </c>
      <c r="F5" s="75">
        <f t="shared" ref="F5:F71" si="3">0.012*J5</f>
        <v>1.5869449895947876</v>
      </c>
      <c r="G5" s="76">
        <f t="shared" ref="G5:G71" si="4">1/J5*10000</f>
        <v>75.616987852011775</v>
      </c>
      <c r="H5" s="76">
        <f t="shared" ref="H5:H68" si="5">G5/(4.6*1.732)</f>
        <v>9.4910367321030957</v>
      </c>
      <c r="I5" s="77"/>
      <c r="J5" s="77">
        <f t="shared" ref="J5:J121" si="6">IMABS(E5)</f>
        <v>132.24541579956562</v>
      </c>
      <c r="K5" s="77"/>
      <c r="L5" s="78"/>
      <c r="M5" s="79"/>
      <c r="N5" s="76"/>
      <c r="O5" s="77"/>
      <c r="P5" s="77">
        <f>IMABS(M5)</f>
        <v>0</v>
      </c>
      <c r="Q5" s="80">
        <v>42837</v>
      </c>
      <c r="R5" s="160" t="s">
        <v>16</v>
      </c>
      <c r="S5" s="84"/>
      <c r="T5" s="85"/>
      <c r="U5" s="86"/>
      <c r="V5" s="85"/>
    </row>
    <row r="6" spans="1:22" ht="16.5" thickBot="1" x14ac:dyDescent="0.3">
      <c r="A6" s="82" t="s">
        <v>892</v>
      </c>
      <c r="B6" s="82" t="s">
        <v>623</v>
      </c>
      <c r="C6" s="83" t="s">
        <v>838</v>
      </c>
      <c r="D6" s="82" t="s">
        <v>625</v>
      </c>
      <c r="E6" s="74" t="s">
        <v>895</v>
      </c>
      <c r="F6" s="75">
        <f t="shared" si="3"/>
        <v>1.605261847799293</v>
      </c>
      <c r="G6" s="76">
        <f t="shared" si="4"/>
        <v>74.754159369396348</v>
      </c>
      <c r="H6" s="76">
        <f t="shared" si="5"/>
        <v>9.3827391516964997</v>
      </c>
      <c r="I6" s="77"/>
      <c r="J6" s="77">
        <f t="shared" si="6"/>
        <v>133.77182064994108</v>
      </c>
      <c r="K6" s="77"/>
      <c r="L6" s="78"/>
      <c r="M6" s="79"/>
      <c r="N6" s="76"/>
      <c r="O6" s="77"/>
      <c r="P6" s="77">
        <f t="shared" ref="P6:P115" si="7">IMABS(M6)</f>
        <v>0</v>
      </c>
      <c r="Q6" s="80">
        <v>42837</v>
      </c>
      <c r="R6" s="160" t="s">
        <v>16</v>
      </c>
      <c r="S6" s="84"/>
      <c r="T6" s="85"/>
      <c r="U6" s="86"/>
      <c r="V6" s="85"/>
    </row>
    <row r="7" spans="1:22" ht="16.5" thickBot="1" x14ac:dyDescent="0.3">
      <c r="A7" s="82" t="s">
        <v>627</v>
      </c>
      <c r="B7" s="82" t="s">
        <v>628</v>
      </c>
      <c r="C7" s="83" t="s">
        <v>624</v>
      </c>
      <c r="D7" s="82" t="s">
        <v>629</v>
      </c>
      <c r="E7" s="57" t="s">
        <v>1068</v>
      </c>
      <c r="F7" s="75">
        <f t="shared" si="3"/>
        <v>0.69404933542220182</v>
      </c>
      <c r="G7" s="76">
        <f t="shared" si="4"/>
        <v>172.89837173751053</v>
      </c>
      <c r="H7" s="76">
        <f t="shared" si="5"/>
        <v>21.701271681081252</v>
      </c>
      <c r="I7" s="77"/>
      <c r="J7" s="77">
        <f t="shared" si="6"/>
        <v>57.83744461851682</v>
      </c>
      <c r="K7" s="77"/>
      <c r="L7" s="78"/>
      <c r="M7" s="79"/>
      <c r="N7" s="76"/>
      <c r="O7" s="77"/>
      <c r="P7" s="77">
        <f t="shared" si="7"/>
        <v>0</v>
      </c>
      <c r="Q7" s="80">
        <v>43333</v>
      </c>
      <c r="R7" s="160" t="s">
        <v>16</v>
      </c>
      <c r="S7" s="84"/>
      <c r="T7" s="85"/>
      <c r="U7" s="86"/>
      <c r="V7" s="85"/>
    </row>
    <row r="8" spans="1:22" ht="16.5" thickBot="1" x14ac:dyDescent="0.3">
      <c r="A8" s="82" t="s">
        <v>630</v>
      </c>
      <c r="B8" s="82" t="s">
        <v>628</v>
      </c>
      <c r="C8" s="83" t="s">
        <v>624</v>
      </c>
      <c r="D8" s="82" t="s">
        <v>629</v>
      </c>
      <c r="E8" s="57" t="s">
        <v>1068</v>
      </c>
      <c r="F8" s="75">
        <f t="shared" si="3"/>
        <v>0.69404933542220182</v>
      </c>
      <c r="G8" s="76">
        <f t="shared" si="4"/>
        <v>172.89837173751053</v>
      </c>
      <c r="H8" s="76">
        <f t="shared" si="5"/>
        <v>21.701271681081252</v>
      </c>
      <c r="I8" s="77"/>
      <c r="J8" s="77">
        <f t="shared" si="6"/>
        <v>57.83744461851682</v>
      </c>
      <c r="K8" s="77"/>
      <c r="L8" s="78"/>
      <c r="M8" s="79"/>
      <c r="N8" s="76"/>
      <c r="O8" s="77"/>
      <c r="P8" s="77">
        <f t="shared" si="7"/>
        <v>0</v>
      </c>
      <c r="Q8" s="80">
        <v>43333</v>
      </c>
      <c r="R8" s="160" t="s">
        <v>16</v>
      </c>
      <c r="S8" s="84"/>
      <c r="T8" s="85"/>
      <c r="U8" s="86"/>
      <c r="V8" s="85"/>
    </row>
    <row r="9" spans="1:22" ht="16.5" thickBot="1" x14ac:dyDescent="0.3">
      <c r="A9" s="82" t="s">
        <v>631</v>
      </c>
      <c r="B9" s="82" t="s">
        <v>480</v>
      </c>
      <c r="C9" s="83" t="s">
        <v>632</v>
      </c>
      <c r="D9" s="82" t="s">
        <v>633</v>
      </c>
      <c r="E9" s="74" t="s">
        <v>991</v>
      </c>
      <c r="F9" s="75">
        <f t="shared" si="3"/>
        <v>0.95202436943599322</v>
      </c>
      <c r="G9" s="76">
        <f t="shared" si="4"/>
        <v>126.04719359347018</v>
      </c>
      <c r="H9" s="76">
        <f t="shared" si="5"/>
        <v>15.820764332948865</v>
      </c>
      <c r="I9" s="77"/>
      <c r="J9" s="77">
        <f t="shared" si="6"/>
        <v>79.335364119666096</v>
      </c>
      <c r="K9" s="77"/>
      <c r="L9" s="78"/>
      <c r="M9" s="79"/>
      <c r="N9" s="76"/>
      <c r="O9" s="77"/>
      <c r="P9" s="77">
        <f t="shared" si="7"/>
        <v>0</v>
      </c>
      <c r="Q9" s="80">
        <v>41030</v>
      </c>
      <c r="R9" s="160" t="s">
        <v>16</v>
      </c>
      <c r="S9" s="84"/>
      <c r="T9" s="85"/>
      <c r="U9" s="86"/>
      <c r="V9" s="85"/>
    </row>
    <row r="10" spans="1:22" ht="16.5" thickBot="1" x14ac:dyDescent="0.3">
      <c r="A10" s="82" t="s">
        <v>634</v>
      </c>
      <c r="B10" s="82" t="s">
        <v>480</v>
      </c>
      <c r="C10" s="83" t="s">
        <v>632</v>
      </c>
      <c r="D10" s="82" t="s">
        <v>633</v>
      </c>
      <c r="E10" s="74" t="s">
        <v>992</v>
      </c>
      <c r="F10" s="75">
        <f t="shared" si="3"/>
        <v>0.942351526766949</v>
      </c>
      <c r="G10" s="76">
        <f t="shared" si="4"/>
        <v>127.34101510049014</v>
      </c>
      <c r="H10" s="76">
        <f t="shared" si="5"/>
        <v>15.983157834683471</v>
      </c>
      <c r="I10" s="77"/>
      <c r="J10" s="77">
        <f t="shared" si="6"/>
        <v>78.529293897245751</v>
      </c>
      <c r="K10" s="77"/>
      <c r="L10" s="78"/>
      <c r="M10" s="79"/>
      <c r="N10" s="76"/>
      <c r="O10" s="77"/>
      <c r="P10" s="77">
        <f t="shared" si="7"/>
        <v>0</v>
      </c>
      <c r="Q10" s="80">
        <v>41030</v>
      </c>
      <c r="R10" s="160" t="s">
        <v>16</v>
      </c>
      <c r="S10" s="84"/>
      <c r="T10" s="85"/>
      <c r="U10" s="86"/>
      <c r="V10" s="85"/>
    </row>
    <row r="11" spans="1:22" ht="16.5" thickBot="1" x14ac:dyDescent="0.3">
      <c r="A11" s="82" t="s">
        <v>635</v>
      </c>
      <c r="B11" s="82" t="s">
        <v>623</v>
      </c>
      <c r="C11" s="83" t="s">
        <v>636</v>
      </c>
      <c r="D11" s="82" t="s">
        <v>637</v>
      </c>
      <c r="E11" s="74" t="s">
        <v>906</v>
      </c>
      <c r="F11" s="75">
        <f t="shared" si="3"/>
        <v>0.99965834163478062</v>
      </c>
      <c r="G11" s="76">
        <f t="shared" si="4"/>
        <v>120.04101301626642</v>
      </c>
      <c r="H11" s="76">
        <f t="shared" si="5"/>
        <v>15.066900920808619</v>
      </c>
      <c r="I11" s="77"/>
      <c r="J11" s="77">
        <f t="shared" si="6"/>
        <v>83.304861802898387</v>
      </c>
      <c r="K11" s="77"/>
      <c r="L11" s="78"/>
      <c r="M11" s="79"/>
      <c r="N11" s="76"/>
      <c r="O11" s="77"/>
      <c r="P11" s="77">
        <f t="shared" si="7"/>
        <v>0</v>
      </c>
      <c r="Q11" s="80">
        <v>43035</v>
      </c>
      <c r="R11" s="11" t="s">
        <v>16</v>
      </c>
      <c r="S11" s="87"/>
      <c r="T11" s="88"/>
      <c r="U11" s="89"/>
      <c r="V11" s="88"/>
    </row>
    <row r="12" spans="1:22" ht="16.5" thickBot="1" x14ac:dyDescent="0.3">
      <c r="A12" s="82" t="s">
        <v>638</v>
      </c>
      <c r="B12" s="82" t="s">
        <v>336</v>
      </c>
      <c r="C12" s="83" t="s">
        <v>534</v>
      </c>
      <c r="D12" s="82" t="s">
        <v>535</v>
      </c>
      <c r="E12" s="74" t="s">
        <v>639</v>
      </c>
      <c r="F12" s="75">
        <f t="shared" si="3"/>
        <v>0.45751485221793625</v>
      </c>
      <c r="G12" s="76">
        <f t="shared" si="4"/>
        <v>262.28656713167919</v>
      </c>
      <c r="H12" s="76">
        <f t="shared" si="5"/>
        <v>32.920796155698262</v>
      </c>
      <c r="I12" s="77"/>
      <c r="J12" s="77">
        <f t="shared" si="6"/>
        <v>38.12623768482802</v>
      </c>
      <c r="K12" s="77"/>
      <c r="L12" s="78"/>
      <c r="M12" s="79"/>
      <c r="N12" s="76"/>
      <c r="O12" s="77"/>
      <c r="P12" s="77">
        <f t="shared" si="7"/>
        <v>0</v>
      </c>
      <c r="Q12" s="80">
        <v>42742</v>
      </c>
      <c r="R12" s="160" t="s">
        <v>16</v>
      </c>
      <c r="S12" s="84"/>
      <c r="T12" s="85"/>
      <c r="U12" s="86"/>
      <c r="V12" s="85"/>
    </row>
    <row r="13" spans="1:22" ht="16.5" thickBot="1" x14ac:dyDescent="0.3">
      <c r="A13" s="82" t="s">
        <v>640</v>
      </c>
      <c r="B13" s="82" t="s">
        <v>261</v>
      </c>
      <c r="C13" s="83" t="s">
        <v>636</v>
      </c>
      <c r="D13" s="82" t="s">
        <v>637</v>
      </c>
      <c r="E13" s="74" t="s">
        <v>986</v>
      </c>
      <c r="F13" s="75">
        <f t="shared" si="3"/>
        <v>1.2301270178318986</v>
      </c>
      <c r="G13" s="76">
        <f t="shared" si="4"/>
        <v>97.55090186662207</v>
      </c>
      <c r="H13" s="76">
        <f t="shared" si="5"/>
        <v>12.244063393240044</v>
      </c>
      <c r="J13" s="67">
        <f t="shared" si="6"/>
        <v>102.51058481932488</v>
      </c>
      <c r="L13" s="90"/>
      <c r="M13" s="91"/>
      <c r="N13" s="92"/>
      <c r="P13" s="67">
        <f t="shared" si="7"/>
        <v>0</v>
      </c>
      <c r="Q13" s="80">
        <v>43038</v>
      </c>
      <c r="R13" s="160" t="s">
        <v>16</v>
      </c>
      <c r="S13" s="84"/>
      <c r="T13" s="85"/>
      <c r="U13" s="86"/>
      <c r="V13" s="85"/>
    </row>
    <row r="14" spans="1:22" ht="16.5" thickBot="1" x14ac:dyDescent="0.3">
      <c r="A14" s="82" t="s">
        <v>641</v>
      </c>
      <c r="B14" s="82" t="s">
        <v>216</v>
      </c>
      <c r="C14" s="83" t="s">
        <v>636</v>
      </c>
      <c r="D14" s="82" t="s">
        <v>643</v>
      </c>
      <c r="E14" s="74" t="s">
        <v>907</v>
      </c>
      <c r="F14" s="75">
        <f t="shared" si="3"/>
        <v>1.4715391126300381</v>
      </c>
      <c r="G14" s="76">
        <f t="shared" si="4"/>
        <v>81.547271812250756</v>
      </c>
      <c r="H14" s="76">
        <f t="shared" si="5"/>
        <v>10.235374009972231</v>
      </c>
      <c r="J14" s="67">
        <f t="shared" si="6"/>
        <v>122.62825938583651</v>
      </c>
      <c r="L14" s="90"/>
      <c r="M14" s="91"/>
      <c r="N14" s="92"/>
      <c r="P14" s="67">
        <f t="shared" si="7"/>
        <v>0</v>
      </c>
      <c r="Q14" s="80">
        <v>43038</v>
      </c>
      <c r="R14" s="160" t="s">
        <v>16</v>
      </c>
      <c r="S14" s="84"/>
      <c r="T14" s="85"/>
      <c r="U14" s="86"/>
      <c r="V14" s="85"/>
    </row>
    <row r="15" spans="1:22" ht="16.5" thickBot="1" x14ac:dyDescent="0.3">
      <c r="A15" s="82" t="s">
        <v>644</v>
      </c>
      <c r="B15" s="45" t="s">
        <v>434</v>
      </c>
      <c r="C15" s="83" t="s">
        <v>483</v>
      </c>
      <c r="D15" s="82" t="s">
        <v>645</v>
      </c>
      <c r="E15" s="74" t="s">
        <v>908</v>
      </c>
      <c r="F15" s="75">
        <f t="shared" si="3"/>
        <v>2.2089135066815087</v>
      </c>
      <c r="G15" s="76">
        <f t="shared" si="4"/>
        <v>54.325350285117409</v>
      </c>
      <c r="H15" s="76">
        <f t="shared" si="5"/>
        <v>6.8186251487495504</v>
      </c>
      <c r="I15" s="77"/>
      <c r="J15" s="67">
        <f t="shared" si="6"/>
        <v>184.07612555679239</v>
      </c>
      <c r="L15" s="90"/>
      <c r="M15" s="91"/>
      <c r="N15" s="92"/>
      <c r="P15" s="67">
        <f t="shared" si="7"/>
        <v>0</v>
      </c>
      <c r="Q15" s="80">
        <v>43038</v>
      </c>
      <c r="R15" s="160" t="s">
        <v>16</v>
      </c>
      <c r="S15" s="84"/>
      <c r="T15" s="85"/>
      <c r="U15" s="86"/>
      <c r="V15" s="85"/>
    </row>
    <row r="16" spans="1:22" ht="16.5" thickBot="1" x14ac:dyDescent="0.3">
      <c r="A16" s="82" t="s">
        <v>646</v>
      </c>
      <c r="B16" s="82" t="s">
        <v>341</v>
      </c>
      <c r="C16" s="83" t="s">
        <v>483</v>
      </c>
      <c r="D16" s="82" t="s">
        <v>622</v>
      </c>
      <c r="E16" s="74" t="s">
        <v>990</v>
      </c>
      <c r="F16" s="75">
        <f t="shared" si="3"/>
        <v>1.9121227157272103</v>
      </c>
      <c r="G16" s="76">
        <f t="shared" si="4"/>
        <v>62.757478384101582</v>
      </c>
      <c r="H16" s="76">
        <f t="shared" si="5"/>
        <v>7.8769804177253722</v>
      </c>
      <c r="J16" s="67">
        <f t="shared" si="6"/>
        <v>159.34355964393419</v>
      </c>
      <c r="L16" s="90"/>
      <c r="M16" s="91"/>
      <c r="N16" s="92"/>
      <c r="P16" s="67">
        <f t="shared" si="7"/>
        <v>0</v>
      </c>
      <c r="Q16" s="80">
        <v>43038</v>
      </c>
      <c r="R16" s="160" t="s">
        <v>16</v>
      </c>
      <c r="S16" s="84"/>
      <c r="T16" s="93"/>
      <c r="U16" s="86"/>
      <c r="V16" s="93"/>
    </row>
    <row r="17" spans="1:22" ht="15.75" thickBot="1" x14ac:dyDescent="0.3">
      <c r="A17" s="82" t="s">
        <v>648</v>
      </c>
      <c r="B17" s="82" t="s">
        <v>458</v>
      </c>
      <c r="C17" s="83" t="s">
        <v>483</v>
      </c>
      <c r="D17" s="82" t="s">
        <v>649</v>
      </c>
      <c r="E17" s="74" t="s">
        <v>909</v>
      </c>
      <c r="F17" s="75">
        <f t="shared" si="3"/>
        <v>2.2379642892593261</v>
      </c>
      <c r="G17" s="76">
        <f t="shared" si="4"/>
        <v>53.620158541365754</v>
      </c>
      <c r="H17" s="76">
        <f t="shared" si="5"/>
        <v>6.7301132821274425</v>
      </c>
      <c r="I17" s="94"/>
      <c r="J17" s="94">
        <f t="shared" si="6"/>
        <v>186.49702410494385</v>
      </c>
      <c r="K17" s="94"/>
      <c r="L17" s="95"/>
      <c r="M17" s="96"/>
      <c r="N17" s="97"/>
      <c r="P17" s="67">
        <f t="shared" si="7"/>
        <v>0</v>
      </c>
      <c r="Q17" s="80">
        <v>43038</v>
      </c>
      <c r="R17" s="161" t="s">
        <v>16</v>
      </c>
      <c r="S17" s="159"/>
      <c r="T17" s="159"/>
      <c r="U17" s="159"/>
      <c r="V17" s="159"/>
    </row>
    <row r="18" spans="1:22" ht="15.75" thickBot="1" x14ac:dyDescent="0.3">
      <c r="A18" s="82" t="s">
        <v>650</v>
      </c>
      <c r="B18" s="82" t="s">
        <v>391</v>
      </c>
      <c r="C18" s="83" t="s">
        <v>651</v>
      </c>
      <c r="D18" s="82" t="s">
        <v>652</v>
      </c>
      <c r="E18" s="74" t="s">
        <v>910</v>
      </c>
      <c r="F18" s="75">
        <f t="shared" si="3"/>
        <v>2.5660717059349683</v>
      </c>
      <c r="G18" s="76">
        <f t="shared" si="4"/>
        <v>46.764086803364314</v>
      </c>
      <c r="H18" s="76">
        <f t="shared" si="5"/>
        <v>5.869576112481715</v>
      </c>
      <c r="J18" s="94">
        <f t="shared" si="6"/>
        <v>213.83930882791401</v>
      </c>
      <c r="L18" s="98"/>
      <c r="M18" s="91"/>
      <c r="N18" s="92"/>
      <c r="P18" s="67">
        <f t="shared" si="7"/>
        <v>0</v>
      </c>
      <c r="Q18" s="80">
        <v>43038</v>
      </c>
      <c r="R18" s="157" t="s">
        <v>16</v>
      </c>
      <c r="S18" s="158"/>
      <c r="T18" s="158"/>
      <c r="U18" s="158"/>
      <c r="V18" s="158"/>
    </row>
    <row r="19" spans="1:22" ht="16.5" thickBot="1" x14ac:dyDescent="0.3">
      <c r="A19" s="82" t="s">
        <v>653</v>
      </c>
      <c r="B19" s="82" t="s">
        <v>391</v>
      </c>
      <c r="C19" s="83" t="s">
        <v>651</v>
      </c>
      <c r="D19" s="82" t="s">
        <v>652</v>
      </c>
      <c r="E19" s="74" t="s">
        <v>911</v>
      </c>
      <c r="F19" s="75">
        <f t="shared" si="3"/>
        <v>2.5718830455524215</v>
      </c>
      <c r="G19" s="76">
        <f t="shared" si="4"/>
        <v>46.658420260406857</v>
      </c>
      <c r="H19" s="76">
        <f t="shared" si="5"/>
        <v>5.8563134175628653</v>
      </c>
      <c r="J19" s="94">
        <f t="shared" si="6"/>
        <v>214.32358712936846</v>
      </c>
      <c r="L19" s="98"/>
      <c r="M19" s="91"/>
      <c r="N19" s="92"/>
      <c r="P19" s="93">
        <f t="shared" si="7"/>
        <v>0</v>
      </c>
      <c r="Q19" s="80">
        <v>43038</v>
      </c>
      <c r="R19" s="160" t="s">
        <v>16</v>
      </c>
      <c r="S19" s="84"/>
      <c r="T19" s="85"/>
      <c r="U19" s="86"/>
      <c r="V19" s="85"/>
    </row>
    <row r="20" spans="1:22" ht="16.5" thickBot="1" x14ac:dyDescent="0.3">
      <c r="A20" s="82" t="s">
        <v>654</v>
      </c>
      <c r="B20" s="82" t="s">
        <v>655</v>
      </c>
      <c r="C20" s="83" t="s">
        <v>626</v>
      </c>
      <c r="D20" s="82" t="s">
        <v>656</v>
      </c>
      <c r="E20" s="57" t="s">
        <v>1062</v>
      </c>
      <c r="F20" s="75">
        <f t="shared" si="3"/>
        <v>1.3201641716089707</v>
      </c>
      <c r="G20" s="76">
        <f t="shared" si="4"/>
        <v>90.897785730503585</v>
      </c>
      <c r="H20" s="76">
        <f t="shared" si="5"/>
        <v>11.409000116791796</v>
      </c>
      <c r="I20" s="77"/>
      <c r="J20" s="77">
        <f t="shared" si="6"/>
        <v>110.01368096741423</v>
      </c>
      <c r="K20" s="77"/>
      <c r="L20" s="82"/>
      <c r="M20" s="79"/>
      <c r="N20" s="76"/>
      <c r="O20" s="77"/>
      <c r="P20" s="99">
        <f t="shared" si="7"/>
        <v>0</v>
      </c>
      <c r="Q20" s="80">
        <v>43311</v>
      </c>
      <c r="R20" s="11" t="s">
        <v>16</v>
      </c>
      <c r="S20" s="87"/>
      <c r="T20" s="88"/>
      <c r="U20" s="89"/>
      <c r="V20" s="88"/>
    </row>
    <row r="21" spans="1:22" ht="16.5" thickBot="1" x14ac:dyDescent="0.3">
      <c r="A21" s="82" t="s">
        <v>657</v>
      </c>
      <c r="B21" s="82" t="s">
        <v>658</v>
      </c>
      <c r="C21" s="83" t="s">
        <v>723</v>
      </c>
      <c r="D21" s="82" t="s">
        <v>659</v>
      </c>
      <c r="E21" s="57" t="s">
        <v>1054</v>
      </c>
      <c r="F21" s="75">
        <f t="shared" si="3"/>
        <v>1.0422136441248502</v>
      </c>
      <c r="G21" s="76">
        <f t="shared" si="4"/>
        <v>115.13954041617289</v>
      </c>
      <c r="H21" s="76">
        <f t="shared" si="5"/>
        <v>14.451694499469438</v>
      </c>
      <c r="J21" s="94">
        <f t="shared" si="6"/>
        <v>86.851137010404173</v>
      </c>
      <c r="L21" s="98"/>
      <c r="M21" s="91"/>
      <c r="N21" s="92"/>
      <c r="P21" s="93">
        <f t="shared" si="7"/>
        <v>0</v>
      </c>
      <c r="Q21" s="80">
        <v>43038</v>
      </c>
      <c r="R21" s="160" t="s">
        <v>16</v>
      </c>
      <c r="S21" s="84"/>
      <c r="T21" s="85"/>
      <c r="U21" s="86"/>
      <c r="V21" s="85"/>
    </row>
    <row r="22" spans="1:22" ht="30.75" thickBot="1" x14ac:dyDescent="0.3">
      <c r="A22" s="83" t="s">
        <v>660</v>
      </c>
      <c r="B22" s="82" t="s">
        <v>200</v>
      </c>
      <c r="C22" s="83" t="s">
        <v>661</v>
      </c>
      <c r="D22" s="82" t="s">
        <v>622</v>
      </c>
      <c r="E22" s="57" t="s">
        <v>1055</v>
      </c>
      <c r="F22" s="75">
        <f t="shared" si="3"/>
        <v>0.55018658653224184</v>
      </c>
      <c r="G22" s="76">
        <f t="shared" si="4"/>
        <v>218.10782548579598</v>
      </c>
      <c r="H22" s="76">
        <f t="shared" si="5"/>
        <v>27.375718632116179</v>
      </c>
      <c r="I22" s="77"/>
      <c r="J22" s="94">
        <f t="shared" si="6"/>
        <v>45.848882211020154</v>
      </c>
      <c r="L22" s="98"/>
      <c r="M22" s="91"/>
      <c r="N22" s="92"/>
      <c r="P22" s="93">
        <f t="shared" si="7"/>
        <v>0</v>
      </c>
      <c r="Q22" s="80">
        <v>43038</v>
      </c>
      <c r="R22" s="160" t="s">
        <v>16</v>
      </c>
      <c r="S22" s="84"/>
      <c r="T22" s="85"/>
      <c r="U22" s="86"/>
      <c r="V22" s="85"/>
    </row>
    <row r="23" spans="1:22" ht="16.5" thickBot="1" x14ac:dyDescent="0.3">
      <c r="A23" s="82" t="s">
        <v>662</v>
      </c>
      <c r="B23" s="82" t="s">
        <v>663</v>
      </c>
      <c r="C23" s="83" t="s">
        <v>626</v>
      </c>
      <c r="D23" s="82" t="s">
        <v>664</v>
      </c>
      <c r="E23" s="74" t="s">
        <v>897</v>
      </c>
      <c r="F23" s="75">
        <f t="shared" si="3"/>
        <v>1.2619002813217852</v>
      </c>
      <c r="G23" s="76">
        <f t="shared" si="4"/>
        <v>95.09467727062021</v>
      </c>
      <c r="H23" s="76">
        <f t="shared" si="5"/>
        <v>11.93577132124463</v>
      </c>
      <c r="I23" s="77"/>
      <c r="J23" s="77">
        <f t="shared" si="6"/>
        <v>105.15835677681542</v>
      </c>
      <c r="K23" s="77"/>
      <c r="L23" s="82"/>
      <c r="M23" s="79"/>
      <c r="N23" s="76"/>
      <c r="O23" s="77"/>
      <c r="P23" s="99">
        <f t="shared" si="7"/>
        <v>0</v>
      </c>
      <c r="Q23" s="80">
        <v>42881</v>
      </c>
      <c r="R23" s="11" t="s">
        <v>16</v>
      </c>
      <c r="S23" s="87"/>
      <c r="T23" s="88"/>
      <c r="U23" s="89"/>
      <c r="V23" s="88"/>
    </row>
    <row r="24" spans="1:22" ht="16.5" thickBot="1" x14ac:dyDescent="0.3">
      <c r="A24" s="82" t="s">
        <v>665</v>
      </c>
      <c r="B24" s="82" t="s">
        <v>663</v>
      </c>
      <c r="C24" s="83" t="s">
        <v>626</v>
      </c>
      <c r="D24" s="82" t="s">
        <v>664</v>
      </c>
      <c r="E24" s="74" t="s">
        <v>896</v>
      </c>
      <c r="F24" s="75">
        <f t="shared" si="3"/>
        <v>1.2287068324055175</v>
      </c>
      <c r="G24" s="76">
        <f t="shared" si="4"/>
        <v>97.663654856601028</v>
      </c>
      <c r="H24" s="76">
        <f t="shared" si="5"/>
        <v>12.258215540792378</v>
      </c>
      <c r="I24" s="77"/>
      <c r="J24" s="77">
        <f t="shared" si="6"/>
        <v>102.39223603379313</v>
      </c>
      <c r="K24" s="77"/>
      <c r="L24" s="82"/>
      <c r="M24" s="79"/>
      <c r="N24" s="76"/>
      <c r="O24" s="77"/>
      <c r="P24" s="99">
        <f t="shared" si="7"/>
        <v>0</v>
      </c>
      <c r="Q24" s="80">
        <v>42881</v>
      </c>
      <c r="R24" s="11" t="s">
        <v>16</v>
      </c>
      <c r="S24" s="87"/>
      <c r="T24" s="88"/>
      <c r="U24" s="89"/>
      <c r="V24" s="88"/>
    </row>
    <row r="25" spans="1:22" ht="30.75" thickBot="1" x14ac:dyDescent="0.3">
      <c r="A25" s="82" t="s">
        <v>666</v>
      </c>
      <c r="B25" s="82" t="s">
        <v>336</v>
      </c>
      <c r="C25" s="83" t="s">
        <v>667</v>
      </c>
      <c r="D25" s="83" t="s">
        <v>668</v>
      </c>
      <c r="E25" s="74" t="s">
        <v>914</v>
      </c>
      <c r="F25" s="75">
        <f t="shared" si="3"/>
        <v>1.0806031649037495</v>
      </c>
      <c r="G25" s="76">
        <f t="shared" si="4"/>
        <v>111.04909174561648</v>
      </c>
      <c r="H25" s="76">
        <f t="shared" si="5"/>
        <v>13.938283430266152</v>
      </c>
      <c r="I25" s="77"/>
      <c r="J25" s="77">
        <f t="shared" si="6"/>
        <v>90.050263741979123</v>
      </c>
      <c r="K25" s="77"/>
      <c r="L25" s="82"/>
      <c r="M25" s="79"/>
      <c r="N25" s="76"/>
      <c r="O25" s="77"/>
      <c r="P25" s="99">
        <f t="shared" si="7"/>
        <v>0</v>
      </c>
      <c r="Q25" s="80">
        <v>42886</v>
      </c>
      <c r="R25" s="160" t="s">
        <v>16</v>
      </c>
      <c r="S25" s="84"/>
      <c r="T25" s="85"/>
      <c r="U25" s="86"/>
      <c r="V25" s="85"/>
    </row>
    <row r="26" spans="1:22" ht="16.5" thickBot="1" x14ac:dyDescent="0.3">
      <c r="A26" s="82" t="s">
        <v>669</v>
      </c>
      <c r="B26" s="82" t="s">
        <v>216</v>
      </c>
      <c r="C26" s="83" t="s">
        <v>647</v>
      </c>
      <c r="D26" s="82" t="s">
        <v>622</v>
      </c>
      <c r="E26" s="74" t="s">
        <v>670</v>
      </c>
      <c r="F26" s="75">
        <f t="shared" si="3"/>
        <v>1.4033218875226026</v>
      </c>
      <c r="G26" s="76">
        <f t="shared" si="4"/>
        <v>85.511386280624251</v>
      </c>
      <c r="H26" s="76">
        <f t="shared" si="5"/>
        <v>10.732928291071426</v>
      </c>
      <c r="I26" s="77"/>
      <c r="J26" s="77">
        <f t="shared" si="6"/>
        <v>116.94349062688354</v>
      </c>
      <c r="K26" s="77"/>
      <c r="L26" s="82"/>
      <c r="M26" s="79"/>
      <c r="N26" s="76"/>
      <c r="O26" s="77"/>
      <c r="P26" s="99">
        <f t="shared" si="7"/>
        <v>0</v>
      </c>
      <c r="Q26" s="80">
        <v>42590</v>
      </c>
      <c r="R26" s="160" t="s">
        <v>16</v>
      </c>
      <c r="S26" s="84"/>
      <c r="T26" s="85"/>
      <c r="U26" s="86"/>
      <c r="V26" s="85"/>
    </row>
    <row r="27" spans="1:22" ht="16.5" thickBot="1" x14ac:dyDescent="0.3">
      <c r="A27" s="82" t="s">
        <v>671</v>
      </c>
      <c r="B27" s="82" t="s">
        <v>672</v>
      </c>
      <c r="C27" s="83" t="s">
        <v>651</v>
      </c>
      <c r="D27" s="82" t="s">
        <v>673</v>
      </c>
      <c r="E27" s="74" t="s">
        <v>674</v>
      </c>
      <c r="F27" s="75">
        <f t="shared" si="3"/>
        <v>3.4376935989119217</v>
      </c>
      <c r="G27" s="76">
        <f t="shared" si="4"/>
        <v>34.907124950862894</v>
      </c>
      <c r="H27" s="76">
        <f t="shared" si="5"/>
        <v>4.3813541709587929</v>
      </c>
      <c r="I27" s="77"/>
      <c r="J27" s="77">
        <f t="shared" si="6"/>
        <v>286.47446657599346</v>
      </c>
      <c r="K27" s="77"/>
      <c r="L27" s="82"/>
      <c r="M27" s="79"/>
      <c r="N27" s="76"/>
      <c r="O27" s="77"/>
      <c r="P27" s="99">
        <f t="shared" si="7"/>
        <v>0</v>
      </c>
      <c r="Q27" s="80">
        <v>42720</v>
      </c>
      <c r="R27" s="160" t="s">
        <v>16</v>
      </c>
      <c r="S27" s="84"/>
      <c r="T27" s="85"/>
      <c r="U27" s="86"/>
      <c r="V27" s="85"/>
    </row>
    <row r="28" spans="1:22" ht="16.5" thickBot="1" x14ac:dyDescent="0.3">
      <c r="A28" s="82" t="s">
        <v>675</v>
      </c>
      <c r="B28" s="82" t="s">
        <v>672</v>
      </c>
      <c r="C28" s="83" t="s">
        <v>651</v>
      </c>
      <c r="D28" s="82" t="s">
        <v>673</v>
      </c>
      <c r="E28" s="74" t="s">
        <v>676</v>
      </c>
      <c r="F28" s="75">
        <f t="shared" si="3"/>
        <v>3.2378148186701479</v>
      </c>
      <c r="G28" s="76">
        <f t="shared" si="4"/>
        <v>37.062033105799124</v>
      </c>
      <c r="H28" s="76">
        <f t="shared" si="5"/>
        <v>4.6518266273972193</v>
      </c>
      <c r="I28" s="77"/>
      <c r="J28" s="77">
        <f t="shared" si="6"/>
        <v>269.81790155584565</v>
      </c>
      <c r="K28" s="77"/>
      <c r="L28" s="82"/>
      <c r="M28" s="79"/>
      <c r="N28" s="76"/>
      <c r="O28" s="77"/>
      <c r="P28" s="99">
        <f t="shared" si="7"/>
        <v>0</v>
      </c>
      <c r="Q28" s="80">
        <v>42720</v>
      </c>
      <c r="R28" s="160" t="s">
        <v>16</v>
      </c>
      <c r="S28" s="84"/>
      <c r="T28" s="85"/>
      <c r="U28" s="86"/>
      <c r="V28" s="85"/>
    </row>
    <row r="29" spans="1:22" ht="16.5" thickBot="1" x14ac:dyDescent="0.3">
      <c r="A29" s="82" t="s">
        <v>677</v>
      </c>
      <c r="B29" s="82" t="s">
        <v>672</v>
      </c>
      <c r="C29" s="83" t="s">
        <v>651</v>
      </c>
      <c r="D29" s="82" t="s">
        <v>673</v>
      </c>
      <c r="E29" s="74" t="s">
        <v>678</v>
      </c>
      <c r="F29" s="75">
        <f t="shared" si="3"/>
        <v>3.4552559615750607</v>
      </c>
      <c r="G29" s="76">
        <f t="shared" si="4"/>
        <v>34.729699140812315</v>
      </c>
      <c r="H29" s="76">
        <f t="shared" si="5"/>
        <v>4.3590846396239984</v>
      </c>
      <c r="I29" s="77"/>
      <c r="J29" s="77">
        <f t="shared" si="6"/>
        <v>287.9379967979217</v>
      </c>
      <c r="K29" s="77"/>
      <c r="L29" s="82"/>
      <c r="M29" s="79"/>
      <c r="N29" s="76"/>
      <c r="O29" s="77"/>
      <c r="P29" s="99">
        <f t="shared" si="7"/>
        <v>0</v>
      </c>
      <c r="Q29" s="80">
        <v>42720</v>
      </c>
      <c r="R29" s="160" t="s">
        <v>16</v>
      </c>
      <c r="S29" s="84"/>
      <c r="T29" s="85"/>
      <c r="U29" s="86"/>
      <c r="V29" s="85"/>
    </row>
    <row r="30" spans="1:22" ht="15.75" thickBot="1" x14ac:dyDescent="0.3">
      <c r="A30" s="82" t="s">
        <v>679</v>
      </c>
      <c r="B30" s="82" t="s">
        <v>458</v>
      </c>
      <c r="C30" s="83" t="s">
        <v>483</v>
      </c>
      <c r="D30" s="82" t="s">
        <v>918</v>
      </c>
      <c r="E30" s="74" t="s">
        <v>919</v>
      </c>
      <c r="F30" s="75">
        <f t="shared" si="3"/>
        <v>2.2971764581764287</v>
      </c>
      <c r="G30" s="76">
        <f t="shared" si="4"/>
        <v>52.23804186782403</v>
      </c>
      <c r="H30" s="76">
        <f t="shared" si="5"/>
        <v>6.5566374470107487</v>
      </c>
      <c r="I30" s="77"/>
      <c r="J30" s="77">
        <f t="shared" si="6"/>
        <v>191.43137151470239</v>
      </c>
      <c r="K30" s="77"/>
      <c r="L30" s="82"/>
      <c r="M30" s="79"/>
      <c r="N30" s="76"/>
      <c r="O30" s="77"/>
      <c r="P30" s="99">
        <f t="shared" si="7"/>
        <v>0</v>
      </c>
      <c r="Q30" s="80">
        <v>42825</v>
      </c>
      <c r="R30" s="100" t="s">
        <v>920</v>
      </c>
      <c r="S30" s="93"/>
      <c r="T30" s="93"/>
      <c r="U30" s="93"/>
      <c r="V30" s="93"/>
    </row>
    <row r="31" spans="1:22" ht="15.75" thickBot="1" x14ac:dyDescent="0.3">
      <c r="A31" s="82" t="s">
        <v>680</v>
      </c>
      <c r="B31" s="82" t="s">
        <v>261</v>
      </c>
      <c r="C31" s="83" t="s">
        <v>921</v>
      </c>
      <c r="D31" s="82" t="s">
        <v>622</v>
      </c>
      <c r="E31" s="74" t="s">
        <v>922</v>
      </c>
      <c r="F31" s="75">
        <f t="shared" si="3"/>
        <v>3.4666280331180612</v>
      </c>
      <c r="G31" s="76">
        <f t="shared" si="4"/>
        <v>34.615770383667588</v>
      </c>
      <c r="H31" s="76">
        <f t="shared" si="5"/>
        <v>4.3447849161145182</v>
      </c>
      <c r="I31" s="77"/>
      <c r="J31" s="77">
        <f t="shared" si="6"/>
        <v>288.8856694265051</v>
      </c>
      <c r="K31" s="77"/>
      <c r="L31" s="82"/>
      <c r="M31" s="79"/>
      <c r="N31" s="76"/>
      <c r="O31" s="77"/>
      <c r="P31" s="99">
        <f t="shared" si="7"/>
        <v>0</v>
      </c>
      <c r="Q31" s="80">
        <v>43040</v>
      </c>
      <c r="R31" s="160" t="s">
        <v>16</v>
      </c>
      <c r="S31" s="93"/>
      <c r="T31" s="93"/>
      <c r="U31" s="93"/>
      <c r="V31" s="93"/>
    </row>
    <row r="32" spans="1:22" ht="15.75" thickBot="1" x14ac:dyDescent="0.3">
      <c r="A32" s="82" t="s">
        <v>681</v>
      </c>
      <c r="B32" s="82" t="s">
        <v>682</v>
      </c>
      <c r="C32" s="83" t="s">
        <v>683</v>
      </c>
      <c r="D32" s="82" t="s">
        <v>622</v>
      </c>
      <c r="E32" s="74" t="s">
        <v>923</v>
      </c>
      <c r="F32" s="75">
        <f t="shared" si="3"/>
        <v>0.60229600696003294</v>
      </c>
      <c r="G32" s="76">
        <f t="shared" si="4"/>
        <v>199.23758187552275</v>
      </c>
      <c r="H32" s="76">
        <f t="shared" si="5"/>
        <v>25.007227366643583</v>
      </c>
      <c r="I32" s="77"/>
      <c r="J32" s="77">
        <f t="shared" si="6"/>
        <v>50.191333913336081</v>
      </c>
      <c r="K32" s="77"/>
      <c r="L32" s="82"/>
      <c r="M32" s="79"/>
      <c r="N32" s="76"/>
      <c r="O32" s="77"/>
      <c r="P32" s="99">
        <f t="shared" si="7"/>
        <v>0</v>
      </c>
      <c r="Q32" s="80">
        <v>43040</v>
      </c>
      <c r="R32" s="160" t="s">
        <v>16</v>
      </c>
      <c r="S32" s="93"/>
      <c r="T32" s="93"/>
      <c r="U32" s="93"/>
      <c r="V32" s="93"/>
    </row>
    <row r="33" spans="1:22" ht="15.75" thickBot="1" x14ac:dyDescent="0.3">
      <c r="A33" s="82" t="s">
        <v>684</v>
      </c>
      <c r="B33" s="82" t="s">
        <v>458</v>
      </c>
      <c r="C33" s="83" t="s">
        <v>647</v>
      </c>
      <c r="D33" s="82" t="s">
        <v>685</v>
      </c>
      <c r="E33" s="74" t="s">
        <v>925</v>
      </c>
      <c r="F33" s="75">
        <f t="shared" si="3"/>
        <v>1.8518908391155242</v>
      </c>
      <c r="G33" s="76">
        <f t="shared" si="4"/>
        <v>64.798635786390534</v>
      </c>
      <c r="H33" s="76">
        <f t="shared" si="5"/>
        <v>8.1331754928193778</v>
      </c>
      <c r="I33" s="77"/>
      <c r="J33" s="77">
        <f t="shared" si="6"/>
        <v>154.32423659296035</v>
      </c>
      <c r="K33" s="77"/>
      <c r="L33" s="82"/>
      <c r="M33" s="79"/>
      <c r="N33" s="76"/>
      <c r="O33" s="77"/>
      <c r="P33" s="99">
        <f t="shared" si="7"/>
        <v>0</v>
      </c>
      <c r="Q33" s="80">
        <v>43040</v>
      </c>
      <c r="R33" s="160" t="s">
        <v>16</v>
      </c>
      <c r="S33" s="93"/>
      <c r="T33" s="93"/>
      <c r="U33" s="93"/>
      <c r="V33" s="93"/>
    </row>
    <row r="34" spans="1:22" ht="15.75" thickBot="1" x14ac:dyDescent="0.3">
      <c r="A34" s="82" t="s">
        <v>840</v>
      </c>
      <c r="B34" s="82" t="s">
        <v>341</v>
      </c>
      <c r="C34" s="83" t="s">
        <v>838</v>
      </c>
      <c r="D34" s="82" t="s">
        <v>629</v>
      </c>
      <c r="E34" s="57" t="s">
        <v>1056</v>
      </c>
      <c r="F34" s="75">
        <f t="shared" ref="F34:F35" si="8">0.012*J34</f>
        <v>1.7042788504232516</v>
      </c>
      <c r="G34" s="76">
        <f t="shared" ref="G34:G35" si="9">1/J34*10000</f>
        <v>70.411012828210843</v>
      </c>
      <c r="H34" s="76">
        <f t="shared" si="5"/>
        <v>8.8376108078384945</v>
      </c>
      <c r="I34" s="77"/>
      <c r="J34" s="77">
        <f t="shared" ref="J34:J35" si="10">IMABS(E34)</f>
        <v>142.02323753527097</v>
      </c>
      <c r="K34" s="77"/>
      <c r="L34" s="82"/>
      <c r="M34" s="79"/>
      <c r="N34" s="76"/>
      <c r="O34" s="77"/>
      <c r="P34" s="99">
        <f t="shared" ref="P34:P35" si="11">IMABS(M34)</f>
        <v>0</v>
      </c>
      <c r="Q34" s="80">
        <v>42788</v>
      </c>
      <c r="R34" s="160" t="s">
        <v>16</v>
      </c>
      <c r="S34" s="93"/>
      <c r="T34" s="93"/>
      <c r="U34" s="93"/>
      <c r="V34" s="93"/>
    </row>
    <row r="35" spans="1:22" ht="15.75" thickBot="1" x14ac:dyDescent="0.3">
      <c r="A35" s="82" t="s">
        <v>839</v>
      </c>
      <c r="B35" s="82" t="s">
        <v>341</v>
      </c>
      <c r="C35" s="83" t="s">
        <v>838</v>
      </c>
      <c r="D35" s="82" t="s">
        <v>629</v>
      </c>
      <c r="E35" s="57" t="s">
        <v>1057</v>
      </c>
      <c r="F35" s="75">
        <f t="shared" si="8"/>
        <v>1.7620924379838874</v>
      </c>
      <c r="G35" s="76">
        <f t="shared" si="9"/>
        <v>68.100854083057641</v>
      </c>
      <c r="H35" s="76">
        <f t="shared" si="5"/>
        <v>8.5476521341321483</v>
      </c>
      <c r="I35" s="77"/>
      <c r="J35" s="77">
        <f t="shared" si="10"/>
        <v>146.84103649865727</v>
      </c>
      <c r="K35" s="77"/>
      <c r="L35" s="82"/>
      <c r="M35" s="79"/>
      <c r="N35" s="76"/>
      <c r="O35" s="77"/>
      <c r="P35" s="99">
        <f t="shared" si="11"/>
        <v>0</v>
      </c>
      <c r="Q35" s="80">
        <v>42788</v>
      </c>
      <c r="R35" s="160" t="s">
        <v>16</v>
      </c>
      <c r="S35" s="93"/>
      <c r="T35" s="93"/>
      <c r="U35" s="93"/>
      <c r="V35" s="93"/>
    </row>
    <row r="36" spans="1:22" ht="15.75" thickBot="1" x14ac:dyDescent="0.3">
      <c r="A36" s="82" t="s">
        <v>837</v>
      </c>
      <c r="B36" s="82" t="s">
        <v>341</v>
      </c>
      <c r="C36" s="83" t="s">
        <v>838</v>
      </c>
      <c r="D36" s="82" t="s">
        <v>629</v>
      </c>
      <c r="E36" s="57" t="s">
        <v>1058</v>
      </c>
      <c r="F36" s="75">
        <f t="shared" si="3"/>
        <v>1.6993262664950484</v>
      </c>
      <c r="G36" s="76">
        <f t="shared" si="4"/>
        <v>70.616221479060897</v>
      </c>
      <c r="H36" s="76">
        <f t="shared" si="5"/>
        <v>8.8633674915981651</v>
      </c>
      <c r="I36" s="77"/>
      <c r="J36" s="77">
        <f t="shared" si="6"/>
        <v>141.6105222079207</v>
      </c>
      <c r="K36" s="77"/>
      <c r="L36" s="82"/>
      <c r="M36" s="79"/>
      <c r="N36" s="76"/>
      <c r="O36" s="77"/>
      <c r="P36" s="99">
        <f t="shared" si="7"/>
        <v>0</v>
      </c>
      <c r="Q36" s="80">
        <v>42788</v>
      </c>
      <c r="R36" s="160" t="s">
        <v>16</v>
      </c>
      <c r="S36" s="93"/>
      <c r="T36" s="93"/>
      <c r="U36" s="93"/>
      <c r="V36" s="93"/>
    </row>
    <row r="37" spans="1:22" ht="15.75" thickBot="1" x14ac:dyDescent="0.3">
      <c r="A37" s="82" t="s">
        <v>687</v>
      </c>
      <c r="B37" s="82" t="s">
        <v>682</v>
      </c>
      <c r="C37" s="83" t="s">
        <v>217</v>
      </c>
      <c r="D37" s="82" t="s">
        <v>622</v>
      </c>
      <c r="E37" s="74" t="s">
        <v>924</v>
      </c>
      <c r="F37" s="75">
        <f t="shared" si="3"/>
        <v>1.1766273836691037</v>
      </c>
      <c r="G37" s="76">
        <f t="shared" si="4"/>
        <v>101.98640764742471</v>
      </c>
      <c r="H37" s="76">
        <f t="shared" si="5"/>
        <v>12.80078417102931</v>
      </c>
      <c r="I37" s="77"/>
      <c r="J37" s="94">
        <f t="shared" si="6"/>
        <v>98.052281972425305</v>
      </c>
      <c r="L37" s="98"/>
      <c r="M37" s="91"/>
      <c r="N37" s="92"/>
      <c r="P37" s="93">
        <f t="shared" si="7"/>
        <v>0</v>
      </c>
      <c r="Q37" s="80">
        <v>43040</v>
      </c>
      <c r="R37" s="160" t="s">
        <v>16</v>
      </c>
      <c r="S37" s="93"/>
      <c r="T37" s="93"/>
      <c r="U37" s="93"/>
      <c r="V37" s="93"/>
    </row>
    <row r="38" spans="1:22" ht="15.75" thickBot="1" x14ac:dyDescent="0.3">
      <c r="A38" s="82" t="s">
        <v>688</v>
      </c>
      <c r="B38" s="82" t="s">
        <v>261</v>
      </c>
      <c r="C38" s="83" t="s">
        <v>647</v>
      </c>
      <c r="D38" s="82" t="s">
        <v>622</v>
      </c>
      <c r="E38" s="74" t="s">
        <v>689</v>
      </c>
      <c r="F38" s="75">
        <f t="shared" si="3"/>
        <v>2.0346045119383769</v>
      </c>
      <c r="G38" s="76">
        <f t="shared" si="4"/>
        <v>58.979521226793828</v>
      </c>
      <c r="H38" s="76">
        <f t="shared" si="5"/>
        <v>7.4027915989047388</v>
      </c>
      <c r="I38" s="77"/>
      <c r="J38" s="77">
        <f t="shared" si="6"/>
        <v>169.55037599486474</v>
      </c>
      <c r="K38" s="77"/>
      <c r="L38" s="82"/>
      <c r="M38" s="79"/>
      <c r="N38" s="76"/>
      <c r="O38" s="77"/>
      <c r="P38" s="99">
        <f t="shared" si="7"/>
        <v>0</v>
      </c>
      <c r="Q38" s="80">
        <v>42629</v>
      </c>
      <c r="R38" s="160" t="s">
        <v>16</v>
      </c>
      <c r="S38" s="93"/>
      <c r="T38" s="93"/>
      <c r="U38" s="93"/>
      <c r="V38" s="93"/>
    </row>
    <row r="39" spans="1:22" ht="15.75" thickBot="1" x14ac:dyDescent="0.3">
      <c r="A39" s="82" t="s">
        <v>690</v>
      </c>
      <c r="B39" s="82" t="s">
        <v>672</v>
      </c>
      <c r="C39" s="83" t="s">
        <v>686</v>
      </c>
      <c r="D39" s="82" t="s">
        <v>691</v>
      </c>
      <c r="E39" s="74" t="s">
        <v>692</v>
      </c>
      <c r="F39" s="75">
        <f t="shared" si="3"/>
        <v>0.68561913625569126</v>
      </c>
      <c r="G39" s="76">
        <f t="shared" si="4"/>
        <v>175.02428630470405</v>
      </c>
      <c r="H39" s="76">
        <f t="shared" si="5"/>
        <v>21.968105018664534</v>
      </c>
      <c r="J39" s="94">
        <f t="shared" si="6"/>
        <v>57.134928021307601</v>
      </c>
      <c r="L39" s="98"/>
      <c r="M39" s="91"/>
      <c r="N39" s="92"/>
      <c r="P39" s="93">
        <f t="shared" si="7"/>
        <v>0</v>
      </c>
      <c r="Q39" s="80">
        <v>42719</v>
      </c>
      <c r="R39" s="101" t="s">
        <v>694</v>
      </c>
      <c r="S39" s="93"/>
      <c r="T39" s="93"/>
      <c r="U39" s="93"/>
      <c r="V39" s="93"/>
    </row>
    <row r="40" spans="1:22" ht="15.75" thickBot="1" x14ac:dyDescent="0.3">
      <c r="A40" s="82" t="s">
        <v>693</v>
      </c>
      <c r="B40" s="82" t="s">
        <v>682</v>
      </c>
      <c r="C40" s="83" t="s">
        <v>647</v>
      </c>
      <c r="D40" s="82" t="s">
        <v>622</v>
      </c>
      <c r="E40" s="74" t="s">
        <v>926</v>
      </c>
      <c r="F40" s="75">
        <f t="shared" si="3"/>
        <v>1.8771594284982824</v>
      </c>
      <c r="G40" s="76">
        <f t="shared" si="4"/>
        <v>63.926376299321234</v>
      </c>
      <c r="H40" s="76">
        <f t="shared" si="5"/>
        <v>8.0236941835677822</v>
      </c>
      <c r="I40" s="77"/>
      <c r="J40" s="77">
        <f t="shared" si="6"/>
        <v>156.42995237485687</v>
      </c>
      <c r="K40" s="77"/>
      <c r="L40" s="82"/>
      <c r="M40" s="79"/>
      <c r="N40" s="76"/>
      <c r="O40" s="77"/>
      <c r="P40" s="99">
        <f t="shared" si="7"/>
        <v>0</v>
      </c>
      <c r="Q40" s="80">
        <v>43040</v>
      </c>
      <c r="R40" s="162" t="s">
        <v>16</v>
      </c>
      <c r="S40" s="93"/>
      <c r="T40" s="93"/>
      <c r="U40" s="93"/>
      <c r="V40" s="93"/>
    </row>
    <row r="41" spans="1:22" ht="15.75" thickBot="1" x14ac:dyDescent="0.3">
      <c r="A41" s="82" t="s">
        <v>695</v>
      </c>
      <c r="B41" s="82" t="s">
        <v>480</v>
      </c>
      <c r="C41" s="83" t="s">
        <v>636</v>
      </c>
      <c r="D41" s="82" t="s">
        <v>622</v>
      </c>
      <c r="E41" s="74" t="s">
        <v>928</v>
      </c>
      <c r="F41" s="75">
        <f t="shared" si="3"/>
        <v>2.0573001725562561</v>
      </c>
      <c r="G41" s="76">
        <f t="shared" si="4"/>
        <v>58.328872762838728</v>
      </c>
      <c r="H41" s="76">
        <f t="shared" si="5"/>
        <v>7.3211257107689942</v>
      </c>
      <c r="I41" s="77"/>
      <c r="J41" s="77">
        <f t="shared" si="6"/>
        <v>171.44168104635466</v>
      </c>
      <c r="K41" s="77"/>
      <c r="L41" s="82"/>
      <c r="M41" s="79"/>
      <c r="N41" s="76"/>
      <c r="O41" s="77"/>
      <c r="P41" s="99">
        <f t="shared" si="7"/>
        <v>0</v>
      </c>
      <c r="Q41" s="80">
        <v>43040</v>
      </c>
      <c r="R41" s="160" t="s">
        <v>16</v>
      </c>
      <c r="S41" s="93"/>
      <c r="T41" s="93"/>
      <c r="U41" s="93"/>
      <c r="V41" s="93"/>
    </row>
    <row r="42" spans="1:22" ht="15.75" thickBot="1" x14ac:dyDescent="0.3">
      <c r="A42" s="82" t="s">
        <v>696</v>
      </c>
      <c r="B42" s="82" t="s">
        <v>682</v>
      </c>
      <c r="C42" s="83" t="s">
        <v>683</v>
      </c>
      <c r="D42" s="82" t="s">
        <v>622</v>
      </c>
      <c r="E42" s="74" t="s">
        <v>927</v>
      </c>
      <c r="F42" s="75">
        <f t="shared" si="3"/>
        <v>0.53615296324836259</v>
      </c>
      <c r="G42" s="76">
        <f t="shared" si="4"/>
        <v>223.81672437836048</v>
      </c>
      <c r="H42" s="76">
        <f t="shared" si="5"/>
        <v>28.092268849578332</v>
      </c>
      <c r="I42" s="77"/>
      <c r="J42" s="77">
        <f t="shared" si="6"/>
        <v>44.679413604030216</v>
      </c>
      <c r="K42" s="77"/>
      <c r="L42" s="82"/>
      <c r="M42" s="79"/>
      <c r="N42" s="76"/>
      <c r="O42" s="77"/>
      <c r="P42" s="99">
        <f t="shared" si="7"/>
        <v>0</v>
      </c>
      <c r="Q42" s="80">
        <v>43040</v>
      </c>
      <c r="R42" s="160" t="s">
        <v>16</v>
      </c>
      <c r="S42" s="93"/>
      <c r="T42" s="93"/>
      <c r="U42" s="93"/>
      <c r="V42" s="93"/>
    </row>
    <row r="43" spans="1:22" ht="15.75" thickBot="1" x14ac:dyDescent="0.3">
      <c r="A43" s="82" t="s">
        <v>697</v>
      </c>
      <c r="B43" s="82" t="s">
        <v>628</v>
      </c>
      <c r="C43" s="83" t="s">
        <v>698</v>
      </c>
      <c r="D43" s="82" t="s">
        <v>622</v>
      </c>
      <c r="E43" s="74" t="s">
        <v>929</v>
      </c>
      <c r="F43" s="75">
        <f t="shared" si="3"/>
        <v>0.63529319215618874</v>
      </c>
      <c r="G43" s="76">
        <f t="shared" si="4"/>
        <v>188.88916406095794</v>
      </c>
      <c r="H43" s="76">
        <f t="shared" si="5"/>
        <v>23.708349741560141</v>
      </c>
      <c r="I43" s="77"/>
      <c r="J43" s="77">
        <f t="shared" si="6"/>
        <v>52.941099346349056</v>
      </c>
      <c r="K43" s="77"/>
      <c r="L43" s="82"/>
      <c r="M43" s="79"/>
      <c r="N43" s="76"/>
      <c r="O43" s="77"/>
      <c r="P43" s="99">
        <f t="shared" si="7"/>
        <v>0</v>
      </c>
      <c r="Q43" s="80">
        <v>43040</v>
      </c>
      <c r="R43" s="160" t="s">
        <v>16</v>
      </c>
      <c r="S43" s="93"/>
      <c r="T43" s="93"/>
      <c r="U43" s="93"/>
      <c r="V43" s="93"/>
    </row>
    <row r="44" spans="1:22" ht="15.75" thickBot="1" x14ac:dyDescent="0.3">
      <c r="A44" s="82" t="s">
        <v>699</v>
      </c>
      <c r="B44" s="82" t="s">
        <v>434</v>
      </c>
      <c r="C44" s="83" t="s">
        <v>651</v>
      </c>
      <c r="D44" s="82" t="s">
        <v>645</v>
      </c>
      <c r="E44" s="74" t="s">
        <v>930</v>
      </c>
      <c r="F44" s="75">
        <f t="shared" si="3"/>
        <v>2.5617133329082709</v>
      </c>
      <c r="G44" s="76">
        <f t="shared" si="4"/>
        <v>46.843648919828972</v>
      </c>
      <c r="H44" s="76">
        <f t="shared" si="5"/>
        <v>5.8795623204926422</v>
      </c>
      <c r="I44" s="77"/>
      <c r="J44" s="77">
        <f t="shared" si="6"/>
        <v>213.47611107568923</v>
      </c>
      <c r="K44" s="77"/>
      <c r="L44" s="82"/>
      <c r="M44" s="79"/>
      <c r="N44" s="76"/>
      <c r="O44" s="77"/>
      <c r="P44" s="99">
        <f t="shared" si="7"/>
        <v>0</v>
      </c>
      <c r="Q44" s="80">
        <v>43040</v>
      </c>
      <c r="R44" s="160" t="s">
        <v>16</v>
      </c>
      <c r="S44" s="93"/>
      <c r="T44" s="93"/>
      <c r="U44" s="93"/>
      <c r="V44" s="93"/>
    </row>
    <row r="45" spans="1:22" ht="15.75" thickBot="1" x14ac:dyDescent="0.3">
      <c r="A45" s="102" t="s">
        <v>700</v>
      </c>
      <c r="B45" s="102" t="s">
        <v>391</v>
      </c>
      <c r="C45" s="103" t="s">
        <v>651</v>
      </c>
      <c r="D45" s="102" t="s">
        <v>643</v>
      </c>
      <c r="E45" s="104" t="s">
        <v>701</v>
      </c>
      <c r="F45" s="105">
        <f t="shared" si="3"/>
        <v>2.744432531508108</v>
      </c>
      <c r="G45" s="97">
        <f t="shared" si="4"/>
        <v>43.724886154901448</v>
      </c>
      <c r="H45" s="76">
        <f t="shared" si="5"/>
        <v>5.4881120286802707</v>
      </c>
      <c r="I45" s="77"/>
      <c r="J45" s="77">
        <f t="shared" si="6"/>
        <v>228.70271095900898</v>
      </c>
      <c r="K45" s="77"/>
      <c r="L45" s="82"/>
      <c r="M45" s="79"/>
      <c r="N45" s="76"/>
      <c r="O45" s="77"/>
      <c r="P45" s="99">
        <f t="shared" si="7"/>
        <v>0</v>
      </c>
      <c r="Q45" s="80"/>
      <c r="R45" s="99" t="s">
        <v>942</v>
      </c>
      <c r="S45" s="99"/>
      <c r="T45" s="99"/>
      <c r="U45" s="99"/>
      <c r="V45" s="99"/>
    </row>
    <row r="46" spans="1:22" ht="15.75" thickBot="1" x14ac:dyDescent="0.3">
      <c r="A46" s="102" t="s">
        <v>702</v>
      </c>
      <c r="B46" s="102" t="s">
        <v>391</v>
      </c>
      <c r="C46" s="103" t="s">
        <v>703</v>
      </c>
      <c r="D46" s="102" t="s">
        <v>704</v>
      </c>
      <c r="E46" s="104" t="s">
        <v>705</v>
      </c>
      <c r="F46" s="105">
        <f t="shared" si="3"/>
        <v>5.2180472209438653</v>
      </c>
      <c r="G46" s="97">
        <f t="shared" si="4"/>
        <v>22.997108864471688</v>
      </c>
      <c r="H46" s="76">
        <f t="shared" si="5"/>
        <v>2.8864731479656203</v>
      </c>
      <c r="J46" s="94">
        <f t="shared" si="6"/>
        <v>434.83726841198876</v>
      </c>
      <c r="L46" s="98"/>
      <c r="M46" s="91"/>
      <c r="N46" s="92"/>
      <c r="P46" s="93">
        <f t="shared" si="7"/>
        <v>0</v>
      </c>
      <c r="Q46" s="98"/>
      <c r="R46" s="99" t="s">
        <v>942</v>
      </c>
      <c r="S46" s="99"/>
      <c r="T46" s="99"/>
      <c r="U46" s="99"/>
      <c r="V46" s="99"/>
    </row>
    <row r="47" spans="1:22" ht="15.75" thickBot="1" x14ac:dyDescent="0.3">
      <c r="A47" s="45" t="s">
        <v>1000</v>
      </c>
      <c r="B47" s="45" t="s">
        <v>672</v>
      </c>
      <c r="C47" s="46" t="s">
        <v>838</v>
      </c>
      <c r="D47" s="45" t="s">
        <v>673</v>
      </c>
      <c r="E47" s="57" t="s">
        <v>1003</v>
      </c>
      <c r="F47" s="12">
        <f t="shared" ref="F47:F48" si="12">0.012*J47</f>
        <v>2.2495852417723583</v>
      </c>
      <c r="G47" s="13">
        <f t="shared" ref="G47:G48" si="13">1/J47*10000</f>
        <v>53.34316645207754</v>
      </c>
      <c r="H47" s="76">
        <f t="shared" si="5"/>
        <v>6.695346728094882</v>
      </c>
      <c r="I47" s="1"/>
      <c r="J47" s="1">
        <f t="shared" ref="J47:J48" si="14">IMABS(E47)</f>
        <v>187.46543681436319</v>
      </c>
      <c r="K47" s="1"/>
      <c r="L47" s="45"/>
      <c r="M47" s="14"/>
      <c r="N47" s="13"/>
      <c r="O47" s="1"/>
      <c r="P47" s="111">
        <f t="shared" ref="P47:P48" si="15">IMABS(M47)</f>
        <v>0</v>
      </c>
      <c r="Q47" s="15">
        <v>42720</v>
      </c>
      <c r="R47" s="160" t="s">
        <v>16</v>
      </c>
      <c r="S47" s="93"/>
      <c r="T47" s="99"/>
      <c r="U47" s="99"/>
      <c r="V47" s="93"/>
    </row>
    <row r="48" spans="1:22" ht="15.75" thickBot="1" x14ac:dyDescent="0.3">
      <c r="A48" s="45" t="s">
        <v>1001</v>
      </c>
      <c r="B48" s="45" t="s">
        <v>672</v>
      </c>
      <c r="C48" s="46" t="s">
        <v>838</v>
      </c>
      <c r="D48" s="45" t="s">
        <v>673</v>
      </c>
      <c r="E48" s="57" t="s">
        <v>1004</v>
      </c>
      <c r="F48" s="12">
        <f t="shared" si="12"/>
        <v>2.2607480885759919</v>
      </c>
      <c r="G48" s="13">
        <f t="shared" si="13"/>
        <v>53.079775056046181</v>
      </c>
      <c r="H48" s="76">
        <f t="shared" si="5"/>
        <v>6.6622872597708334</v>
      </c>
      <c r="I48" s="1"/>
      <c r="J48" s="1">
        <f t="shared" si="14"/>
        <v>188.39567404799931</v>
      </c>
      <c r="K48" s="1"/>
      <c r="L48" s="45"/>
      <c r="M48" s="14"/>
      <c r="N48" s="13"/>
      <c r="O48" s="1"/>
      <c r="P48" s="111">
        <f t="shared" si="15"/>
        <v>0</v>
      </c>
      <c r="Q48" s="15">
        <v>42720</v>
      </c>
      <c r="R48" s="160" t="s">
        <v>16</v>
      </c>
      <c r="S48" s="93"/>
      <c r="T48" s="99"/>
      <c r="U48" s="99"/>
      <c r="V48" s="99"/>
    </row>
    <row r="49" spans="1:22" ht="15.75" thickBot="1" x14ac:dyDescent="0.3">
      <c r="A49" s="45" t="s">
        <v>1002</v>
      </c>
      <c r="B49" s="45" t="s">
        <v>672</v>
      </c>
      <c r="C49" s="46" t="s">
        <v>838</v>
      </c>
      <c r="D49" s="45" t="s">
        <v>673</v>
      </c>
      <c r="E49" s="57" t="s">
        <v>1005</v>
      </c>
      <c r="F49" s="12">
        <f t="shared" si="3"/>
        <v>2.2703752641358652</v>
      </c>
      <c r="G49" s="13">
        <f t="shared" si="4"/>
        <v>52.854698470155149</v>
      </c>
      <c r="H49" s="76">
        <f t="shared" si="5"/>
        <v>6.6340368598949633</v>
      </c>
      <c r="I49" s="1"/>
      <c r="J49" s="1">
        <f t="shared" si="6"/>
        <v>189.19793867798876</v>
      </c>
      <c r="K49" s="1"/>
      <c r="L49" s="45"/>
      <c r="M49" s="14"/>
      <c r="N49" s="13"/>
      <c r="O49" s="1"/>
      <c r="P49" s="111">
        <f t="shared" si="7"/>
        <v>0</v>
      </c>
      <c r="Q49" s="15">
        <v>42720</v>
      </c>
      <c r="R49" s="160" t="s">
        <v>16</v>
      </c>
      <c r="S49" s="162" t="s">
        <v>1104</v>
      </c>
      <c r="T49" s="93"/>
      <c r="U49" s="93"/>
      <c r="V49" s="99"/>
    </row>
    <row r="50" spans="1:22" ht="15.75" thickBot="1" x14ac:dyDescent="0.3">
      <c r="A50" s="82" t="s">
        <v>706</v>
      </c>
      <c r="B50" s="82" t="s">
        <v>707</v>
      </c>
      <c r="C50" s="83" t="s">
        <v>708</v>
      </c>
      <c r="D50" s="82" t="s">
        <v>673</v>
      </c>
      <c r="E50" s="74" t="s">
        <v>933</v>
      </c>
      <c r="F50" s="75">
        <f t="shared" si="3"/>
        <v>0.9082002422373604</v>
      </c>
      <c r="G50" s="76">
        <f t="shared" si="4"/>
        <v>132.12945165526361</v>
      </c>
      <c r="H50" s="76">
        <f t="shared" si="5"/>
        <v>16.584176580889601</v>
      </c>
      <c r="I50" s="77"/>
      <c r="J50" s="77">
        <f t="shared" si="6"/>
        <v>75.683353519780027</v>
      </c>
      <c r="K50" s="77"/>
      <c r="L50" s="82"/>
      <c r="M50" s="79"/>
      <c r="N50" s="76"/>
      <c r="O50" s="77"/>
      <c r="P50" s="99">
        <f t="shared" si="7"/>
        <v>0</v>
      </c>
      <c r="Q50" s="80">
        <v>43040</v>
      </c>
      <c r="R50" s="111" t="s">
        <v>16</v>
      </c>
      <c r="S50" s="99"/>
      <c r="T50" s="99"/>
      <c r="U50" s="99"/>
      <c r="V50" s="93"/>
    </row>
    <row r="51" spans="1:22" ht="15.75" thickBot="1" x14ac:dyDescent="0.3">
      <c r="A51" s="82" t="s">
        <v>709</v>
      </c>
      <c r="B51" s="82" t="s">
        <v>336</v>
      </c>
      <c r="C51" s="83" t="s">
        <v>626</v>
      </c>
      <c r="D51" s="82" t="s">
        <v>622</v>
      </c>
      <c r="E51" s="74" t="s">
        <v>934</v>
      </c>
      <c r="F51" s="75">
        <f t="shared" si="3"/>
        <v>0.93730754824657214</v>
      </c>
      <c r="G51" s="76">
        <f t="shared" si="4"/>
        <v>128.02628147451159</v>
      </c>
      <c r="H51" s="76">
        <f t="shared" si="5"/>
        <v>16.069168776296767</v>
      </c>
      <c r="I51" s="77"/>
      <c r="J51" s="77">
        <f t="shared" si="6"/>
        <v>78.108962353881012</v>
      </c>
      <c r="K51" s="77"/>
      <c r="L51" s="82"/>
      <c r="M51" s="79"/>
      <c r="N51" s="76"/>
      <c r="O51" s="77"/>
      <c r="P51" s="99">
        <f t="shared" si="7"/>
        <v>0</v>
      </c>
      <c r="Q51" s="80">
        <v>43040</v>
      </c>
      <c r="R51" s="111" t="s">
        <v>16</v>
      </c>
      <c r="S51" s="99"/>
      <c r="T51" s="99"/>
      <c r="U51" s="99"/>
      <c r="V51" s="93"/>
    </row>
    <row r="52" spans="1:22" ht="15.75" thickBot="1" x14ac:dyDescent="0.3">
      <c r="A52" s="82" t="s">
        <v>710</v>
      </c>
      <c r="B52" s="82" t="s">
        <v>336</v>
      </c>
      <c r="C52" s="83" t="s">
        <v>626</v>
      </c>
      <c r="D52" s="82" t="s">
        <v>622</v>
      </c>
      <c r="E52" s="74" t="s">
        <v>935</v>
      </c>
      <c r="F52" s="75">
        <f t="shared" si="3"/>
        <v>0.94440076238851034</v>
      </c>
      <c r="G52" s="76">
        <f t="shared" si="4"/>
        <v>127.06470047366824</v>
      </c>
      <c r="H52" s="76">
        <f t="shared" si="5"/>
        <v>15.948476312088093</v>
      </c>
      <c r="I52" s="77"/>
      <c r="J52" s="77">
        <f t="shared" si="6"/>
        <v>78.700063532375864</v>
      </c>
      <c r="K52" s="77"/>
      <c r="L52" s="82"/>
      <c r="M52" s="79"/>
      <c r="N52" s="76"/>
      <c r="O52" s="77"/>
      <c r="P52" s="99">
        <f t="shared" si="7"/>
        <v>0</v>
      </c>
      <c r="Q52" s="80">
        <v>43040</v>
      </c>
      <c r="R52" s="160" t="s">
        <v>16</v>
      </c>
      <c r="S52" s="93"/>
      <c r="T52" s="93"/>
      <c r="U52" s="93"/>
      <c r="V52" s="93"/>
    </row>
    <row r="53" spans="1:22" ht="15.75" thickBot="1" x14ac:dyDescent="0.3">
      <c r="A53" s="82" t="s">
        <v>711</v>
      </c>
      <c r="B53" s="82" t="s">
        <v>663</v>
      </c>
      <c r="C53" s="83" t="s">
        <v>626</v>
      </c>
      <c r="D53" s="82" t="s">
        <v>664</v>
      </c>
      <c r="E53" s="57" t="s">
        <v>1052</v>
      </c>
      <c r="F53" s="75">
        <f t="shared" si="3"/>
        <v>1.0924746221308759</v>
      </c>
      <c r="G53" s="76">
        <f t="shared" si="4"/>
        <v>109.8423684807795</v>
      </c>
      <c r="H53" s="76">
        <f t="shared" si="5"/>
        <v>13.78682203042217</v>
      </c>
      <c r="I53" s="77"/>
      <c r="J53" s="77">
        <f t="shared" si="6"/>
        <v>91.039551844239654</v>
      </c>
      <c r="K53" s="77"/>
      <c r="L53" s="82"/>
      <c r="M53" s="79"/>
      <c r="N53" s="76"/>
      <c r="O53" s="77"/>
      <c r="P53" s="99">
        <f t="shared" si="7"/>
        <v>0</v>
      </c>
      <c r="Q53" s="80">
        <v>43040</v>
      </c>
      <c r="R53" s="160" t="s">
        <v>16</v>
      </c>
      <c r="S53" s="93"/>
      <c r="T53" s="93"/>
      <c r="U53" s="93"/>
      <c r="V53" s="93"/>
    </row>
    <row r="54" spans="1:22" ht="15.75" thickBot="1" x14ac:dyDescent="0.3">
      <c r="A54" s="82" t="s">
        <v>712</v>
      </c>
      <c r="B54" s="82" t="s">
        <v>663</v>
      </c>
      <c r="C54" s="83" t="s">
        <v>626</v>
      </c>
      <c r="D54" s="82" t="s">
        <v>664</v>
      </c>
      <c r="E54" s="57" t="s">
        <v>1053</v>
      </c>
      <c r="F54" s="75">
        <f t="shared" si="3"/>
        <v>1.068806661655886</v>
      </c>
      <c r="G54" s="76">
        <f t="shared" si="4"/>
        <v>112.27474931161622</v>
      </c>
      <c r="H54" s="76">
        <f t="shared" si="5"/>
        <v>14.092121361534319</v>
      </c>
      <c r="I54" s="77"/>
      <c r="J54" s="77">
        <f t="shared" si="6"/>
        <v>89.067221804657166</v>
      </c>
      <c r="K54" s="77"/>
      <c r="L54" s="82"/>
      <c r="M54" s="79"/>
      <c r="N54" s="76"/>
      <c r="O54" s="77"/>
      <c r="P54" s="99">
        <f t="shared" si="7"/>
        <v>0</v>
      </c>
      <c r="Q54" s="80">
        <v>43040</v>
      </c>
      <c r="R54" s="160" t="s">
        <v>16</v>
      </c>
      <c r="S54" s="93"/>
      <c r="T54" s="93"/>
      <c r="U54" s="93"/>
      <c r="V54" s="93"/>
    </row>
    <row r="55" spans="1:22" ht="15.75" thickBot="1" x14ac:dyDescent="0.3">
      <c r="A55" s="82" t="s">
        <v>713</v>
      </c>
      <c r="B55" s="82" t="s">
        <v>336</v>
      </c>
      <c r="C55" s="83" t="s">
        <v>626</v>
      </c>
      <c r="D55" s="82" t="s">
        <v>622</v>
      </c>
      <c r="E55" s="74" t="s">
        <v>938</v>
      </c>
      <c r="F55" s="75">
        <f t="shared" si="3"/>
        <v>1.2173164584445575</v>
      </c>
      <c r="G55" s="76">
        <f t="shared" si="4"/>
        <v>98.577489171001304</v>
      </c>
      <c r="H55" s="76">
        <f t="shared" si="5"/>
        <v>12.372915098278105</v>
      </c>
      <c r="I55" s="77"/>
      <c r="J55" s="77">
        <f t="shared" si="6"/>
        <v>101.44303820371312</v>
      </c>
      <c r="K55" s="77"/>
      <c r="L55" s="82"/>
      <c r="M55" s="79"/>
      <c r="N55" s="76"/>
      <c r="O55" s="77"/>
      <c r="P55" s="99">
        <f t="shared" si="7"/>
        <v>0</v>
      </c>
      <c r="Q55" s="80">
        <v>43047</v>
      </c>
      <c r="R55" s="160" t="s">
        <v>16</v>
      </c>
      <c r="S55" s="93"/>
      <c r="T55" s="93"/>
      <c r="U55" s="93"/>
      <c r="V55" s="99"/>
    </row>
    <row r="56" spans="1:22" ht="15.75" thickBot="1" x14ac:dyDescent="0.3">
      <c r="A56" s="82" t="s">
        <v>936</v>
      </c>
      <c r="B56" s="82" t="s">
        <v>341</v>
      </c>
      <c r="C56" s="83" t="s">
        <v>683</v>
      </c>
      <c r="D56" s="82" t="s">
        <v>622</v>
      </c>
      <c r="E56" s="74" t="s">
        <v>937</v>
      </c>
      <c r="F56" s="75">
        <f t="shared" si="3"/>
        <v>0.52239571208041136</v>
      </c>
      <c r="G56" s="76">
        <f t="shared" si="4"/>
        <v>229.71092071584351</v>
      </c>
      <c r="H56" s="76">
        <f t="shared" si="5"/>
        <v>28.832076603555016</v>
      </c>
      <c r="I56" s="77"/>
      <c r="J56" s="77">
        <f t="shared" si="6"/>
        <v>43.532976006700949</v>
      </c>
      <c r="K56" s="77"/>
      <c r="L56" s="82"/>
      <c r="M56" s="79"/>
      <c r="N56" s="76"/>
      <c r="O56" s="77"/>
      <c r="P56" s="99">
        <f t="shared" si="7"/>
        <v>0</v>
      </c>
      <c r="Q56" s="80">
        <v>43047</v>
      </c>
      <c r="R56" s="160" t="s">
        <v>16</v>
      </c>
      <c r="S56" s="93"/>
      <c r="T56" s="93"/>
      <c r="U56" s="93"/>
      <c r="V56" s="93"/>
    </row>
    <row r="57" spans="1:22" ht="15.75" thickBot="1" x14ac:dyDescent="0.3">
      <c r="A57" s="82" t="s">
        <v>714</v>
      </c>
      <c r="B57" s="82" t="s">
        <v>341</v>
      </c>
      <c r="C57" s="83" t="s">
        <v>715</v>
      </c>
      <c r="D57" s="82" t="s">
        <v>622</v>
      </c>
      <c r="E57" s="74" t="s">
        <v>939</v>
      </c>
      <c r="F57" s="75">
        <f t="shared" si="3"/>
        <v>1.4272172644695691</v>
      </c>
      <c r="G57" s="76">
        <f t="shared" si="4"/>
        <v>84.079700398382201</v>
      </c>
      <c r="H57" s="76">
        <f t="shared" si="5"/>
        <v>10.553230796061628</v>
      </c>
      <c r="I57" s="77"/>
      <c r="J57" s="77">
        <f t="shared" si="6"/>
        <v>118.93477203913076</v>
      </c>
      <c r="K57" s="77"/>
      <c r="L57" s="82"/>
      <c r="M57" s="79"/>
      <c r="N57" s="76"/>
      <c r="O57" s="77"/>
      <c r="P57" s="99">
        <f t="shared" si="7"/>
        <v>0</v>
      </c>
      <c r="Q57" s="80">
        <v>43047</v>
      </c>
      <c r="R57" s="111" t="s">
        <v>16</v>
      </c>
      <c r="S57" s="99"/>
      <c r="T57" s="99"/>
      <c r="U57" s="99"/>
      <c r="V57" s="93"/>
    </row>
    <row r="58" spans="1:22" ht="15.75" thickBot="1" x14ac:dyDescent="0.3">
      <c r="A58" s="82" t="s">
        <v>716</v>
      </c>
      <c r="B58" s="82" t="s">
        <v>336</v>
      </c>
      <c r="C58" s="83" t="s">
        <v>647</v>
      </c>
      <c r="D58" s="82" t="s">
        <v>622</v>
      </c>
      <c r="E58" s="57" t="s">
        <v>1006</v>
      </c>
      <c r="F58" s="75">
        <f t="shared" si="3"/>
        <v>1.7438196695759571</v>
      </c>
      <c r="G58" s="76">
        <f t="shared" si="4"/>
        <v>68.814454896692553</v>
      </c>
      <c r="H58" s="76">
        <f t="shared" si="5"/>
        <v>8.6372194618802798</v>
      </c>
      <c r="I58" s="77"/>
      <c r="J58" s="77">
        <f t="shared" si="6"/>
        <v>145.31830579799643</v>
      </c>
      <c r="K58" s="77"/>
      <c r="L58" s="82"/>
      <c r="M58" s="79"/>
      <c r="N58" s="76"/>
      <c r="O58" s="77"/>
      <c r="P58" s="99">
        <f t="shared" si="7"/>
        <v>0</v>
      </c>
      <c r="Q58" s="80">
        <v>43047</v>
      </c>
      <c r="R58" s="160" t="s">
        <v>16</v>
      </c>
      <c r="S58" s="93"/>
      <c r="T58" s="93"/>
      <c r="U58" s="93"/>
      <c r="V58" s="93"/>
    </row>
    <row r="59" spans="1:22" ht="15.75" thickBot="1" x14ac:dyDescent="0.3">
      <c r="A59" s="83" t="s">
        <v>940</v>
      </c>
      <c r="B59" s="82" t="s">
        <v>717</v>
      </c>
      <c r="C59" s="83" t="s">
        <v>626</v>
      </c>
      <c r="D59" s="82" t="s">
        <v>718</v>
      </c>
      <c r="E59" s="57" t="s">
        <v>1012</v>
      </c>
      <c r="F59" s="75">
        <f t="shared" si="3"/>
        <v>0.99206330443172863</v>
      </c>
      <c r="G59" s="76">
        <f t="shared" si="4"/>
        <v>120.96002287750994</v>
      </c>
      <c r="H59" s="76">
        <f t="shared" si="5"/>
        <v>15.182250085037397</v>
      </c>
      <c r="I59" s="77"/>
      <c r="J59" s="77">
        <f t="shared" si="6"/>
        <v>82.671942035977381</v>
      </c>
      <c r="K59" s="77"/>
      <c r="L59" s="82"/>
      <c r="M59" s="79"/>
      <c r="N59" s="76"/>
      <c r="P59" s="93">
        <f t="shared" si="7"/>
        <v>0</v>
      </c>
      <c r="Q59" s="80">
        <v>43047</v>
      </c>
      <c r="R59" s="160" t="s">
        <v>16</v>
      </c>
      <c r="S59" s="93"/>
      <c r="T59" s="93"/>
      <c r="U59" s="93"/>
      <c r="V59" s="99"/>
    </row>
    <row r="60" spans="1:22" ht="15.75" thickBot="1" x14ac:dyDescent="0.3">
      <c r="A60" s="83" t="s">
        <v>941</v>
      </c>
      <c r="B60" s="82" t="s">
        <v>717</v>
      </c>
      <c r="C60" s="83" t="s">
        <v>626</v>
      </c>
      <c r="D60" s="82" t="s">
        <v>718</v>
      </c>
      <c r="E60" s="57" t="s">
        <v>1013</v>
      </c>
      <c r="F60" s="75">
        <f t="shared" si="3"/>
        <v>1.0111066412599614</v>
      </c>
      <c r="G60" s="76">
        <f t="shared" si="4"/>
        <v>118.68184334193026</v>
      </c>
      <c r="H60" s="76">
        <f t="shared" si="5"/>
        <v>14.896305269345602</v>
      </c>
      <c r="I60" s="77"/>
      <c r="J60" s="77">
        <f t="shared" si="6"/>
        <v>84.258886771663441</v>
      </c>
      <c r="K60" s="77"/>
      <c r="L60" s="82"/>
      <c r="M60" s="79"/>
      <c r="N60" s="76"/>
      <c r="O60" s="77"/>
      <c r="P60" s="99">
        <f t="shared" si="7"/>
        <v>0</v>
      </c>
      <c r="Q60" s="80">
        <v>43047</v>
      </c>
      <c r="R60" s="160" t="s">
        <v>16</v>
      </c>
      <c r="S60" s="93"/>
      <c r="T60" s="93"/>
      <c r="U60" s="93"/>
      <c r="V60" s="99"/>
    </row>
    <row r="61" spans="1:22" ht="15.75" thickBot="1" x14ac:dyDescent="0.3">
      <c r="A61" s="82" t="s">
        <v>719</v>
      </c>
      <c r="B61" s="82" t="s">
        <v>341</v>
      </c>
      <c r="C61" s="83" t="s">
        <v>626</v>
      </c>
      <c r="D61" s="82" t="s">
        <v>622</v>
      </c>
      <c r="E61" s="57" t="s">
        <v>1015</v>
      </c>
      <c r="F61" s="75">
        <f t="shared" si="3"/>
        <v>0.94768171872206131</v>
      </c>
      <c r="G61" s="76">
        <f t="shared" si="4"/>
        <v>126.62479145616392</v>
      </c>
      <c r="H61" s="76">
        <f t="shared" si="5"/>
        <v>15.893261303364286</v>
      </c>
      <c r="I61" s="77"/>
      <c r="J61" s="77">
        <f t="shared" si="6"/>
        <v>78.973476560171775</v>
      </c>
      <c r="K61" s="77"/>
      <c r="L61" s="82"/>
      <c r="M61" s="79"/>
      <c r="N61" s="76"/>
      <c r="O61" s="77"/>
      <c r="P61" s="99">
        <f t="shared" si="7"/>
        <v>0</v>
      </c>
      <c r="Q61" s="80">
        <v>43047</v>
      </c>
      <c r="R61" s="111" t="s">
        <v>16</v>
      </c>
      <c r="S61" s="99"/>
      <c r="T61" s="99"/>
      <c r="U61" s="99"/>
      <c r="V61" s="93"/>
    </row>
    <row r="62" spans="1:22" ht="15.75" thickBot="1" x14ac:dyDescent="0.3">
      <c r="A62" s="82" t="s">
        <v>720</v>
      </c>
      <c r="B62" s="82" t="s">
        <v>341</v>
      </c>
      <c r="C62" s="83" t="s">
        <v>647</v>
      </c>
      <c r="D62" s="82" t="s">
        <v>622</v>
      </c>
      <c r="E62" s="57" t="s">
        <v>1016</v>
      </c>
      <c r="F62" s="75">
        <f t="shared" si="3"/>
        <v>1.6220910948525669</v>
      </c>
      <c r="G62" s="76">
        <f t="shared" si="4"/>
        <v>73.97858257208847</v>
      </c>
      <c r="H62" s="76">
        <f t="shared" si="5"/>
        <v>9.2853929325344513</v>
      </c>
      <c r="J62" s="94">
        <f t="shared" si="6"/>
        <v>135.17425790438057</v>
      </c>
      <c r="L62" s="98"/>
      <c r="M62" s="91"/>
      <c r="N62" s="92"/>
      <c r="P62" s="93">
        <f t="shared" si="7"/>
        <v>0</v>
      </c>
      <c r="Q62" s="80">
        <v>43047</v>
      </c>
      <c r="R62" s="111" t="s">
        <v>16</v>
      </c>
      <c r="S62" s="99"/>
      <c r="T62" s="99"/>
      <c r="U62" s="99"/>
      <c r="V62" s="93"/>
    </row>
    <row r="63" spans="1:22" ht="15.75" thickBot="1" x14ac:dyDescent="0.3">
      <c r="A63" s="82" t="s">
        <v>721</v>
      </c>
      <c r="B63" s="82" t="s">
        <v>628</v>
      </c>
      <c r="C63" s="83" t="s">
        <v>698</v>
      </c>
      <c r="D63" s="82" t="s">
        <v>622</v>
      </c>
      <c r="E63" s="74" t="s">
        <v>943</v>
      </c>
      <c r="F63" s="75">
        <f t="shared" si="3"/>
        <v>0.77540523598954381</v>
      </c>
      <c r="G63" s="76">
        <f t="shared" si="4"/>
        <v>154.75778912797821</v>
      </c>
      <c r="H63" s="76">
        <f t="shared" si="5"/>
        <v>19.424363531476331</v>
      </c>
      <c r="J63" s="94">
        <f t="shared" si="6"/>
        <v>64.617102999128647</v>
      </c>
      <c r="L63" s="98"/>
      <c r="M63" s="91"/>
      <c r="N63" s="92"/>
      <c r="P63" s="93">
        <f t="shared" si="7"/>
        <v>0</v>
      </c>
      <c r="Q63" s="80">
        <v>43047</v>
      </c>
      <c r="R63" s="160" t="s">
        <v>16</v>
      </c>
      <c r="S63" s="93"/>
      <c r="T63" s="93"/>
      <c r="U63" s="93"/>
      <c r="V63" s="93"/>
    </row>
    <row r="64" spans="1:22" ht="15.75" thickBot="1" x14ac:dyDescent="0.3">
      <c r="A64" s="82" t="s">
        <v>722</v>
      </c>
      <c r="B64" s="82" t="s">
        <v>944</v>
      </c>
      <c r="C64" s="83" t="s">
        <v>723</v>
      </c>
      <c r="D64" s="82" t="s">
        <v>652</v>
      </c>
      <c r="E64" s="57" t="s">
        <v>1067</v>
      </c>
      <c r="F64" s="75">
        <f t="shared" si="3"/>
        <v>1.2261892186771175</v>
      </c>
      <c r="G64" s="76">
        <f t="shared" si="4"/>
        <v>97.864178034009157</v>
      </c>
      <c r="H64" s="76">
        <f t="shared" si="5"/>
        <v>12.283384129180787</v>
      </c>
      <c r="J64" s="94">
        <f t="shared" si="6"/>
        <v>102.18243488975979</v>
      </c>
      <c r="L64" s="98"/>
      <c r="M64" s="91"/>
      <c r="N64" s="92"/>
      <c r="P64" s="93">
        <f t="shared" si="7"/>
        <v>0</v>
      </c>
      <c r="Q64" s="80">
        <v>43328</v>
      </c>
      <c r="R64" s="160" t="s">
        <v>16</v>
      </c>
      <c r="S64" s="93"/>
      <c r="T64" s="93"/>
      <c r="U64" s="93"/>
      <c r="V64" s="93"/>
    </row>
    <row r="65" spans="1:23" ht="15.75" thickBot="1" x14ac:dyDescent="0.3">
      <c r="A65" s="45" t="s">
        <v>1063</v>
      </c>
      <c r="B65" s="45" t="s">
        <v>341</v>
      </c>
      <c r="C65" s="46" t="s">
        <v>715</v>
      </c>
      <c r="D65" s="45" t="s">
        <v>622</v>
      </c>
      <c r="E65" s="57" t="s">
        <v>1064</v>
      </c>
      <c r="F65" s="12">
        <f>0.012*J65</f>
        <v>1.2558503095512621</v>
      </c>
      <c r="G65" s="76">
        <f t="shared" si="4"/>
        <v>95.55278928336466</v>
      </c>
      <c r="H65" s="76">
        <f t="shared" si="5"/>
        <v>11.993271071815025</v>
      </c>
      <c r="J65" s="94">
        <f t="shared" si="6"/>
        <v>104.65419246260517</v>
      </c>
      <c r="L65" s="98"/>
      <c r="M65" s="91"/>
      <c r="N65" s="92"/>
      <c r="P65" s="93"/>
      <c r="Q65" s="80">
        <v>43318</v>
      </c>
      <c r="R65" s="160"/>
      <c r="S65" s="93"/>
      <c r="T65" s="93"/>
      <c r="U65" s="93"/>
      <c r="V65" s="93"/>
    </row>
    <row r="66" spans="1:23" ht="15.75" thickBot="1" x14ac:dyDescent="0.3">
      <c r="A66" s="45" t="s">
        <v>1065</v>
      </c>
      <c r="B66" s="45" t="s">
        <v>341</v>
      </c>
      <c r="C66" s="46" t="s">
        <v>715</v>
      </c>
      <c r="D66" s="45" t="s">
        <v>622</v>
      </c>
      <c r="E66" s="57" t="s">
        <v>1066</v>
      </c>
      <c r="F66" s="12">
        <f t="shared" si="3"/>
        <v>1.2381813760511828</v>
      </c>
      <c r="G66" s="76">
        <f t="shared" si="4"/>
        <v>96.916334166408546</v>
      </c>
      <c r="H66" s="76">
        <f t="shared" si="5"/>
        <v>12.164415875892228</v>
      </c>
      <c r="J66" s="94">
        <f t="shared" si="6"/>
        <v>103.18178133759857</v>
      </c>
      <c r="L66" s="98"/>
      <c r="M66" s="91"/>
      <c r="N66" s="92"/>
      <c r="P66" s="93">
        <f t="shared" si="7"/>
        <v>0</v>
      </c>
      <c r="Q66" s="80">
        <v>43318</v>
      </c>
      <c r="R66" s="160" t="s">
        <v>16</v>
      </c>
      <c r="S66" s="93"/>
      <c r="T66" s="93"/>
      <c r="U66" s="93"/>
      <c r="V66" s="93"/>
    </row>
    <row r="67" spans="1:23" ht="15.75" thickBot="1" x14ac:dyDescent="0.3">
      <c r="A67" s="82" t="s">
        <v>562</v>
      </c>
      <c r="B67" s="82" t="s">
        <v>341</v>
      </c>
      <c r="C67" s="83" t="s">
        <v>563</v>
      </c>
      <c r="D67" s="82" t="s">
        <v>564</v>
      </c>
      <c r="E67" s="57" t="s">
        <v>724</v>
      </c>
      <c r="F67" s="75">
        <f t="shared" si="3"/>
        <v>0.58558278663225749</v>
      </c>
      <c r="G67" s="76">
        <f t="shared" si="4"/>
        <v>204.92405640905437</v>
      </c>
      <c r="H67" s="76">
        <f t="shared" si="5"/>
        <v>25.72096299942946</v>
      </c>
      <c r="I67" s="77"/>
      <c r="J67" s="77">
        <f t="shared" si="6"/>
        <v>48.798565552688125</v>
      </c>
      <c r="K67" s="77"/>
      <c r="L67" s="82"/>
      <c r="M67" s="79"/>
      <c r="N67" s="76"/>
      <c r="O67" s="77"/>
      <c r="P67" s="99"/>
      <c r="Q67" s="80">
        <v>42431</v>
      </c>
      <c r="R67" s="160" t="s">
        <v>16</v>
      </c>
      <c r="S67" s="93"/>
      <c r="T67" s="93"/>
      <c r="U67" s="93"/>
      <c r="V67" s="93"/>
    </row>
    <row r="68" spans="1:23" ht="15.75" thickBot="1" x14ac:dyDescent="0.3">
      <c r="A68" s="82" t="s">
        <v>725</v>
      </c>
      <c r="B68" s="82" t="s">
        <v>623</v>
      </c>
      <c r="C68" s="83" t="s">
        <v>483</v>
      </c>
      <c r="D68" s="82" t="s">
        <v>726</v>
      </c>
      <c r="E68" s="74" t="s">
        <v>945</v>
      </c>
      <c r="F68" s="75">
        <f t="shared" si="3"/>
        <v>1.8302911243843152</v>
      </c>
      <c r="G68" s="76">
        <f t="shared" si="4"/>
        <v>65.563340389560352</v>
      </c>
      <c r="H68" s="76">
        <f t="shared" si="5"/>
        <v>8.2291570927754236</v>
      </c>
      <c r="J68" s="94">
        <f t="shared" si="6"/>
        <v>152.52426036535959</v>
      </c>
      <c r="L68" s="98"/>
      <c r="M68" s="91"/>
      <c r="N68" s="92"/>
      <c r="P68" s="93">
        <f t="shared" si="7"/>
        <v>0</v>
      </c>
      <c r="Q68" s="80">
        <v>43049</v>
      </c>
      <c r="R68" s="160" t="s">
        <v>16</v>
      </c>
      <c r="S68" s="93"/>
      <c r="T68" s="93"/>
      <c r="U68" s="93"/>
      <c r="V68" s="93"/>
    </row>
    <row r="69" spans="1:23" ht="15.75" thickBot="1" x14ac:dyDescent="0.3">
      <c r="A69" s="82" t="s">
        <v>727</v>
      </c>
      <c r="B69" s="82" t="s">
        <v>200</v>
      </c>
      <c r="C69" s="83" t="s">
        <v>723</v>
      </c>
      <c r="D69" s="82" t="s">
        <v>728</v>
      </c>
      <c r="E69" s="74" t="s">
        <v>946</v>
      </c>
      <c r="F69" s="75">
        <f t="shared" si="3"/>
        <v>0.81780242112627677</v>
      </c>
      <c r="G69" s="76">
        <f t="shared" si="4"/>
        <v>146.73470865338857</v>
      </c>
      <c r="H69" s="76">
        <f t="shared" ref="H69:H121" si="16">G69/(4.6*1.732)</f>
        <v>18.417349715507154</v>
      </c>
      <c r="J69" s="94">
        <f t="shared" si="6"/>
        <v>68.150201760523061</v>
      </c>
      <c r="L69" s="98"/>
      <c r="M69" s="91"/>
      <c r="N69" s="92"/>
      <c r="P69" s="93">
        <f t="shared" si="7"/>
        <v>0</v>
      </c>
      <c r="Q69" s="80">
        <v>43049</v>
      </c>
      <c r="R69" s="160" t="s">
        <v>16</v>
      </c>
      <c r="S69" s="93"/>
      <c r="T69" s="93"/>
      <c r="U69" s="93"/>
      <c r="V69" s="93"/>
    </row>
    <row r="70" spans="1:23" ht="30.75" thickBot="1" x14ac:dyDescent="0.3">
      <c r="A70" s="83" t="s">
        <v>729</v>
      </c>
      <c r="B70" s="82" t="s">
        <v>717</v>
      </c>
      <c r="C70" s="83" t="s">
        <v>730</v>
      </c>
      <c r="D70" s="83" t="s">
        <v>731</v>
      </c>
      <c r="E70" s="74" t="s">
        <v>948</v>
      </c>
      <c r="F70" s="75">
        <f t="shared" si="3"/>
        <v>0.61114057302718838</v>
      </c>
      <c r="G70" s="76">
        <f t="shared" si="4"/>
        <v>196.35417004896101</v>
      </c>
      <c r="H70" s="76">
        <f t="shared" si="16"/>
        <v>24.645317056049933</v>
      </c>
      <c r="J70" s="94">
        <f t="shared" si="6"/>
        <v>50.928381085599028</v>
      </c>
      <c r="L70" s="98"/>
      <c r="M70" s="91"/>
      <c r="N70" s="92"/>
      <c r="P70" s="93">
        <f t="shared" si="7"/>
        <v>0</v>
      </c>
      <c r="Q70" s="80">
        <v>43055</v>
      </c>
      <c r="R70" s="160" t="s">
        <v>16</v>
      </c>
      <c r="S70" s="93"/>
      <c r="T70" s="93"/>
      <c r="U70" s="93"/>
      <c r="V70" s="99"/>
    </row>
    <row r="71" spans="1:23" ht="15.75" thickBot="1" x14ac:dyDescent="0.3">
      <c r="A71" s="82" t="s">
        <v>732</v>
      </c>
      <c r="B71" s="82" t="s">
        <v>707</v>
      </c>
      <c r="C71" s="83" t="s">
        <v>626</v>
      </c>
      <c r="D71" s="82" t="s">
        <v>760</v>
      </c>
      <c r="E71" s="74" t="s">
        <v>949</v>
      </c>
      <c r="F71" s="75">
        <f t="shared" si="3"/>
        <v>1.1981986479711952</v>
      </c>
      <c r="G71" s="76">
        <f t="shared" si="4"/>
        <v>100.15033834597084</v>
      </c>
      <c r="H71" s="76">
        <f t="shared" si="16"/>
        <v>12.570330648906873</v>
      </c>
      <c r="I71" s="77"/>
      <c r="J71" s="77">
        <f t="shared" si="6"/>
        <v>99.84988733093293</v>
      </c>
      <c r="K71" s="77"/>
      <c r="L71" s="82"/>
      <c r="M71" s="79"/>
      <c r="N71" s="76"/>
      <c r="O71" s="77"/>
      <c r="P71" s="99">
        <f t="shared" si="7"/>
        <v>0</v>
      </c>
      <c r="Q71" s="80">
        <v>43055</v>
      </c>
      <c r="R71" s="160" t="s">
        <v>16</v>
      </c>
      <c r="S71" s="93"/>
      <c r="T71" s="93"/>
      <c r="U71" s="93"/>
      <c r="V71" s="99"/>
    </row>
    <row r="72" spans="1:23" ht="15.75" thickBot="1" x14ac:dyDescent="0.3">
      <c r="A72" s="82" t="s">
        <v>733</v>
      </c>
      <c r="B72" s="82" t="s">
        <v>480</v>
      </c>
      <c r="C72" s="83" t="s">
        <v>483</v>
      </c>
      <c r="D72" s="82" t="s">
        <v>760</v>
      </c>
      <c r="E72" s="74" t="s">
        <v>950</v>
      </c>
      <c r="F72" s="75">
        <f t="shared" ref="F72:F121" si="17">0.012*J72</f>
        <v>2.2127183282108001</v>
      </c>
      <c r="G72" s="76">
        <f t="shared" ref="G72:G121" si="18">1/J72*10000</f>
        <v>54.231936559693871</v>
      </c>
      <c r="H72" s="76">
        <f t="shared" si="16"/>
        <v>6.8069003614436534</v>
      </c>
      <c r="I72" s="77"/>
      <c r="J72" s="77">
        <f t="shared" si="6"/>
        <v>184.39319401756669</v>
      </c>
      <c r="K72" s="77"/>
      <c r="L72" s="82"/>
      <c r="M72" s="79"/>
      <c r="N72" s="76"/>
      <c r="O72" s="77"/>
      <c r="P72" s="99">
        <f t="shared" si="7"/>
        <v>0</v>
      </c>
      <c r="Q72" s="80">
        <v>43055</v>
      </c>
      <c r="R72" s="111" t="s">
        <v>16</v>
      </c>
      <c r="S72" s="99"/>
      <c r="T72" s="99"/>
      <c r="U72" s="99"/>
      <c r="V72" s="101"/>
    </row>
    <row r="73" spans="1:23" ht="15.75" thickBot="1" x14ac:dyDescent="0.3">
      <c r="A73" s="82" t="s">
        <v>734</v>
      </c>
      <c r="B73" s="82" t="s">
        <v>672</v>
      </c>
      <c r="C73" s="83" t="s">
        <v>708</v>
      </c>
      <c r="D73" s="82" t="s">
        <v>735</v>
      </c>
      <c r="E73" s="74" t="s">
        <v>736</v>
      </c>
      <c r="F73" s="75">
        <f t="shared" si="17"/>
        <v>1.2251177249554428</v>
      </c>
      <c r="G73" s="76">
        <f t="shared" si="18"/>
        <v>97.949770504189189</v>
      </c>
      <c r="H73" s="76">
        <f t="shared" si="16"/>
        <v>12.294127234685861</v>
      </c>
      <c r="J73" s="94">
        <f t="shared" si="6"/>
        <v>102.0931437462869</v>
      </c>
      <c r="L73" s="98"/>
      <c r="M73" s="91"/>
      <c r="N73" s="92"/>
      <c r="P73" s="93">
        <f t="shared" si="7"/>
        <v>0</v>
      </c>
      <c r="Q73" s="80">
        <v>42712</v>
      </c>
      <c r="R73" s="99"/>
      <c r="S73" s="99"/>
      <c r="T73" s="99"/>
      <c r="U73" s="99"/>
      <c r="V73" s="101"/>
      <c r="W73" s="106"/>
    </row>
    <row r="74" spans="1:23" ht="15.75" thickBot="1" x14ac:dyDescent="0.3">
      <c r="A74" s="82" t="s">
        <v>737</v>
      </c>
      <c r="B74" s="82" t="s">
        <v>672</v>
      </c>
      <c r="C74" s="83" t="s">
        <v>708</v>
      </c>
      <c r="D74" s="82" t="s">
        <v>735</v>
      </c>
      <c r="E74" s="74" t="s">
        <v>738</v>
      </c>
      <c r="F74" s="75">
        <f t="shared" si="17"/>
        <v>1.2127987467011994</v>
      </c>
      <c r="G74" s="76">
        <f t="shared" si="18"/>
        <v>98.944693277758418</v>
      </c>
      <c r="H74" s="76">
        <f t="shared" si="16"/>
        <v>12.419004578491618</v>
      </c>
      <c r="I74" s="77"/>
      <c r="J74" s="77">
        <f t="shared" si="6"/>
        <v>101.06656222509994</v>
      </c>
      <c r="K74" s="77"/>
      <c r="L74" s="82"/>
      <c r="M74" s="79"/>
      <c r="N74" s="76"/>
      <c r="O74" s="77"/>
      <c r="P74" s="99">
        <f t="shared" si="7"/>
        <v>0</v>
      </c>
      <c r="Q74" s="80">
        <v>42712</v>
      </c>
      <c r="R74" s="101" t="s">
        <v>739</v>
      </c>
      <c r="S74" s="101"/>
      <c r="T74" s="101"/>
      <c r="U74" s="101"/>
      <c r="V74" s="93"/>
      <c r="W74" s="106"/>
    </row>
    <row r="75" spans="1:23" ht="30.75" thickBot="1" x14ac:dyDescent="0.3">
      <c r="A75" s="83" t="s">
        <v>740</v>
      </c>
      <c r="B75" s="82" t="s">
        <v>672</v>
      </c>
      <c r="C75" s="83" t="s">
        <v>741</v>
      </c>
      <c r="D75" s="82" t="s">
        <v>735</v>
      </c>
      <c r="E75" s="74" t="s">
        <v>742</v>
      </c>
      <c r="F75" s="75">
        <f t="shared" ref="F75" si="19">0.012*J75</f>
        <v>0.69616239484763898</v>
      </c>
      <c r="G75" s="76">
        <f t="shared" ref="G75" si="20">1/J75*10000</f>
        <v>172.37357387892666</v>
      </c>
      <c r="H75" s="76">
        <f t="shared" si="16"/>
        <v>21.635401882584432</v>
      </c>
      <c r="J75" s="94">
        <f t="shared" si="6"/>
        <v>58.01353290396991</v>
      </c>
      <c r="L75" s="98"/>
      <c r="M75" s="91"/>
      <c r="N75" s="92"/>
      <c r="P75" s="93"/>
      <c r="Q75" s="80">
        <v>42712</v>
      </c>
      <c r="R75" s="101" t="s">
        <v>743</v>
      </c>
      <c r="S75" s="101"/>
      <c r="T75" s="101"/>
      <c r="U75" s="101"/>
      <c r="V75" s="99"/>
    </row>
    <row r="76" spans="1:23" ht="15.75" thickBot="1" x14ac:dyDescent="0.3">
      <c r="A76" s="82" t="s">
        <v>744</v>
      </c>
      <c r="B76" s="82" t="s">
        <v>216</v>
      </c>
      <c r="C76" s="83" t="s">
        <v>642</v>
      </c>
      <c r="D76" s="82" t="s">
        <v>625</v>
      </c>
      <c r="E76" s="74" t="s">
        <v>951</v>
      </c>
      <c r="F76" s="75">
        <f t="shared" si="17"/>
        <v>0.91314401930911215</v>
      </c>
      <c r="G76" s="76">
        <f t="shared" si="18"/>
        <v>131.41410058272342</v>
      </c>
      <c r="H76" s="76">
        <f t="shared" si="16"/>
        <v>16.494389570077747</v>
      </c>
      <c r="J76" s="94">
        <f t="shared" si="6"/>
        <v>76.095334942426007</v>
      </c>
      <c r="L76" s="98"/>
      <c r="M76" s="91"/>
      <c r="N76" s="92"/>
      <c r="P76" s="93">
        <f t="shared" si="7"/>
        <v>0</v>
      </c>
      <c r="Q76" s="80">
        <v>43055</v>
      </c>
      <c r="R76" s="101" t="s">
        <v>952</v>
      </c>
      <c r="S76" s="93"/>
      <c r="T76" s="93"/>
      <c r="U76" s="93"/>
      <c r="V76" s="93"/>
    </row>
    <row r="77" spans="1:23" ht="15.75" thickBot="1" x14ac:dyDescent="0.3">
      <c r="A77" s="82" t="s">
        <v>745</v>
      </c>
      <c r="B77" s="82" t="s">
        <v>391</v>
      </c>
      <c r="C77" s="83" t="s">
        <v>698</v>
      </c>
      <c r="D77" s="82" t="s">
        <v>622</v>
      </c>
      <c r="E77" s="74" t="s">
        <v>953</v>
      </c>
      <c r="F77" s="75">
        <f t="shared" si="17"/>
        <v>0.82970346510063464</v>
      </c>
      <c r="G77" s="76">
        <f t="shared" si="18"/>
        <v>144.62998534716886</v>
      </c>
      <c r="H77" s="76">
        <f t="shared" si="16"/>
        <v>18.1531761907783</v>
      </c>
      <c r="I77" s="77"/>
      <c r="J77" s="77">
        <f t="shared" si="6"/>
        <v>69.141955425052885</v>
      </c>
      <c r="K77" s="77"/>
      <c r="L77" s="82"/>
      <c r="M77" s="79"/>
      <c r="N77" s="76"/>
      <c r="O77" s="77"/>
      <c r="P77" s="99">
        <f t="shared" si="7"/>
        <v>0</v>
      </c>
      <c r="Q77" s="80">
        <v>43055</v>
      </c>
      <c r="R77" s="111" t="s">
        <v>16</v>
      </c>
      <c r="S77" s="99"/>
      <c r="T77" s="99"/>
      <c r="U77" s="99"/>
      <c r="V77" s="99"/>
    </row>
    <row r="78" spans="1:23" ht="30.75" thickBot="1" x14ac:dyDescent="0.3">
      <c r="A78" s="83" t="s">
        <v>746</v>
      </c>
      <c r="B78" s="82" t="s">
        <v>682</v>
      </c>
      <c r="C78" s="83" t="s">
        <v>322</v>
      </c>
      <c r="D78" s="82" t="s">
        <v>747</v>
      </c>
      <c r="E78" s="57" t="s">
        <v>1028</v>
      </c>
      <c r="F78" s="75">
        <f t="shared" si="17"/>
        <v>1.2583371885150656</v>
      </c>
      <c r="G78" s="76">
        <f t="shared" si="18"/>
        <v>95.363946242111155</v>
      </c>
      <c r="H78" s="76">
        <f t="shared" si="16"/>
        <v>11.96956851115965</v>
      </c>
      <c r="I78" s="77"/>
      <c r="J78" s="77">
        <f t="shared" si="6"/>
        <v>104.86143237625546</v>
      </c>
      <c r="K78" s="77"/>
      <c r="L78" s="82"/>
      <c r="M78" s="79"/>
      <c r="N78" s="76"/>
      <c r="O78" s="77"/>
      <c r="P78" s="99">
        <f t="shared" si="7"/>
        <v>0</v>
      </c>
      <c r="Q78" s="80">
        <v>42247</v>
      </c>
      <c r="R78" s="162" t="s">
        <v>16</v>
      </c>
      <c r="S78" s="93"/>
      <c r="T78" s="93"/>
      <c r="U78" s="93"/>
      <c r="V78" s="99"/>
    </row>
    <row r="79" spans="1:23" ht="45.75" thickBot="1" x14ac:dyDescent="0.3">
      <c r="A79" s="83" t="s">
        <v>748</v>
      </c>
      <c r="B79" s="82" t="s">
        <v>682</v>
      </c>
      <c r="C79" s="83" t="s">
        <v>322</v>
      </c>
      <c r="D79" s="82" t="s">
        <v>747</v>
      </c>
      <c r="E79" s="57" t="s">
        <v>1029</v>
      </c>
      <c r="F79" s="75">
        <f t="shared" si="17"/>
        <v>1.2810813557303846</v>
      </c>
      <c r="G79" s="76">
        <f t="shared" si="18"/>
        <v>93.670865993974473</v>
      </c>
      <c r="H79" s="76">
        <f t="shared" si="16"/>
        <v>11.757062204284376</v>
      </c>
      <c r="I79" s="77"/>
      <c r="J79" s="77">
        <f t="shared" si="6"/>
        <v>106.75677964419872</v>
      </c>
      <c r="K79" s="77"/>
      <c r="L79" s="82"/>
      <c r="M79" s="79"/>
      <c r="N79" s="76"/>
      <c r="O79" s="77"/>
      <c r="P79" s="99">
        <f t="shared" si="7"/>
        <v>0</v>
      </c>
      <c r="Q79" s="80">
        <v>42247</v>
      </c>
      <c r="R79" s="111" t="s">
        <v>16</v>
      </c>
      <c r="S79" s="99"/>
      <c r="T79" s="99"/>
      <c r="U79" s="99"/>
      <c r="V79" s="99"/>
    </row>
    <row r="80" spans="1:23" ht="15.75" thickBot="1" x14ac:dyDescent="0.3">
      <c r="A80" s="83" t="s">
        <v>749</v>
      </c>
      <c r="B80" s="82" t="s">
        <v>628</v>
      </c>
      <c r="C80" s="83" t="s">
        <v>346</v>
      </c>
      <c r="D80" s="82" t="s">
        <v>750</v>
      </c>
      <c r="E80" s="74" t="s">
        <v>751</v>
      </c>
      <c r="F80" s="75">
        <f t="shared" si="17"/>
        <v>0.83025865849143665</v>
      </c>
      <c r="G80" s="76">
        <f t="shared" si="18"/>
        <v>144.53327137598012</v>
      </c>
      <c r="H80" s="76">
        <f t="shared" si="16"/>
        <v>18.14103717441261</v>
      </c>
      <c r="I80" s="77"/>
      <c r="J80" s="77">
        <f t="shared" si="6"/>
        <v>69.188221540953052</v>
      </c>
      <c r="K80" s="77"/>
      <c r="L80" s="82"/>
      <c r="M80" s="79"/>
      <c r="N80" s="76"/>
      <c r="O80" s="77"/>
      <c r="P80" s="99"/>
      <c r="Q80" s="80">
        <v>42403</v>
      </c>
      <c r="R80" s="111" t="s">
        <v>16</v>
      </c>
      <c r="S80" s="99"/>
      <c r="T80" s="99"/>
      <c r="U80" s="99"/>
      <c r="V80" s="93"/>
    </row>
    <row r="81" spans="1:22" ht="15.75" thickBot="1" x14ac:dyDescent="0.3">
      <c r="A81" s="83" t="s">
        <v>752</v>
      </c>
      <c r="B81" s="82" t="s">
        <v>261</v>
      </c>
      <c r="C81" s="83" t="s">
        <v>698</v>
      </c>
      <c r="D81" s="82" t="s">
        <v>622</v>
      </c>
      <c r="E81" s="74" t="s">
        <v>956</v>
      </c>
      <c r="F81" s="75">
        <f t="shared" si="17"/>
        <v>0.7319419649125195</v>
      </c>
      <c r="G81" s="76">
        <f t="shared" si="18"/>
        <v>163.94742445781506</v>
      </c>
      <c r="H81" s="76">
        <f t="shared" si="16"/>
        <v>20.577797025029504</v>
      </c>
      <c r="I81" s="77"/>
      <c r="J81" s="77">
        <f t="shared" si="6"/>
        <v>60.995163742709956</v>
      </c>
      <c r="K81" s="77"/>
      <c r="L81" s="82"/>
      <c r="M81" s="79"/>
      <c r="N81" s="76"/>
      <c r="O81" s="77"/>
      <c r="P81" s="99">
        <f t="shared" si="7"/>
        <v>0</v>
      </c>
      <c r="Q81" s="80">
        <v>43070</v>
      </c>
      <c r="R81" s="111" t="s">
        <v>16</v>
      </c>
      <c r="S81" s="99"/>
      <c r="T81" s="99"/>
      <c r="U81" s="99"/>
      <c r="V81" s="93"/>
    </row>
    <row r="82" spans="1:22" ht="15.75" thickBot="1" x14ac:dyDescent="0.3">
      <c r="A82" s="82" t="s">
        <v>753</v>
      </c>
      <c r="B82" s="82" t="s">
        <v>434</v>
      </c>
      <c r="C82" s="83" t="s">
        <v>483</v>
      </c>
      <c r="D82" s="82" t="s">
        <v>754</v>
      </c>
      <c r="E82" s="74" t="s">
        <v>755</v>
      </c>
      <c r="F82" s="75">
        <f t="shared" si="17"/>
        <v>2.4435306259590859</v>
      </c>
      <c r="G82" s="76">
        <f t="shared" si="18"/>
        <v>49.109267845947301</v>
      </c>
      <c r="H82" s="76">
        <f t="shared" si="16"/>
        <v>6.1639305961877833</v>
      </c>
      <c r="I82" s="77"/>
      <c r="J82" s="77">
        <f t="shared" si="6"/>
        <v>203.62755216325715</v>
      </c>
      <c r="K82" s="77"/>
      <c r="L82" s="82"/>
      <c r="M82" s="79"/>
      <c r="N82" s="76"/>
      <c r="O82" s="77"/>
      <c r="P82" s="99">
        <f t="shared" si="7"/>
        <v>0</v>
      </c>
      <c r="Q82" s="80">
        <v>42459</v>
      </c>
      <c r="R82" s="111" t="s">
        <v>16</v>
      </c>
      <c r="S82" s="93"/>
      <c r="T82" s="93"/>
      <c r="U82" s="93"/>
      <c r="V82" s="99"/>
    </row>
    <row r="83" spans="1:22" ht="15.75" thickBot="1" x14ac:dyDescent="0.3">
      <c r="A83" s="82" t="s">
        <v>756</v>
      </c>
      <c r="B83" s="82" t="s">
        <v>434</v>
      </c>
      <c r="C83" s="83" t="s">
        <v>483</v>
      </c>
      <c r="D83" s="82" t="s">
        <v>754</v>
      </c>
      <c r="E83" s="74" t="s">
        <v>757</v>
      </c>
      <c r="F83" s="75">
        <f t="shared" ref="F83" si="21">0.012*J83</f>
        <v>2.2564100691142115</v>
      </c>
      <c r="G83" s="76">
        <f t="shared" ref="G83" si="22">1/J83*10000</f>
        <v>53.181822596239279</v>
      </c>
      <c r="H83" s="76">
        <f t="shared" si="16"/>
        <v>6.6750957169694853</v>
      </c>
      <c r="I83" s="77"/>
      <c r="J83" s="77">
        <f t="shared" ref="J83" si="23">IMABS(E83)</f>
        <v>188.03417242618428</v>
      </c>
      <c r="K83" s="77"/>
      <c r="L83" s="82"/>
      <c r="M83" s="79"/>
      <c r="N83" s="76"/>
      <c r="O83" s="77"/>
      <c r="P83" s="99">
        <f t="shared" ref="P83" si="24">IMABS(M83)</f>
        <v>0</v>
      </c>
      <c r="Q83" s="80">
        <v>42459</v>
      </c>
      <c r="R83" s="111" t="s">
        <v>16</v>
      </c>
      <c r="S83" s="93"/>
      <c r="T83" s="93"/>
      <c r="U83" s="93"/>
      <c r="V83" s="93"/>
    </row>
    <row r="84" spans="1:22" ht="15.75" thickBot="1" x14ac:dyDescent="0.3">
      <c r="A84" s="82" t="s">
        <v>758</v>
      </c>
      <c r="B84" s="82" t="s">
        <v>682</v>
      </c>
      <c r="C84" s="83" t="s">
        <v>698</v>
      </c>
      <c r="D84" s="82" t="s">
        <v>622</v>
      </c>
      <c r="E84" s="74" t="s">
        <v>955</v>
      </c>
      <c r="F84" s="75">
        <f t="shared" si="17"/>
        <v>0.76825964361015353</v>
      </c>
      <c r="G84" s="76">
        <f t="shared" si="18"/>
        <v>156.19719322507189</v>
      </c>
      <c r="H84" s="76">
        <f t="shared" si="16"/>
        <v>19.605029775212358</v>
      </c>
      <c r="J84" s="94">
        <f t="shared" si="6"/>
        <v>64.021636967512791</v>
      </c>
      <c r="L84" s="98"/>
      <c r="M84" s="91"/>
      <c r="N84" s="92"/>
      <c r="P84" s="93">
        <f t="shared" si="7"/>
        <v>0</v>
      </c>
      <c r="Q84" s="80">
        <v>43055</v>
      </c>
      <c r="R84" s="101" t="s">
        <v>954</v>
      </c>
      <c r="S84" s="93"/>
      <c r="T84" s="99"/>
      <c r="U84" s="99"/>
      <c r="V84" s="93"/>
    </row>
    <row r="85" spans="1:22" ht="15.75" thickBot="1" x14ac:dyDescent="0.3">
      <c r="A85" s="82" t="s">
        <v>759</v>
      </c>
      <c r="B85" s="82" t="s">
        <v>458</v>
      </c>
      <c r="C85" s="83" t="s">
        <v>621</v>
      </c>
      <c r="D85" s="82" t="s">
        <v>760</v>
      </c>
      <c r="E85" s="74" t="s">
        <v>957</v>
      </c>
      <c r="F85" s="75">
        <f t="shared" si="17"/>
        <v>3.5942043347589467</v>
      </c>
      <c r="G85" s="76">
        <f t="shared" si="18"/>
        <v>33.387083433042505</v>
      </c>
      <c r="H85" s="76">
        <f t="shared" si="16"/>
        <v>4.1905667528168626</v>
      </c>
      <c r="I85" s="77"/>
      <c r="J85" s="77">
        <f t="shared" si="6"/>
        <v>299.5170278965789</v>
      </c>
      <c r="K85" s="77"/>
      <c r="L85" s="82"/>
      <c r="M85" s="79"/>
      <c r="N85" s="76"/>
      <c r="O85" s="77"/>
      <c r="P85" s="99">
        <f t="shared" si="7"/>
        <v>0</v>
      </c>
      <c r="Q85" s="80">
        <v>43070</v>
      </c>
      <c r="R85" s="111" t="s">
        <v>16</v>
      </c>
      <c r="S85" s="99"/>
      <c r="T85" s="93"/>
      <c r="U85" s="93"/>
      <c r="V85" s="93"/>
    </row>
    <row r="86" spans="1:22" ht="30.75" thickBot="1" x14ac:dyDescent="0.3">
      <c r="A86" s="83" t="s">
        <v>761</v>
      </c>
      <c r="B86" s="82" t="s">
        <v>200</v>
      </c>
      <c r="C86" s="83" t="s">
        <v>723</v>
      </c>
      <c r="D86" s="83" t="s">
        <v>762</v>
      </c>
      <c r="E86" s="74" t="s">
        <v>958</v>
      </c>
      <c r="F86" s="75">
        <f t="shared" si="17"/>
        <v>1.0106607739493998</v>
      </c>
      <c r="G86" s="76">
        <f t="shared" si="18"/>
        <v>118.73420151755882</v>
      </c>
      <c r="H86" s="76">
        <f t="shared" si="16"/>
        <v>14.902876985334727</v>
      </c>
      <c r="I86" s="77"/>
      <c r="J86" s="77">
        <f t="shared" si="6"/>
        <v>84.221731162449984</v>
      </c>
      <c r="K86" s="77"/>
      <c r="L86" s="82"/>
      <c r="M86" s="79"/>
      <c r="N86" s="76"/>
      <c r="O86" s="77"/>
      <c r="P86" s="99">
        <f t="shared" si="7"/>
        <v>0</v>
      </c>
      <c r="Q86" s="80">
        <v>43070</v>
      </c>
      <c r="R86" s="111" t="s">
        <v>16</v>
      </c>
      <c r="S86" s="93"/>
      <c r="T86" s="93"/>
      <c r="U86" s="93"/>
      <c r="V86" s="93"/>
    </row>
    <row r="87" spans="1:22" ht="15.75" thickBot="1" x14ac:dyDescent="0.3">
      <c r="A87" s="82" t="s">
        <v>763</v>
      </c>
      <c r="B87" s="82" t="s">
        <v>200</v>
      </c>
      <c r="C87" s="83" t="s">
        <v>483</v>
      </c>
      <c r="D87" s="82" t="s">
        <v>728</v>
      </c>
      <c r="E87" s="57" t="s">
        <v>1059</v>
      </c>
      <c r="F87" s="75">
        <f t="shared" si="17"/>
        <v>1.8953075950884595</v>
      </c>
      <c r="G87" s="76">
        <f t="shared" si="18"/>
        <v>63.314261131528504</v>
      </c>
      <c r="H87" s="76">
        <f t="shared" si="16"/>
        <v>7.9468647870680424</v>
      </c>
      <c r="I87" s="77"/>
      <c r="J87" s="77">
        <f t="shared" si="6"/>
        <v>157.94229959070495</v>
      </c>
      <c r="K87" s="77"/>
      <c r="L87" s="82"/>
      <c r="M87" s="79"/>
      <c r="N87" s="76"/>
      <c r="O87" s="77"/>
      <c r="P87" s="99">
        <f t="shared" si="7"/>
        <v>0</v>
      </c>
      <c r="Q87" s="80">
        <v>43070</v>
      </c>
      <c r="R87" s="111" t="s">
        <v>16</v>
      </c>
      <c r="S87" s="93"/>
      <c r="T87" s="93"/>
      <c r="U87" s="93"/>
      <c r="V87" s="93"/>
    </row>
    <row r="88" spans="1:22" ht="15.75" thickBot="1" x14ac:dyDescent="0.3">
      <c r="A88" s="82" t="s">
        <v>764</v>
      </c>
      <c r="B88" s="82" t="s">
        <v>391</v>
      </c>
      <c r="C88" s="83" t="s">
        <v>621</v>
      </c>
      <c r="D88" s="82" t="s">
        <v>622</v>
      </c>
      <c r="E88" s="57" t="s">
        <v>1060</v>
      </c>
      <c r="F88" s="75">
        <f t="shared" si="17"/>
        <v>3.8285598963578984</v>
      </c>
      <c r="G88" s="76">
        <f t="shared" si="18"/>
        <v>31.343377992899043</v>
      </c>
      <c r="H88" s="76">
        <f t="shared" si="16"/>
        <v>3.9340518617455373</v>
      </c>
      <c r="I88" s="77"/>
      <c r="J88" s="77">
        <f t="shared" si="6"/>
        <v>319.04665802982487</v>
      </c>
      <c r="K88" s="77"/>
      <c r="L88" s="82"/>
      <c r="M88" s="79"/>
      <c r="N88" s="76"/>
      <c r="O88" s="77"/>
      <c r="P88" s="99">
        <f t="shared" si="7"/>
        <v>0</v>
      </c>
      <c r="Q88" s="80">
        <v>43070</v>
      </c>
      <c r="R88" s="111" t="s">
        <v>16</v>
      </c>
      <c r="S88" s="93"/>
      <c r="T88" s="93"/>
      <c r="U88" s="93"/>
      <c r="V88" s="99"/>
    </row>
    <row r="89" spans="1:22" ht="30.75" thickBot="1" x14ac:dyDescent="0.3">
      <c r="A89" s="83" t="s">
        <v>765</v>
      </c>
      <c r="B89" s="82" t="s">
        <v>663</v>
      </c>
      <c r="C89" s="83" t="s">
        <v>766</v>
      </c>
      <c r="D89" s="82" t="s">
        <v>691</v>
      </c>
      <c r="E89" s="74" t="s">
        <v>767</v>
      </c>
      <c r="F89" s="75">
        <f t="shared" si="17"/>
        <v>0.73886973141413781</v>
      </c>
      <c r="G89" s="76">
        <f t="shared" si="18"/>
        <v>162.4102259140181</v>
      </c>
      <c r="H89" s="76">
        <f t="shared" si="16"/>
        <v>20.384856149465072</v>
      </c>
      <c r="I89" s="77"/>
      <c r="J89" s="77">
        <f t="shared" si="6"/>
        <v>61.572477617844818</v>
      </c>
      <c r="K89" s="77"/>
      <c r="L89" s="82"/>
      <c r="M89" s="79"/>
      <c r="N89" s="76"/>
      <c r="O89" s="77"/>
      <c r="P89" s="99">
        <f t="shared" si="7"/>
        <v>0</v>
      </c>
      <c r="Q89" s="80">
        <v>42477</v>
      </c>
      <c r="R89" s="111" t="s">
        <v>16</v>
      </c>
      <c r="S89" s="93"/>
      <c r="T89" s="93"/>
      <c r="U89" s="93"/>
      <c r="V89" s="99"/>
    </row>
    <row r="90" spans="1:22" ht="15.75" thickBot="1" x14ac:dyDescent="0.3">
      <c r="A90" s="82" t="s">
        <v>768</v>
      </c>
      <c r="B90" s="82" t="s">
        <v>261</v>
      </c>
      <c r="C90" s="83" t="s">
        <v>698</v>
      </c>
      <c r="D90" s="82" t="s">
        <v>769</v>
      </c>
      <c r="E90" s="74" t="s">
        <v>959</v>
      </c>
      <c r="F90" s="75">
        <f t="shared" si="17"/>
        <v>0.65625190285438406</v>
      </c>
      <c r="G90" s="76">
        <f t="shared" si="18"/>
        <v>182.85661264837023</v>
      </c>
      <c r="H90" s="76">
        <f t="shared" si="16"/>
        <v>22.951176404303926</v>
      </c>
      <c r="I90" s="77"/>
      <c r="J90" s="77">
        <f t="shared" si="6"/>
        <v>54.687658571198675</v>
      </c>
      <c r="K90" s="77"/>
      <c r="L90" s="82"/>
      <c r="M90" s="79"/>
      <c r="N90" s="76"/>
      <c r="O90" s="77"/>
      <c r="P90" s="99">
        <f t="shared" si="7"/>
        <v>0</v>
      </c>
      <c r="Q90" s="80">
        <v>43070</v>
      </c>
      <c r="R90" s="111" t="s">
        <v>16</v>
      </c>
      <c r="S90" s="93"/>
      <c r="T90" s="99"/>
      <c r="U90" s="99"/>
      <c r="V90" s="93"/>
    </row>
    <row r="91" spans="1:22" ht="15.75" thickBot="1" x14ac:dyDescent="0.3">
      <c r="A91" s="82" t="s">
        <v>770</v>
      </c>
      <c r="B91" s="82" t="s">
        <v>458</v>
      </c>
      <c r="C91" s="83" t="s">
        <v>651</v>
      </c>
      <c r="D91" s="82" t="s">
        <v>771</v>
      </c>
      <c r="E91" s="74" t="s">
        <v>960</v>
      </c>
      <c r="F91" s="75">
        <f t="shared" si="17"/>
        <v>2.120351103001576</v>
      </c>
      <c r="G91" s="76">
        <f t="shared" si="18"/>
        <v>56.594400724543974</v>
      </c>
      <c r="H91" s="76">
        <f t="shared" si="16"/>
        <v>7.1034241294989435</v>
      </c>
      <c r="I91" s="77"/>
      <c r="J91" s="77">
        <f t="shared" si="6"/>
        <v>176.69592525013132</v>
      </c>
      <c r="K91" s="77"/>
      <c r="L91" s="78"/>
      <c r="M91" s="79"/>
      <c r="N91" s="76"/>
      <c r="O91" s="77"/>
      <c r="P91" s="99">
        <f t="shared" si="7"/>
        <v>0</v>
      </c>
      <c r="Q91" s="80">
        <v>43070</v>
      </c>
      <c r="R91" s="111" t="s">
        <v>16</v>
      </c>
      <c r="S91" s="99"/>
      <c r="T91" s="99"/>
      <c r="U91" s="99"/>
      <c r="V91" s="93"/>
    </row>
    <row r="92" spans="1:22" ht="15.75" thickBot="1" x14ac:dyDescent="0.3">
      <c r="A92" s="82" t="s">
        <v>961</v>
      </c>
      <c r="B92" s="82" t="s">
        <v>682</v>
      </c>
      <c r="C92" s="83" t="s">
        <v>698</v>
      </c>
      <c r="D92" s="82" t="s">
        <v>622</v>
      </c>
      <c r="E92" s="57" t="s">
        <v>1061</v>
      </c>
      <c r="F92" s="75">
        <f t="shared" si="17"/>
        <v>0.71441131010084102</v>
      </c>
      <c r="G92" s="76">
        <f t="shared" si="18"/>
        <v>167.97046505753346</v>
      </c>
      <c r="H92" s="76">
        <f t="shared" si="16"/>
        <v>21.082747396517405</v>
      </c>
      <c r="I92" s="77"/>
      <c r="J92" s="77">
        <f t="shared" si="6"/>
        <v>59.534275841736751</v>
      </c>
      <c r="K92" s="77"/>
      <c r="L92" s="78"/>
      <c r="M92" s="79"/>
      <c r="N92" s="76"/>
      <c r="O92" s="77"/>
      <c r="P92" s="99">
        <f t="shared" si="7"/>
        <v>0</v>
      </c>
      <c r="Q92" s="80">
        <v>43074</v>
      </c>
      <c r="R92" s="99"/>
      <c r="S92" s="99"/>
      <c r="T92" s="93"/>
      <c r="U92" s="93"/>
      <c r="V92" s="99"/>
    </row>
    <row r="93" spans="1:22" ht="15.75" thickBot="1" x14ac:dyDescent="0.3">
      <c r="A93" s="82" t="s">
        <v>772</v>
      </c>
      <c r="B93" s="82" t="s">
        <v>391</v>
      </c>
      <c r="C93" s="83" t="s">
        <v>621</v>
      </c>
      <c r="D93" s="82" t="s">
        <v>760</v>
      </c>
      <c r="E93" s="74" t="s">
        <v>962</v>
      </c>
      <c r="F93" s="75">
        <f t="shared" si="17"/>
        <v>3.4662651716220436</v>
      </c>
      <c r="G93" s="76">
        <f t="shared" si="18"/>
        <v>34.619394090915968</v>
      </c>
      <c r="H93" s="76">
        <f t="shared" si="16"/>
        <v>4.345239744316193</v>
      </c>
      <c r="J93" s="94">
        <f t="shared" si="6"/>
        <v>288.85543096850364</v>
      </c>
      <c r="L93" s="90"/>
      <c r="M93" s="91"/>
      <c r="N93" s="92"/>
      <c r="P93" s="93">
        <f t="shared" si="7"/>
        <v>0</v>
      </c>
      <c r="Q93" s="80">
        <v>43074</v>
      </c>
      <c r="R93" s="93"/>
      <c r="S93" s="93"/>
      <c r="T93" s="93"/>
      <c r="U93" s="93"/>
      <c r="V93" s="93"/>
    </row>
    <row r="94" spans="1:22" ht="15.75" thickBot="1" x14ac:dyDescent="0.3">
      <c r="A94" s="82" t="s">
        <v>773</v>
      </c>
      <c r="B94" s="82" t="s">
        <v>480</v>
      </c>
      <c r="C94" s="83" t="s">
        <v>651</v>
      </c>
      <c r="D94" s="82" t="s">
        <v>774</v>
      </c>
      <c r="E94" s="74" t="s">
        <v>963</v>
      </c>
      <c r="F94" s="75">
        <f t="shared" si="17"/>
        <v>2.8589556135064429</v>
      </c>
      <c r="G94" s="76">
        <f t="shared" si="18"/>
        <v>41.973369377645831</v>
      </c>
      <c r="H94" s="76">
        <f t="shared" si="16"/>
        <v>5.2682710836486892</v>
      </c>
      <c r="J94" s="94">
        <f t="shared" si="6"/>
        <v>238.24630112553692</v>
      </c>
      <c r="L94" s="90"/>
      <c r="M94" s="91"/>
      <c r="N94" s="92"/>
      <c r="P94" s="93">
        <f t="shared" si="7"/>
        <v>0</v>
      </c>
      <c r="Q94" s="80">
        <v>43074</v>
      </c>
      <c r="R94" s="93"/>
      <c r="S94" s="93"/>
      <c r="T94" s="99"/>
      <c r="U94" s="99"/>
      <c r="V94" s="99"/>
    </row>
    <row r="95" spans="1:22" ht="15.75" thickBot="1" x14ac:dyDescent="0.3">
      <c r="A95" s="82" t="s">
        <v>775</v>
      </c>
      <c r="B95" s="82" t="s">
        <v>261</v>
      </c>
      <c r="C95" s="83" t="s">
        <v>624</v>
      </c>
      <c r="D95" s="82" t="s">
        <v>691</v>
      </c>
      <c r="E95" s="74" t="s">
        <v>965</v>
      </c>
      <c r="F95" s="75">
        <f t="shared" si="17"/>
        <v>1.0644135286626151</v>
      </c>
      <c r="G95" s="76">
        <f t="shared" si="18"/>
        <v>112.73813867320372</v>
      </c>
      <c r="H95" s="76">
        <f t="shared" si="16"/>
        <v>14.150283496486059</v>
      </c>
      <c r="I95" s="77"/>
      <c r="J95" s="77">
        <f t="shared" si="6"/>
        <v>88.701127388551257</v>
      </c>
      <c r="K95" s="77"/>
      <c r="L95" s="78"/>
      <c r="M95" s="79"/>
      <c r="N95" s="76"/>
      <c r="O95" s="77"/>
      <c r="P95" s="99">
        <f t="shared" si="7"/>
        <v>0</v>
      </c>
      <c r="Q95" s="80">
        <v>43074</v>
      </c>
      <c r="R95" s="99"/>
      <c r="S95" s="99"/>
      <c r="T95" s="93"/>
      <c r="U95" s="93"/>
      <c r="V95" s="93"/>
    </row>
    <row r="96" spans="1:22" ht="15.75" thickBot="1" x14ac:dyDescent="0.3">
      <c r="A96" s="82" t="s">
        <v>776</v>
      </c>
      <c r="B96" s="82" t="s">
        <v>261</v>
      </c>
      <c r="C96" s="83" t="s">
        <v>624</v>
      </c>
      <c r="D96" s="82" t="s">
        <v>691</v>
      </c>
      <c r="E96" s="74" t="s">
        <v>964</v>
      </c>
      <c r="F96" s="75">
        <f t="shared" si="17"/>
        <v>1.0396765650912789</v>
      </c>
      <c r="G96" s="76">
        <f t="shared" si="18"/>
        <v>115.42051059837493</v>
      </c>
      <c r="H96" s="76">
        <f t="shared" si="16"/>
        <v>14.486960362282225</v>
      </c>
      <c r="J96" s="94">
        <f t="shared" si="6"/>
        <v>86.639713757606572</v>
      </c>
      <c r="L96" s="90"/>
      <c r="M96" s="91"/>
      <c r="N96" s="92"/>
      <c r="P96" s="93">
        <f t="shared" si="7"/>
        <v>0</v>
      </c>
      <c r="Q96" s="80">
        <v>43074</v>
      </c>
      <c r="R96" s="93"/>
      <c r="S96" s="93"/>
      <c r="T96" s="99"/>
      <c r="U96" s="99"/>
      <c r="V96" s="93"/>
    </row>
    <row r="97" spans="1:22" ht="15.75" thickBot="1" x14ac:dyDescent="0.3">
      <c r="A97" s="82" t="s">
        <v>966</v>
      </c>
      <c r="B97" s="82" t="s">
        <v>623</v>
      </c>
      <c r="C97" s="83" t="s">
        <v>647</v>
      </c>
      <c r="D97" s="82" t="s">
        <v>622</v>
      </c>
      <c r="E97" s="74" t="s">
        <v>967</v>
      </c>
      <c r="F97" s="75">
        <f t="shared" si="17"/>
        <v>1.856617569668024</v>
      </c>
      <c r="G97" s="76">
        <f t="shared" si="18"/>
        <v>64.633666060510691</v>
      </c>
      <c r="H97" s="76">
        <f t="shared" si="16"/>
        <v>8.1124693820301612</v>
      </c>
      <c r="I97" s="77"/>
      <c r="J97" s="77">
        <f t="shared" si="6"/>
        <v>154.71813080566866</v>
      </c>
      <c r="K97" s="77"/>
      <c r="L97" s="78"/>
      <c r="M97" s="79"/>
      <c r="N97" s="76"/>
      <c r="O97" s="77"/>
      <c r="P97" s="99">
        <f t="shared" si="7"/>
        <v>0</v>
      </c>
      <c r="Q97" s="80">
        <v>43074</v>
      </c>
      <c r="R97" s="99"/>
      <c r="S97" s="99"/>
      <c r="T97" s="93"/>
      <c r="U97" s="93"/>
      <c r="V97" s="93"/>
    </row>
    <row r="98" spans="1:22" ht="15.75" thickBot="1" x14ac:dyDescent="0.3">
      <c r="A98" s="82" t="s">
        <v>777</v>
      </c>
      <c r="B98" s="82" t="s">
        <v>434</v>
      </c>
      <c r="C98" s="83" t="s">
        <v>703</v>
      </c>
      <c r="D98" s="82" t="s">
        <v>652</v>
      </c>
      <c r="E98" s="57" t="s">
        <v>1046</v>
      </c>
      <c r="F98" s="75">
        <f t="shared" si="17"/>
        <v>2.5462229910202283</v>
      </c>
      <c r="G98" s="76">
        <f t="shared" si="18"/>
        <v>47.128629512499231</v>
      </c>
      <c r="H98" s="76">
        <f t="shared" si="16"/>
        <v>5.9153315484108893</v>
      </c>
      <c r="I98" s="77"/>
      <c r="J98" s="77">
        <f t="shared" si="6"/>
        <v>212.18524925168569</v>
      </c>
      <c r="K98" s="77"/>
      <c r="L98" s="78"/>
      <c r="M98" s="79"/>
      <c r="N98" s="76"/>
      <c r="O98" s="77"/>
      <c r="P98" s="99">
        <f t="shared" si="7"/>
        <v>0</v>
      </c>
      <c r="Q98" s="80">
        <v>42459</v>
      </c>
      <c r="R98" s="93"/>
      <c r="S98" s="93"/>
      <c r="T98" s="93"/>
      <c r="U98" s="93"/>
      <c r="V98" s="93"/>
    </row>
    <row r="99" spans="1:22" ht="15.75" thickBot="1" x14ac:dyDescent="0.3">
      <c r="A99" s="82" t="s">
        <v>778</v>
      </c>
      <c r="B99" s="82" t="s">
        <v>458</v>
      </c>
      <c r="C99" s="83" t="s">
        <v>703</v>
      </c>
      <c r="D99" s="82" t="s">
        <v>652</v>
      </c>
      <c r="E99" s="74" t="s">
        <v>968</v>
      </c>
      <c r="F99" s="75">
        <f t="shared" si="17"/>
        <v>4.0541514722565557</v>
      </c>
      <c r="G99" s="76">
        <f t="shared" si="18"/>
        <v>29.599288734322389</v>
      </c>
      <c r="H99" s="76">
        <f t="shared" si="16"/>
        <v>3.7151431788234754</v>
      </c>
      <c r="I99" s="77"/>
      <c r="J99" s="77">
        <f t="shared" si="6"/>
        <v>337.84595602137966</v>
      </c>
      <c r="K99" s="77"/>
      <c r="L99" s="78"/>
      <c r="M99" s="79"/>
      <c r="N99" s="76"/>
      <c r="O99" s="77"/>
      <c r="P99" s="99">
        <f t="shared" si="7"/>
        <v>0</v>
      </c>
      <c r="Q99" s="80">
        <v>43074</v>
      </c>
      <c r="R99" s="93"/>
      <c r="S99" s="93"/>
      <c r="T99" s="93"/>
      <c r="U99" s="93"/>
      <c r="V99" s="93"/>
    </row>
    <row r="100" spans="1:22" ht="15.75" thickBot="1" x14ac:dyDescent="0.3">
      <c r="A100" s="82" t="s">
        <v>779</v>
      </c>
      <c r="B100" s="82" t="s">
        <v>434</v>
      </c>
      <c r="C100" s="83" t="s">
        <v>483</v>
      </c>
      <c r="D100" s="82" t="s">
        <v>652</v>
      </c>
      <c r="E100" s="74" t="s">
        <v>780</v>
      </c>
      <c r="F100" s="75">
        <f t="shared" si="17"/>
        <v>2.2105214950323373</v>
      </c>
      <c r="G100" s="76">
        <f t="shared" si="18"/>
        <v>54.285832673273575</v>
      </c>
      <c r="H100" s="76">
        <f t="shared" si="16"/>
        <v>6.8136651111147684</v>
      </c>
      <c r="I100" s="77"/>
      <c r="J100" s="94">
        <f t="shared" si="6"/>
        <v>184.21012458602812</v>
      </c>
      <c r="L100" s="90"/>
      <c r="M100" s="91"/>
      <c r="N100" s="92"/>
      <c r="P100" s="93">
        <f t="shared" si="7"/>
        <v>0</v>
      </c>
      <c r="Q100" s="80">
        <v>42459</v>
      </c>
      <c r="R100" s="93"/>
      <c r="S100" s="93"/>
      <c r="T100" s="93"/>
      <c r="U100" s="93"/>
      <c r="V100" s="99"/>
    </row>
    <row r="101" spans="1:22" ht="15.75" thickBot="1" x14ac:dyDescent="0.3">
      <c r="A101" s="82" t="s">
        <v>781</v>
      </c>
      <c r="B101" s="82" t="s">
        <v>663</v>
      </c>
      <c r="C101" s="83" t="s">
        <v>626</v>
      </c>
      <c r="D101" s="82" t="s">
        <v>664</v>
      </c>
      <c r="E101" s="74" t="s">
        <v>978</v>
      </c>
      <c r="F101" s="75">
        <f t="shared" si="17"/>
        <v>1.0892431133589966</v>
      </c>
      <c r="G101" s="76">
        <f t="shared" si="18"/>
        <v>110.16824300127568</v>
      </c>
      <c r="H101" s="76">
        <f t="shared" si="16"/>
        <v>13.82772404373879</v>
      </c>
      <c r="I101" s="77"/>
      <c r="J101" s="77">
        <f t="shared" si="6"/>
        <v>90.77025944658304</v>
      </c>
      <c r="K101" s="77"/>
      <c r="L101" s="78"/>
      <c r="M101" s="79"/>
      <c r="N101" s="76"/>
      <c r="O101" s="77"/>
      <c r="P101" s="99">
        <f t="shared" si="7"/>
        <v>0</v>
      </c>
      <c r="Q101" s="80">
        <v>43074</v>
      </c>
      <c r="R101" s="93"/>
      <c r="S101" s="93"/>
      <c r="T101" s="93"/>
      <c r="U101" s="93"/>
      <c r="V101" s="99"/>
    </row>
    <row r="102" spans="1:22" ht="15.75" thickBot="1" x14ac:dyDescent="0.3">
      <c r="A102" s="82" t="s">
        <v>782</v>
      </c>
      <c r="B102" s="82" t="s">
        <v>663</v>
      </c>
      <c r="C102" s="83" t="s">
        <v>626</v>
      </c>
      <c r="D102" s="82" t="s">
        <v>664</v>
      </c>
      <c r="E102" s="74" t="s">
        <v>979</v>
      </c>
      <c r="F102" s="75">
        <f t="shared" si="17"/>
        <v>1.0416691221304393</v>
      </c>
      <c r="G102" s="76">
        <f t="shared" si="18"/>
        <v>115.19972844599057</v>
      </c>
      <c r="H102" s="76">
        <f t="shared" si="16"/>
        <v>14.45924897655269</v>
      </c>
      <c r="I102" s="77"/>
      <c r="J102" s="77">
        <f t="shared" si="6"/>
        <v>86.805760177536612</v>
      </c>
      <c r="K102" s="77"/>
      <c r="L102" s="78"/>
      <c r="M102" s="79"/>
      <c r="N102" s="76"/>
      <c r="O102" s="77"/>
      <c r="P102" s="99">
        <f t="shared" si="7"/>
        <v>0</v>
      </c>
      <c r="Q102" s="80">
        <v>43074</v>
      </c>
      <c r="R102" s="93"/>
      <c r="S102" s="93"/>
      <c r="T102" s="99"/>
      <c r="U102" s="99"/>
      <c r="V102" s="93"/>
    </row>
    <row r="103" spans="1:22" ht="15.75" thickBot="1" x14ac:dyDescent="0.3">
      <c r="A103" s="82" t="s">
        <v>783</v>
      </c>
      <c r="B103" s="82" t="s">
        <v>623</v>
      </c>
      <c r="C103" s="83" t="s">
        <v>624</v>
      </c>
      <c r="D103" s="82" t="s">
        <v>625</v>
      </c>
      <c r="E103" s="57" t="s">
        <v>1047</v>
      </c>
      <c r="F103" s="75">
        <f t="shared" si="17"/>
        <v>0.82409251907780356</v>
      </c>
      <c r="G103" s="76">
        <f t="shared" si="18"/>
        <v>145.61471827736693</v>
      </c>
      <c r="H103" s="76">
        <f t="shared" si="16"/>
        <v>18.276774560368377</v>
      </c>
      <c r="I103" s="77"/>
      <c r="J103" s="77">
        <f t="shared" si="6"/>
        <v>68.674376589816958</v>
      </c>
      <c r="K103" s="77"/>
      <c r="L103" s="78"/>
      <c r="M103" s="79"/>
      <c r="N103" s="76"/>
      <c r="O103" s="77"/>
      <c r="P103" s="99">
        <f t="shared" si="7"/>
        <v>0</v>
      </c>
      <c r="Q103" s="80">
        <v>40938</v>
      </c>
      <c r="R103" s="99"/>
      <c r="S103" s="99"/>
      <c r="T103" s="99"/>
      <c r="U103" s="99"/>
      <c r="V103" s="99"/>
    </row>
    <row r="104" spans="1:22" ht="30.75" thickBot="1" x14ac:dyDescent="0.3">
      <c r="A104" s="83" t="s">
        <v>784</v>
      </c>
      <c r="B104" s="82" t="s">
        <v>623</v>
      </c>
      <c r="C104" s="83" t="s">
        <v>785</v>
      </c>
      <c r="D104" s="83" t="s">
        <v>786</v>
      </c>
      <c r="E104" s="57" t="s">
        <v>1048</v>
      </c>
      <c r="F104" s="75">
        <f t="shared" si="17"/>
        <v>0.83611673826087229</v>
      </c>
      <c r="G104" s="76">
        <f t="shared" si="18"/>
        <v>143.520628769615</v>
      </c>
      <c r="H104" s="76">
        <f t="shared" si="16"/>
        <v>18.013935732705971</v>
      </c>
      <c r="I104" s="77"/>
      <c r="J104" s="77">
        <f t="shared" si="6"/>
        <v>69.676394855072687</v>
      </c>
      <c r="K104" s="77"/>
      <c r="L104" s="78"/>
      <c r="M104" s="79"/>
      <c r="N104" s="76"/>
      <c r="O104" s="77"/>
      <c r="P104" s="99">
        <f t="shared" si="7"/>
        <v>0</v>
      </c>
      <c r="Q104" s="80">
        <v>40938</v>
      </c>
      <c r="R104" s="99"/>
      <c r="S104" s="99"/>
      <c r="T104" s="93"/>
      <c r="U104" s="93"/>
      <c r="V104" s="93"/>
    </row>
    <row r="105" spans="1:22" ht="15.75" thickBot="1" x14ac:dyDescent="0.3">
      <c r="A105" s="78" t="s">
        <v>787</v>
      </c>
      <c r="B105" s="78" t="s">
        <v>336</v>
      </c>
      <c r="C105" s="73" t="s">
        <v>698</v>
      </c>
      <c r="D105" s="78" t="s">
        <v>622</v>
      </c>
      <c r="E105" s="74" t="s">
        <v>980</v>
      </c>
      <c r="F105" s="75">
        <f t="shared" si="17"/>
        <v>0.72600099173485977</v>
      </c>
      <c r="G105" s="76">
        <f t="shared" si="18"/>
        <v>165.28903040923777</v>
      </c>
      <c r="H105" s="76">
        <f t="shared" si="16"/>
        <v>20.746188172662642</v>
      </c>
      <c r="I105" s="77"/>
      <c r="J105" s="77">
        <f t="shared" si="6"/>
        <v>60.500082644571648</v>
      </c>
      <c r="K105" s="77"/>
      <c r="L105" s="78"/>
      <c r="M105" s="79"/>
      <c r="N105" s="76"/>
      <c r="O105" s="77"/>
      <c r="P105" s="99">
        <f t="shared" si="7"/>
        <v>0</v>
      </c>
      <c r="Q105" s="80">
        <v>43074</v>
      </c>
      <c r="R105" s="93"/>
      <c r="S105" s="93"/>
      <c r="T105" s="99"/>
      <c r="U105" s="99"/>
      <c r="V105" s="99"/>
    </row>
    <row r="106" spans="1:22" ht="15.75" thickBot="1" x14ac:dyDescent="0.3">
      <c r="A106" s="78" t="s">
        <v>788</v>
      </c>
      <c r="B106" s="78" t="s">
        <v>875</v>
      </c>
      <c r="C106" s="73" t="s">
        <v>651</v>
      </c>
      <c r="D106" s="78" t="s">
        <v>789</v>
      </c>
      <c r="E106" s="74" t="s">
        <v>970</v>
      </c>
      <c r="F106" s="75">
        <f t="shared" si="17"/>
        <v>2.1945441075540044</v>
      </c>
      <c r="G106" s="76">
        <f t="shared" si="18"/>
        <v>54.681060903236819</v>
      </c>
      <c r="H106" s="76">
        <f t="shared" si="16"/>
        <v>6.8632720282203064</v>
      </c>
      <c r="I106" s="77"/>
      <c r="J106" s="77">
        <f t="shared" si="6"/>
        <v>182.87867562950035</v>
      </c>
      <c r="K106" s="77"/>
      <c r="L106" s="78"/>
      <c r="M106" s="79"/>
      <c r="N106" s="76"/>
      <c r="O106" s="77"/>
      <c r="P106" s="99">
        <f t="shared" si="7"/>
        <v>0</v>
      </c>
      <c r="Q106" s="80">
        <v>43074</v>
      </c>
      <c r="R106" s="99" t="s">
        <v>969</v>
      </c>
      <c r="S106" s="99"/>
      <c r="T106" s="93"/>
      <c r="U106" s="93"/>
      <c r="V106" s="99"/>
    </row>
    <row r="107" spans="1:22" ht="15.75" thickBot="1" x14ac:dyDescent="0.3">
      <c r="A107" s="78" t="s">
        <v>790</v>
      </c>
      <c r="B107" s="78" t="s">
        <v>480</v>
      </c>
      <c r="C107" s="73" t="s">
        <v>647</v>
      </c>
      <c r="D107" s="78" t="s">
        <v>769</v>
      </c>
      <c r="E107" s="74" t="s">
        <v>971</v>
      </c>
      <c r="F107" s="75">
        <f t="shared" si="17"/>
        <v>2.0709350931402946</v>
      </c>
      <c r="G107" s="76">
        <f t="shared" si="18"/>
        <v>57.944838733712388</v>
      </c>
      <c r="H107" s="76">
        <f t="shared" si="16"/>
        <v>7.2729238294146494</v>
      </c>
      <c r="J107" s="94">
        <f t="shared" si="6"/>
        <v>172.57792442835787</v>
      </c>
      <c r="L107" s="90"/>
      <c r="M107" s="91"/>
      <c r="N107" s="92"/>
      <c r="P107" s="93">
        <f t="shared" si="7"/>
        <v>0</v>
      </c>
      <c r="Q107" s="80">
        <v>43074</v>
      </c>
      <c r="R107" s="93"/>
      <c r="S107" s="93"/>
      <c r="T107" s="99"/>
      <c r="U107" s="99"/>
      <c r="V107" s="99"/>
    </row>
    <row r="108" spans="1:22" ht="15.75" thickBot="1" x14ac:dyDescent="0.3">
      <c r="A108" s="78" t="s">
        <v>791</v>
      </c>
      <c r="B108" s="78" t="s">
        <v>341</v>
      </c>
      <c r="C108" s="73" t="s">
        <v>647</v>
      </c>
      <c r="D108" s="78" t="s">
        <v>769</v>
      </c>
      <c r="E108" s="74" t="s">
        <v>972</v>
      </c>
      <c r="F108" s="75">
        <f t="shared" si="17"/>
        <v>1.776697565710045</v>
      </c>
      <c r="G108" s="76">
        <f t="shared" si="18"/>
        <v>67.541039238179408</v>
      </c>
      <c r="H108" s="76">
        <f t="shared" si="16"/>
        <v>8.4773871922606965</v>
      </c>
      <c r="I108" s="77"/>
      <c r="J108" s="77">
        <f t="shared" si="6"/>
        <v>148.05813047583709</v>
      </c>
      <c r="K108" s="77"/>
      <c r="L108" s="78"/>
      <c r="M108" s="79"/>
      <c r="N108" s="76"/>
      <c r="O108" s="77"/>
      <c r="P108" s="99">
        <f t="shared" si="7"/>
        <v>0</v>
      </c>
      <c r="Q108" s="80">
        <v>43074</v>
      </c>
      <c r="R108" s="99" t="s">
        <v>975</v>
      </c>
      <c r="S108" s="99"/>
      <c r="T108" s="99"/>
      <c r="U108" s="99"/>
      <c r="V108" s="93"/>
    </row>
    <row r="109" spans="1:22" ht="15.75" thickBot="1" x14ac:dyDescent="0.3">
      <c r="A109" s="78" t="s">
        <v>792</v>
      </c>
      <c r="B109" s="78" t="s">
        <v>341</v>
      </c>
      <c r="C109" s="73" t="s">
        <v>647</v>
      </c>
      <c r="D109" s="78" t="s">
        <v>622</v>
      </c>
      <c r="E109" s="74" t="s">
        <v>973</v>
      </c>
      <c r="F109" s="75">
        <f t="shared" si="17"/>
        <v>1.8132254134552606</v>
      </c>
      <c r="G109" s="76">
        <f t="shared" si="18"/>
        <v>66.180409291379533</v>
      </c>
      <c r="H109" s="76">
        <f t="shared" si="16"/>
        <v>8.3066082552690457</v>
      </c>
      <c r="I109" s="77"/>
      <c r="J109" s="77">
        <f t="shared" si="6"/>
        <v>151.10211778793837</v>
      </c>
      <c r="K109" s="77"/>
      <c r="L109" s="82"/>
      <c r="M109" s="79"/>
      <c r="N109" s="76"/>
      <c r="O109" s="77"/>
      <c r="P109" s="99">
        <f t="shared" si="7"/>
        <v>0</v>
      </c>
      <c r="Q109" s="80">
        <v>43074</v>
      </c>
      <c r="R109" s="99" t="s">
        <v>975</v>
      </c>
      <c r="S109" s="99"/>
      <c r="T109" s="99"/>
      <c r="U109" s="99"/>
      <c r="V109" s="93"/>
    </row>
    <row r="110" spans="1:22" ht="15.75" thickBot="1" x14ac:dyDescent="0.3">
      <c r="A110" s="78" t="s">
        <v>793</v>
      </c>
      <c r="B110" s="78" t="s">
        <v>336</v>
      </c>
      <c r="C110" s="73" t="s">
        <v>647</v>
      </c>
      <c r="D110" s="78" t="s">
        <v>622</v>
      </c>
      <c r="E110" s="74" t="s">
        <v>974</v>
      </c>
      <c r="F110" s="75">
        <f t="shared" si="17"/>
        <v>1.5533859790792499</v>
      </c>
      <c r="G110" s="76">
        <f t="shared" si="18"/>
        <v>77.250600698178374</v>
      </c>
      <c r="H110" s="76">
        <f t="shared" si="16"/>
        <v>9.6960790112182931</v>
      </c>
      <c r="I110" s="77"/>
      <c r="J110" s="77">
        <f t="shared" si="6"/>
        <v>129.4488315899375</v>
      </c>
      <c r="K110" s="77"/>
      <c r="L110" s="78"/>
      <c r="M110" s="79"/>
      <c r="N110" s="76"/>
      <c r="O110" s="77"/>
      <c r="P110" s="99">
        <f t="shared" si="7"/>
        <v>0</v>
      </c>
      <c r="Q110" s="80">
        <v>43074</v>
      </c>
      <c r="R110" s="99"/>
      <c r="S110" s="99"/>
      <c r="T110" s="93"/>
      <c r="U110" s="93"/>
      <c r="V110" s="93"/>
    </row>
    <row r="111" spans="1:22" ht="15.75" thickBot="1" x14ac:dyDescent="0.3">
      <c r="A111" s="78" t="s">
        <v>794</v>
      </c>
      <c r="B111" s="78" t="s">
        <v>391</v>
      </c>
      <c r="C111" s="73" t="s">
        <v>647</v>
      </c>
      <c r="D111" s="78" t="s">
        <v>622</v>
      </c>
      <c r="E111" s="74" t="s">
        <v>976</v>
      </c>
      <c r="F111" s="75">
        <f t="shared" si="17"/>
        <v>2.078365704105031</v>
      </c>
      <c r="G111" s="76">
        <f t="shared" si="18"/>
        <v>57.737673289635737</v>
      </c>
      <c r="H111" s="76">
        <f t="shared" si="16"/>
        <v>7.2469215395164852</v>
      </c>
      <c r="J111" s="94">
        <f t="shared" si="6"/>
        <v>173.19714200875256</v>
      </c>
      <c r="L111" s="90"/>
      <c r="M111" s="91"/>
      <c r="N111" s="92"/>
      <c r="P111" s="93">
        <f t="shared" si="7"/>
        <v>0</v>
      </c>
      <c r="Q111" s="80">
        <v>43074</v>
      </c>
      <c r="R111" s="93"/>
      <c r="S111" s="93"/>
      <c r="T111" s="93"/>
      <c r="U111" s="93"/>
      <c r="V111" s="93"/>
    </row>
    <row r="112" spans="1:22" ht="15.75" thickBot="1" x14ac:dyDescent="0.3">
      <c r="A112" s="78" t="s">
        <v>795</v>
      </c>
      <c r="B112" s="78" t="s">
        <v>623</v>
      </c>
      <c r="C112" s="73" t="s">
        <v>647</v>
      </c>
      <c r="D112" s="78" t="s">
        <v>622</v>
      </c>
      <c r="E112" s="74" t="s">
        <v>977</v>
      </c>
      <c r="F112" s="75">
        <f t="shared" si="17"/>
        <v>2.1406308229117883</v>
      </c>
      <c r="G112" s="76">
        <f t="shared" si="18"/>
        <v>56.058241671382767</v>
      </c>
      <c r="H112" s="76">
        <f t="shared" si="16"/>
        <v>7.036128335096743</v>
      </c>
      <c r="J112" s="94">
        <f t="shared" si="6"/>
        <v>178.38590190931569</v>
      </c>
      <c r="L112" s="90"/>
      <c r="M112" s="91"/>
      <c r="N112" s="92"/>
      <c r="P112" s="93">
        <f t="shared" si="7"/>
        <v>0</v>
      </c>
      <c r="Q112" s="80">
        <v>43074</v>
      </c>
      <c r="R112" s="93"/>
      <c r="S112" s="93"/>
      <c r="T112" s="93"/>
      <c r="U112" s="93"/>
      <c r="V112" s="93"/>
    </row>
    <row r="113" spans="1:22" ht="15.75" thickBot="1" x14ac:dyDescent="0.3">
      <c r="A113" s="78" t="s">
        <v>796</v>
      </c>
      <c r="B113" s="78" t="s">
        <v>434</v>
      </c>
      <c r="C113" s="73" t="s">
        <v>703</v>
      </c>
      <c r="D113" s="78" t="s">
        <v>673</v>
      </c>
      <c r="E113" s="74" t="s">
        <v>797</v>
      </c>
      <c r="F113" s="75">
        <f t="shared" si="17"/>
        <v>4.296309709506521</v>
      </c>
      <c r="G113" s="76">
        <f t="shared" si="18"/>
        <v>27.930947281215285</v>
      </c>
      <c r="H113" s="76">
        <f t="shared" si="16"/>
        <v>3.5057419521557498</v>
      </c>
      <c r="I113" s="77"/>
      <c r="J113" s="77">
        <f t="shared" si="6"/>
        <v>358.02580912554339</v>
      </c>
      <c r="K113" s="77"/>
      <c r="L113" s="78"/>
      <c r="M113" s="79"/>
      <c r="N113" s="76"/>
      <c r="O113" s="77"/>
      <c r="P113" s="99">
        <f t="shared" si="7"/>
        <v>0</v>
      </c>
      <c r="Q113" s="80">
        <v>42459</v>
      </c>
      <c r="R113" s="93"/>
      <c r="S113" s="93"/>
      <c r="T113" s="93"/>
      <c r="U113" s="93"/>
      <c r="V113" s="93"/>
    </row>
    <row r="114" spans="1:22" ht="15.75" thickBot="1" x14ac:dyDescent="0.3">
      <c r="A114" s="78" t="s">
        <v>798</v>
      </c>
      <c r="B114" s="78" t="s">
        <v>663</v>
      </c>
      <c r="C114" s="73" t="s">
        <v>686</v>
      </c>
      <c r="D114" s="78" t="s">
        <v>673</v>
      </c>
      <c r="E114" s="74" t="s">
        <v>981</v>
      </c>
      <c r="F114" s="75">
        <f t="shared" si="17"/>
        <v>0.77457931808175728</v>
      </c>
      <c r="G114" s="76">
        <f t="shared" si="18"/>
        <v>154.92280415797771</v>
      </c>
      <c r="H114" s="76">
        <f t="shared" si="16"/>
        <v>19.445075328594452</v>
      </c>
      <c r="J114" s="94">
        <f t="shared" si="6"/>
        <v>64.54827650681311</v>
      </c>
      <c r="L114" s="90"/>
      <c r="M114" s="91"/>
      <c r="N114" s="92"/>
      <c r="P114" s="93">
        <f t="shared" si="7"/>
        <v>0</v>
      </c>
      <c r="Q114" s="80">
        <v>43074</v>
      </c>
      <c r="R114" s="93"/>
      <c r="S114" s="93"/>
      <c r="T114" s="93"/>
      <c r="U114" s="93"/>
      <c r="V114" s="93"/>
    </row>
    <row r="115" spans="1:22" ht="15.75" thickBot="1" x14ac:dyDescent="0.3">
      <c r="A115" s="78" t="s">
        <v>913</v>
      </c>
      <c r="B115" s="78" t="s">
        <v>717</v>
      </c>
      <c r="C115" s="73" t="s">
        <v>708</v>
      </c>
      <c r="D115" s="78" t="s">
        <v>673</v>
      </c>
      <c r="E115" s="74" t="s">
        <v>912</v>
      </c>
      <c r="F115" s="75">
        <f t="shared" si="17"/>
        <v>1.0274025501233681</v>
      </c>
      <c r="G115" s="76">
        <f t="shared" si="18"/>
        <v>116.79939862480454</v>
      </c>
      <c r="H115" s="76">
        <f t="shared" si="16"/>
        <v>14.660030955016135</v>
      </c>
      <c r="J115" s="94">
        <f t="shared" si="6"/>
        <v>85.61687917694735</v>
      </c>
      <c r="L115" s="90"/>
      <c r="M115" s="91"/>
      <c r="N115" s="92"/>
      <c r="P115" s="93">
        <f t="shared" si="7"/>
        <v>0</v>
      </c>
      <c r="Q115" s="80">
        <v>43038</v>
      </c>
      <c r="R115" s="93"/>
      <c r="S115" s="93"/>
      <c r="T115" s="93"/>
      <c r="U115" s="93"/>
      <c r="V115" s="93"/>
    </row>
    <row r="116" spans="1:22" ht="15.75" thickBot="1" x14ac:dyDescent="0.3">
      <c r="A116" s="73" t="s">
        <v>982</v>
      </c>
      <c r="B116" s="78" t="s">
        <v>707</v>
      </c>
      <c r="C116" s="73" t="s">
        <v>708</v>
      </c>
      <c r="D116" s="78" t="s">
        <v>673</v>
      </c>
      <c r="E116" s="74" t="s">
        <v>985</v>
      </c>
      <c r="F116" s="75">
        <f t="shared" si="17"/>
        <v>1.0246903922649027</v>
      </c>
      <c r="G116" s="76">
        <f t="shared" si="18"/>
        <v>117.10854410839215</v>
      </c>
      <c r="H116" s="76">
        <f t="shared" si="16"/>
        <v>14.698833229791164</v>
      </c>
      <c r="J116" s="94">
        <f t="shared" si="6"/>
        <v>85.390866022075215</v>
      </c>
      <c r="Q116" s="80">
        <v>43074</v>
      </c>
      <c r="R116" s="101" t="s">
        <v>983</v>
      </c>
      <c r="S116" s="93"/>
      <c r="T116" s="93"/>
      <c r="U116" s="93"/>
      <c r="V116" s="93"/>
    </row>
    <row r="117" spans="1:22" ht="15.75" thickBot="1" x14ac:dyDescent="0.3">
      <c r="A117" s="78" t="s">
        <v>799</v>
      </c>
      <c r="B117" s="78" t="s">
        <v>663</v>
      </c>
      <c r="C117" s="73" t="s">
        <v>626</v>
      </c>
      <c r="D117" s="78" t="s">
        <v>718</v>
      </c>
      <c r="E117" s="57" t="s">
        <v>1049</v>
      </c>
      <c r="F117" s="75">
        <f t="shared" si="17"/>
        <v>1.2022490923265445</v>
      </c>
      <c r="G117" s="76">
        <f t="shared" si="18"/>
        <v>99.812926261213292</v>
      </c>
      <c r="H117" s="76">
        <f t="shared" si="16"/>
        <v>12.527980502712785</v>
      </c>
      <c r="I117" s="77"/>
      <c r="J117" s="77">
        <f t="shared" si="6"/>
        <v>100.18742436054538</v>
      </c>
      <c r="K117" s="77"/>
      <c r="L117" s="77"/>
      <c r="M117" s="77"/>
      <c r="N117" s="77"/>
      <c r="O117" s="77"/>
      <c r="P117" s="77"/>
      <c r="Q117" s="80">
        <v>40826</v>
      </c>
      <c r="R117" s="93"/>
      <c r="S117" s="93"/>
      <c r="T117" s="93"/>
      <c r="U117" s="93"/>
      <c r="V117" s="93"/>
    </row>
    <row r="118" spans="1:22" ht="15.75" thickBot="1" x14ac:dyDescent="0.3">
      <c r="A118" s="78" t="s">
        <v>800</v>
      </c>
      <c r="B118" s="78" t="s">
        <v>663</v>
      </c>
      <c r="C118" s="73" t="s">
        <v>626</v>
      </c>
      <c r="D118" s="78" t="s">
        <v>718</v>
      </c>
      <c r="E118" s="57" t="s">
        <v>1050</v>
      </c>
      <c r="F118" s="75">
        <f t="shared" si="17"/>
        <v>1.2348250726317473</v>
      </c>
      <c r="G118" s="76">
        <f t="shared" si="18"/>
        <v>97.179756598436612</v>
      </c>
      <c r="H118" s="76">
        <f t="shared" si="16"/>
        <v>12.197479239687295</v>
      </c>
      <c r="I118" s="77"/>
      <c r="J118" s="77">
        <f t="shared" si="6"/>
        <v>102.90208938597894</v>
      </c>
      <c r="K118" s="77"/>
      <c r="L118" s="77"/>
      <c r="M118" s="77"/>
      <c r="N118" s="77"/>
      <c r="O118" s="77"/>
      <c r="P118" s="77"/>
      <c r="Q118" s="80">
        <v>40826</v>
      </c>
      <c r="R118" s="93"/>
      <c r="S118" s="93"/>
      <c r="T118" s="93"/>
      <c r="U118" s="93"/>
      <c r="V118" s="93"/>
    </row>
    <row r="119" spans="1:22" ht="15.75" thickBot="1" x14ac:dyDescent="0.3">
      <c r="A119" s="78" t="s">
        <v>801</v>
      </c>
      <c r="B119" s="78" t="s">
        <v>655</v>
      </c>
      <c r="C119" s="73" t="s">
        <v>636</v>
      </c>
      <c r="D119" s="78" t="s">
        <v>673</v>
      </c>
      <c r="E119" s="57" t="s">
        <v>1051</v>
      </c>
      <c r="F119" s="75">
        <f t="shared" si="17"/>
        <v>1.5027454874329185</v>
      </c>
      <c r="G119" s="76">
        <f t="shared" si="18"/>
        <v>79.853841521089052</v>
      </c>
      <c r="H119" s="76">
        <f t="shared" si="16"/>
        <v>10.022823767583224</v>
      </c>
      <c r="J119" s="94">
        <f t="shared" si="6"/>
        <v>125.22879061940988</v>
      </c>
      <c r="Q119" s="80">
        <v>42674</v>
      </c>
      <c r="R119" s="93"/>
      <c r="S119" s="93"/>
      <c r="T119" s="93"/>
      <c r="U119" s="93"/>
      <c r="V119" s="93"/>
    </row>
    <row r="120" spans="1:22" ht="15.75" thickBot="1" x14ac:dyDescent="0.3">
      <c r="A120" s="78" t="s">
        <v>802</v>
      </c>
      <c r="B120" s="78" t="s">
        <v>655</v>
      </c>
      <c r="C120" s="73" t="s">
        <v>636</v>
      </c>
      <c r="D120" s="78" t="s">
        <v>673</v>
      </c>
      <c r="E120" s="57" t="s">
        <v>1051</v>
      </c>
      <c r="F120" s="75">
        <f t="shared" si="17"/>
        <v>1.5027454874329185</v>
      </c>
      <c r="G120" s="76">
        <f t="shared" si="18"/>
        <v>79.853841521089052</v>
      </c>
      <c r="H120" s="76">
        <f t="shared" si="16"/>
        <v>10.022823767583224</v>
      </c>
      <c r="J120" s="94">
        <f t="shared" si="6"/>
        <v>125.22879061940988</v>
      </c>
      <c r="Q120" s="80">
        <v>42674</v>
      </c>
      <c r="R120" s="93"/>
      <c r="S120" s="93"/>
      <c r="T120" s="93"/>
      <c r="U120" s="93"/>
      <c r="V120" s="93"/>
    </row>
    <row r="121" spans="1:22" ht="15.75" thickBot="1" x14ac:dyDescent="0.3">
      <c r="A121" s="78" t="s">
        <v>803</v>
      </c>
      <c r="B121" s="78" t="s">
        <v>655</v>
      </c>
      <c r="C121" s="73" t="s">
        <v>636</v>
      </c>
      <c r="D121" s="78" t="s">
        <v>673</v>
      </c>
      <c r="E121" s="57" t="s">
        <v>1051</v>
      </c>
      <c r="F121" s="75">
        <f t="shared" si="17"/>
        <v>1.5027454874329185</v>
      </c>
      <c r="G121" s="76">
        <f t="shared" si="18"/>
        <v>79.853841521089052</v>
      </c>
      <c r="H121" s="76">
        <f t="shared" si="16"/>
        <v>10.022823767583224</v>
      </c>
      <c r="J121" s="94">
        <f t="shared" si="6"/>
        <v>125.22879061940988</v>
      </c>
      <c r="Q121" s="80">
        <v>42674</v>
      </c>
      <c r="R121" s="93"/>
      <c r="S121" s="93"/>
      <c r="T121" s="93"/>
      <c r="U121" s="93"/>
      <c r="V121" s="93"/>
    </row>
    <row r="122" spans="1:22" x14ac:dyDescent="0.25">
      <c r="A122" s="107"/>
      <c r="B122" s="107"/>
      <c r="C122" s="108"/>
      <c r="D122" s="107"/>
      <c r="E122" s="107"/>
      <c r="F122" s="109"/>
      <c r="G122" s="110"/>
      <c r="H122" s="110"/>
      <c r="Q122" s="93"/>
      <c r="R122" s="93"/>
      <c r="S122" s="93"/>
      <c r="T122" s="93"/>
      <c r="U122" s="93"/>
      <c r="V122" s="93"/>
    </row>
    <row r="123" spans="1:22" x14ac:dyDescent="0.25">
      <c r="A123" s="107"/>
      <c r="B123" s="107"/>
      <c r="C123" s="108"/>
      <c r="D123" s="107"/>
      <c r="E123" s="107"/>
      <c r="F123" s="109"/>
      <c r="G123" s="110"/>
      <c r="H123" s="110"/>
      <c r="Q123" s="93"/>
      <c r="R123" s="93"/>
      <c r="S123" s="93"/>
    </row>
  </sheetData>
  <autoFilter ref="A1:W123" xr:uid="{FC1125BE-C826-4878-AD55-4984BF3BA0EA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11" showButton="0"/>
    <filterColumn colId="12" showButton="0"/>
  </autoFilter>
  <mergeCells count="4">
    <mergeCell ref="A1:G1"/>
    <mergeCell ref="L1:N1"/>
    <mergeCell ref="A2:G2"/>
    <mergeCell ref="L2:N2"/>
  </mergeCells>
  <pageMargins left="0.7" right="0.7" top="0.75" bottom="0.75" header="0.3" footer="0.3"/>
  <pageSetup orientation="portrait" r:id="rId1"/>
  <headerFooter>
    <oddHeader xml:space="preserve">&amp;C&amp;"-,Bold"Positive Sequence Impedances to 4.6 kV Busses&amp;"-,Regular"      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2"/>
  <sheetViews>
    <sheetView topLeftCell="A4" workbookViewId="0">
      <selection activeCell="B7" sqref="B7"/>
    </sheetView>
  </sheetViews>
  <sheetFormatPr defaultRowHeight="15" x14ac:dyDescent="0.25"/>
  <cols>
    <col min="1" max="1" width="18" customWidth="1"/>
    <col min="2" max="2" width="12.7109375" customWidth="1"/>
    <col min="3" max="3" width="3.85546875" customWidth="1"/>
    <col min="4" max="4" width="6" customWidth="1"/>
    <col min="5" max="5" width="4.5703125" customWidth="1"/>
    <col min="6" max="6" width="5.28515625" customWidth="1"/>
    <col min="8" max="8" width="0" hidden="1" customWidth="1"/>
  </cols>
  <sheetData>
    <row r="1" spans="1:8" ht="15.75" thickBot="1" x14ac:dyDescent="0.3">
      <c r="A1" s="180" t="s">
        <v>804</v>
      </c>
      <c r="B1" s="180"/>
      <c r="C1" s="180"/>
      <c r="D1" s="180"/>
      <c r="E1" s="180"/>
      <c r="F1" s="180"/>
    </row>
    <row r="2" spans="1:8" ht="15.75" thickBot="1" x14ac:dyDescent="0.3">
      <c r="A2" s="180" t="s">
        <v>65</v>
      </c>
      <c r="B2" s="180"/>
      <c r="C2" s="180"/>
      <c r="D2" s="180"/>
      <c r="E2" s="180"/>
      <c r="F2" s="180"/>
    </row>
    <row r="3" spans="1:8" ht="15.75" thickBot="1" x14ac:dyDescent="0.3">
      <c r="A3" s="2" t="s">
        <v>66</v>
      </c>
      <c r="B3" s="180" t="s">
        <v>119</v>
      </c>
      <c r="C3" s="180"/>
      <c r="D3" s="180"/>
      <c r="E3" s="180"/>
      <c r="F3" s="180"/>
    </row>
    <row r="4" spans="1:8" ht="15.75" thickBot="1" x14ac:dyDescent="0.3">
      <c r="A4" s="3"/>
      <c r="B4" s="26"/>
      <c r="C4" s="27"/>
      <c r="D4" s="27"/>
      <c r="E4" s="27"/>
      <c r="F4" s="28"/>
    </row>
    <row r="5" spans="1:8" ht="16.5" thickBot="1" x14ac:dyDescent="0.3">
      <c r="A5" s="43" t="s">
        <v>85</v>
      </c>
      <c r="B5" s="26" t="s">
        <v>805</v>
      </c>
      <c r="C5" s="30" t="s">
        <v>71</v>
      </c>
      <c r="D5" s="31">
        <f>IMABS(B5)</f>
        <v>48.241061348191742</v>
      </c>
      <c r="E5" s="32" t="s">
        <v>72</v>
      </c>
      <c r="F5" s="33">
        <f>DEGREES(H5)</f>
        <v>74.119861222924726</v>
      </c>
      <c r="H5">
        <f>IMARGUMENT(B5)</f>
        <v>1.2936356194613072</v>
      </c>
    </row>
    <row r="6" spans="1:8" ht="16.5" thickBot="1" x14ac:dyDescent="0.3">
      <c r="A6" s="43" t="s">
        <v>93</v>
      </c>
      <c r="B6" s="26" t="s">
        <v>806</v>
      </c>
      <c r="C6" s="30" t="s">
        <v>71</v>
      </c>
      <c r="D6" s="31">
        <f t="shared" ref="D6:D21" si="0">IMABS(B6)</f>
        <v>52.51780650408012</v>
      </c>
      <c r="E6" s="32" t="s">
        <v>72</v>
      </c>
      <c r="F6" s="33">
        <f t="shared" ref="F6:F12" si="1">DEGREES(H6)</f>
        <v>62.068698614998283</v>
      </c>
      <c r="H6">
        <f t="shared" ref="H6:H12" si="2">IMARGUMENT(B6)</f>
        <v>1.0833031532597643</v>
      </c>
    </row>
    <row r="7" spans="1:8" ht="16.5" thickBot="1" x14ac:dyDescent="0.3">
      <c r="A7" s="43" t="s">
        <v>807</v>
      </c>
      <c r="B7" s="26" t="s">
        <v>808</v>
      </c>
      <c r="C7" s="30" t="s">
        <v>71</v>
      </c>
      <c r="D7" s="31">
        <f t="shared" si="0"/>
        <v>63.051804097900323</v>
      </c>
      <c r="E7" s="32" t="s">
        <v>72</v>
      </c>
      <c r="F7" s="33">
        <f t="shared" si="1"/>
        <v>52.021407457291453</v>
      </c>
      <c r="H7">
        <f t="shared" si="2"/>
        <v>0.90794484165126732</v>
      </c>
    </row>
    <row r="8" spans="1:8" ht="16.5" thickBot="1" x14ac:dyDescent="0.3">
      <c r="A8" s="43" t="s">
        <v>809</v>
      </c>
      <c r="B8" s="26" t="s">
        <v>810</v>
      </c>
      <c r="C8" s="30" t="s">
        <v>71</v>
      </c>
      <c r="D8" s="31">
        <f t="shared" si="0"/>
        <v>94.255026391169181</v>
      </c>
      <c r="E8" s="32" t="s">
        <v>72</v>
      </c>
      <c r="F8" s="33">
        <f t="shared" si="1"/>
        <v>34.583660844617519</v>
      </c>
      <c r="H8">
        <f t="shared" si="2"/>
        <v>0.60359874913161882</v>
      </c>
    </row>
    <row r="9" spans="1:8" ht="16.5" thickBot="1" x14ac:dyDescent="0.3">
      <c r="A9" s="43" t="s">
        <v>811</v>
      </c>
      <c r="B9" s="26" t="s">
        <v>812</v>
      </c>
      <c r="C9" s="30" t="s">
        <v>71</v>
      </c>
      <c r="D9" s="31">
        <f t="shared" si="0"/>
        <v>73.022873128903939</v>
      </c>
      <c r="E9" s="32" t="s">
        <v>72</v>
      </c>
      <c r="F9" s="33">
        <f t="shared" si="1"/>
        <v>47.108775607048536</v>
      </c>
      <c r="H9">
        <f t="shared" si="2"/>
        <v>0.82220324092618735</v>
      </c>
    </row>
    <row r="10" spans="1:8" ht="16.5" thickBot="1" x14ac:dyDescent="0.3">
      <c r="A10" s="29" t="s">
        <v>813</v>
      </c>
      <c r="B10" s="26" t="s">
        <v>814</v>
      </c>
      <c r="C10" s="30" t="s">
        <v>71</v>
      </c>
      <c r="D10" s="31">
        <f t="shared" si="0"/>
        <v>95.872050150187135</v>
      </c>
      <c r="E10" s="32" t="s">
        <v>72</v>
      </c>
      <c r="F10" s="33">
        <f t="shared" si="1"/>
        <v>35.961465692340873</v>
      </c>
      <c r="H10">
        <f t="shared" si="2"/>
        <v>0.62764598017433038</v>
      </c>
    </row>
    <row r="11" spans="1:8" ht="16.5" thickBot="1" x14ac:dyDescent="0.3">
      <c r="A11" s="29" t="s">
        <v>815</v>
      </c>
      <c r="B11" s="26" t="s">
        <v>816</v>
      </c>
      <c r="C11" s="30" t="s">
        <v>71</v>
      </c>
      <c r="D11" s="31">
        <f t="shared" si="0"/>
        <v>137.51818061623706</v>
      </c>
      <c r="E11" s="32" t="s">
        <v>72</v>
      </c>
      <c r="F11" s="33">
        <f t="shared" si="1"/>
        <v>26.56505117707799</v>
      </c>
      <c r="H11">
        <f t="shared" si="2"/>
        <v>0.46364760900080609</v>
      </c>
    </row>
    <row r="12" spans="1:8" ht="16.5" thickBot="1" x14ac:dyDescent="0.3">
      <c r="A12" s="29" t="s">
        <v>817</v>
      </c>
      <c r="B12" s="26" t="s">
        <v>818</v>
      </c>
      <c r="C12" s="30" t="s">
        <v>71</v>
      </c>
      <c r="D12" s="31">
        <f t="shared" si="0"/>
        <v>205.38169343931315</v>
      </c>
      <c r="E12" s="32" t="s">
        <v>72</v>
      </c>
      <c r="F12" s="33">
        <f t="shared" si="1"/>
        <v>17.57037225844762</v>
      </c>
      <c r="H12">
        <f t="shared" si="2"/>
        <v>0.30666084671098304</v>
      </c>
    </row>
    <row r="13" spans="1:8" ht="16.5" thickBot="1" x14ac:dyDescent="0.3">
      <c r="A13" s="29"/>
      <c r="B13" s="34"/>
      <c r="C13" s="27"/>
      <c r="D13" s="35"/>
      <c r="E13" s="36"/>
      <c r="F13" s="37"/>
    </row>
    <row r="14" spans="1:8" ht="15.75" thickBot="1" x14ac:dyDescent="0.3">
      <c r="A14" s="2" t="s">
        <v>118</v>
      </c>
      <c r="B14" s="182" t="s">
        <v>119</v>
      </c>
      <c r="C14" s="183"/>
      <c r="D14" s="183"/>
      <c r="E14" s="183"/>
      <c r="F14" s="184"/>
    </row>
    <row r="15" spans="1:8" ht="15.75" thickBot="1" x14ac:dyDescent="0.3">
      <c r="A15" s="29"/>
      <c r="B15" s="185"/>
      <c r="C15" s="186"/>
      <c r="D15" s="186"/>
      <c r="E15" s="186"/>
      <c r="F15" s="187"/>
    </row>
    <row r="16" spans="1:8" ht="16.5" thickBot="1" x14ac:dyDescent="0.3">
      <c r="A16" s="29" t="s">
        <v>598</v>
      </c>
      <c r="B16" s="26" t="s">
        <v>819</v>
      </c>
      <c r="C16" s="30" t="s">
        <v>71</v>
      </c>
      <c r="D16" s="31">
        <f t="shared" si="0"/>
        <v>14.720054347725759</v>
      </c>
      <c r="E16" s="32" t="s">
        <v>72</v>
      </c>
      <c r="F16" s="33">
        <f t="shared" ref="F16:F21" si="3">DEGREES(H16)</f>
        <v>53.285797023953755</v>
      </c>
      <c r="H16">
        <f t="shared" ref="H16:H21" si="4">IMARGUMENT(B16)</f>
        <v>0.93001260261738872</v>
      </c>
    </row>
    <row r="17" spans="1:8" ht="16.5" thickBot="1" x14ac:dyDescent="0.3">
      <c r="A17" s="29" t="s">
        <v>820</v>
      </c>
      <c r="B17" s="26" t="s">
        <v>821</v>
      </c>
      <c r="C17" s="30" t="s">
        <v>71</v>
      </c>
      <c r="D17" s="31">
        <f t="shared" si="0"/>
        <v>19.308029417835471</v>
      </c>
      <c r="E17" s="32" t="s">
        <v>72</v>
      </c>
      <c r="F17" s="33">
        <f t="shared" si="3"/>
        <v>39.957548930829084</v>
      </c>
      <c r="H17">
        <f t="shared" si="4"/>
        <v>0.69739078986970748</v>
      </c>
    </row>
    <row r="18" spans="1:8" ht="16.5" thickBot="1" x14ac:dyDescent="0.3">
      <c r="A18" s="29" t="s">
        <v>101</v>
      </c>
      <c r="B18" s="26" t="s">
        <v>822</v>
      </c>
      <c r="C18" s="30" t="s">
        <v>71</v>
      </c>
      <c r="D18" s="31">
        <f t="shared" si="0"/>
        <v>28.023204670415556</v>
      </c>
      <c r="E18" s="32" t="s">
        <v>72</v>
      </c>
      <c r="F18" s="33">
        <f t="shared" si="3"/>
        <v>30.683240881066773</v>
      </c>
      <c r="H18">
        <f t="shared" si="4"/>
        <v>0.53552357855714106</v>
      </c>
    </row>
    <row r="19" spans="1:8" ht="16.5" thickBot="1" x14ac:dyDescent="0.3">
      <c r="A19" s="29" t="s">
        <v>109</v>
      </c>
      <c r="B19" s="26" t="s">
        <v>823</v>
      </c>
      <c r="C19" s="30" t="s">
        <v>71</v>
      </c>
      <c r="D19" s="31">
        <f t="shared" si="0"/>
        <v>50.912670328710909</v>
      </c>
      <c r="E19" s="32" t="s">
        <v>72</v>
      </c>
      <c r="F19" s="33">
        <f t="shared" si="3"/>
        <v>18.434948822922014</v>
      </c>
      <c r="H19">
        <f t="shared" si="4"/>
        <v>0.32175055439664224</v>
      </c>
    </row>
    <row r="20" spans="1:8" ht="16.5" thickBot="1" x14ac:dyDescent="0.3">
      <c r="A20" s="29" t="s">
        <v>824</v>
      </c>
      <c r="B20" s="26" t="s">
        <v>825</v>
      </c>
      <c r="C20" s="30" t="s">
        <v>71</v>
      </c>
      <c r="D20" s="31">
        <f t="shared" si="0"/>
        <v>195.06962859450982</v>
      </c>
      <c r="E20" s="32" t="s">
        <v>72</v>
      </c>
      <c r="F20" s="33">
        <f t="shared" si="3"/>
        <v>6.0028563622070852</v>
      </c>
      <c r="H20">
        <f t="shared" si="4"/>
        <v>0.10476960804480294</v>
      </c>
    </row>
    <row r="21" spans="1:8" ht="16.5" thickBot="1" x14ac:dyDescent="0.3">
      <c r="A21" s="29" t="s">
        <v>826</v>
      </c>
      <c r="B21" s="26" t="s">
        <v>827</v>
      </c>
      <c r="C21" s="30" t="s">
        <v>71</v>
      </c>
      <c r="D21" s="31">
        <f t="shared" si="0"/>
        <v>153.91841995031004</v>
      </c>
      <c r="E21" s="32" t="s">
        <v>72</v>
      </c>
      <c r="F21" s="33">
        <f t="shared" si="3"/>
        <v>10.784297867562602</v>
      </c>
      <c r="H21">
        <f t="shared" si="4"/>
        <v>0.18822150530477078</v>
      </c>
    </row>
    <row r="22" spans="1:8" x14ac:dyDescent="0.25">
      <c r="H22" s="18"/>
    </row>
  </sheetData>
  <sheetProtection password="C734" sheet="1" objects="1" scenarios="1"/>
  <mergeCells count="5">
    <mergeCell ref="A1:F1"/>
    <mergeCell ref="A2:F2"/>
    <mergeCell ref="B3:F3"/>
    <mergeCell ref="B14:F14"/>
    <mergeCell ref="B15:F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19"/>
  <sheetViews>
    <sheetView workbookViewId="0">
      <selection activeCell="I12" sqref="I12"/>
    </sheetView>
  </sheetViews>
  <sheetFormatPr defaultRowHeight="15" x14ac:dyDescent="0.25"/>
  <cols>
    <col min="1" max="1" width="14.28515625" customWidth="1"/>
    <col min="5" max="5" width="12.28515625" customWidth="1"/>
    <col min="9" max="9" width="1.140625" customWidth="1"/>
    <col min="11" max="11" width="14.5703125" customWidth="1"/>
    <col min="12" max="12" width="13.42578125" customWidth="1"/>
    <col min="15" max="15" width="0" hidden="1" customWidth="1"/>
  </cols>
  <sheetData>
    <row r="1" spans="1:21" ht="15.75" thickBot="1" x14ac:dyDescent="0.3">
      <c r="A1" s="180" t="s">
        <v>828</v>
      </c>
      <c r="B1" s="181"/>
      <c r="C1" s="181"/>
      <c r="D1" s="181"/>
      <c r="E1" s="181"/>
      <c r="F1" s="181"/>
      <c r="G1" s="181"/>
      <c r="K1" s="180" t="s">
        <v>829</v>
      </c>
      <c r="L1" s="181"/>
      <c r="M1" s="181"/>
      <c r="P1" s="179"/>
      <c r="Q1" s="179"/>
      <c r="R1" s="179"/>
      <c r="S1" s="179"/>
      <c r="T1" s="179"/>
      <c r="U1" s="179"/>
    </row>
    <row r="2" spans="1:21" ht="15.75" thickBot="1" x14ac:dyDescent="0.3">
      <c r="A2" s="180"/>
      <c r="B2" s="181"/>
      <c r="C2" s="181"/>
      <c r="D2" s="181"/>
      <c r="E2" s="181"/>
      <c r="F2" s="181"/>
      <c r="G2" s="181"/>
      <c r="K2" s="180"/>
      <c r="L2" s="181"/>
      <c r="M2" s="181"/>
      <c r="P2" s="179"/>
      <c r="Q2" s="179"/>
      <c r="R2" s="179"/>
      <c r="S2" s="179"/>
      <c r="T2" s="179"/>
      <c r="U2" s="179"/>
    </row>
    <row r="3" spans="1:21" ht="45.75" thickBot="1" x14ac:dyDescent="0.3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5" t="s">
        <v>8</v>
      </c>
      <c r="G3" s="6" t="s">
        <v>9</v>
      </c>
      <c r="H3" s="7"/>
      <c r="K3" s="4" t="s">
        <v>10</v>
      </c>
      <c r="L3" s="4" t="s">
        <v>11</v>
      </c>
      <c r="M3" s="6" t="s">
        <v>9</v>
      </c>
      <c r="P3" s="8" t="s">
        <v>12</v>
      </c>
      <c r="Q3" s="179"/>
      <c r="R3" s="179"/>
      <c r="S3" s="179"/>
      <c r="T3" s="179"/>
      <c r="U3" s="179"/>
    </row>
    <row r="4" spans="1:21" ht="15.75" thickBot="1" x14ac:dyDescent="0.3">
      <c r="A4" s="9" t="s">
        <v>830</v>
      </c>
      <c r="B4" s="9" t="s">
        <v>261</v>
      </c>
      <c r="C4" s="10" t="s">
        <v>483</v>
      </c>
      <c r="D4" s="9" t="s">
        <v>643</v>
      </c>
      <c r="E4" s="9" t="s">
        <v>831</v>
      </c>
      <c r="F4" s="12">
        <f>0.012*I4</f>
        <v>1.9778577501933754</v>
      </c>
      <c r="G4" s="13">
        <f>1/I4*10000</f>
        <v>60.671704013227234</v>
      </c>
      <c r="H4" s="1"/>
      <c r="I4" s="1">
        <f>IMABS(E4)</f>
        <v>164.82147918278127</v>
      </c>
      <c r="J4" s="1"/>
      <c r="K4" s="9" t="s">
        <v>606</v>
      </c>
      <c r="L4" s="14" t="str">
        <f>IMSUM(E4,E4,K4)</f>
        <v>43.2+326.8j</v>
      </c>
      <c r="M4" s="13">
        <f>3/O4*10000</f>
        <v>91.007556019840862</v>
      </c>
      <c r="N4" s="1"/>
      <c r="O4" s="1">
        <f>IMABS(L4)</f>
        <v>329.64295836556255</v>
      </c>
      <c r="P4" s="15"/>
      <c r="Q4" s="11"/>
      <c r="R4" s="11"/>
      <c r="S4" s="11"/>
      <c r="T4" s="11"/>
      <c r="U4" s="11"/>
    </row>
    <row r="5" spans="1:21" ht="16.5" thickBot="1" x14ac:dyDescent="0.3">
      <c r="A5" s="3" t="s">
        <v>904</v>
      </c>
      <c r="B5" s="3" t="s">
        <v>440</v>
      </c>
      <c r="C5" s="4" t="s">
        <v>723</v>
      </c>
      <c r="D5" s="3"/>
      <c r="E5" s="3" t="s">
        <v>905</v>
      </c>
      <c r="F5" s="12">
        <f t="shared" ref="F5:F6" si="0">0.012*I5</f>
        <v>1.4618329863565127</v>
      </c>
      <c r="G5" s="13">
        <f t="shared" ref="G5:G6" si="1">1/I5*10000</f>
        <v>82.088720886706213</v>
      </c>
      <c r="I5" s="1">
        <f t="shared" ref="I5:I6" si="2">IMABS(E5)</f>
        <v>121.81941552970939</v>
      </c>
      <c r="K5" s="3"/>
      <c r="L5" s="41"/>
      <c r="M5" s="40"/>
      <c r="O5">
        <f>IMABS(L5)</f>
        <v>0</v>
      </c>
      <c r="P5" s="42"/>
      <c r="Q5" s="19"/>
      <c r="R5" s="19"/>
      <c r="S5" s="25"/>
      <c r="T5" s="20"/>
      <c r="U5" s="25"/>
    </row>
    <row r="6" spans="1:21" ht="16.5" thickBot="1" x14ac:dyDescent="0.3">
      <c r="A6" s="3" t="s">
        <v>1110</v>
      </c>
      <c r="B6" s="3" t="s">
        <v>440</v>
      </c>
      <c r="C6" s="4" t="s">
        <v>1111</v>
      </c>
      <c r="D6" s="3" t="s">
        <v>1112</v>
      </c>
      <c r="E6" s="3" t="s">
        <v>1113</v>
      </c>
      <c r="F6" s="12">
        <f t="shared" si="0"/>
        <v>1.3437709947755239</v>
      </c>
      <c r="G6" s="13">
        <f t="shared" si="1"/>
        <v>89.300930341963479</v>
      </c>
      <c r="I6" s="1">
        <f t="shared" si="2"/>
        <v>111.98091623129365</v>
      </c>
      <c r="K6" s="3" t="s">
        <v>1114</v>
      </c>
      <c r="L6" s="14" t="str">
        <f>IMSUM(E6,E6,K6)</f>
        <v>43.91+300.61j</v>
      </c>
      <c r="M6" s="13">
        <f>3/O6*10000</f>
        <v>98.749166283835464</v>
      </c>
      <c r="O6">
        <f t="shared" ref="O6:O19" si="3">IMABS(L6)</f>
        <v>303.80003324555446</v>
      </c>
      <c r="P6" s="42"/>
      <c r="Q6" s="19"/>
      <c r="R6" s="19"/>
      <c r="S6" s="25"/>
      <c r="T6" s="20"/>
      <c r="U6" s="25"/>
    </row>
    <row r="7" spans="1:21" ht="16.5" thickBot="1" x14ac:dyDescent="0.3">
      <c r="A7" s="3"/>
      <c r="B7" s="3"/>
      <c r="C7" s="4"/>
      <c r="D7" s="3"/>
      <c r="E7" s="3"/>
      <c r="F7" s="39"/>
      <c r="G7" s="40"/>
      <c r="K7" s="3"/>
      <c r="L7" s="41"/>
      <c r="M7" s="40"/>
      <c r="O7">
        <f t="shared" si="3"/>
        <v>0</v>
      </c>
      <c r="P7" s="42"/>
      <c r="Q7" s="19"/>
      <c r="R7" s="19"/>
      <c r="S7" s="25"/>
      <c r="T7" s="20"/>
      <c r="U7" s="25"/>
    </row>
    <row r="8" spans="1:21" ht="16.5" thickBot="1" x14ac:dyDescent="0.3">
      <c r="A8" s="9"/>
      <c r="B8" s="9"/>
      <c r="C8" s="10"/>
      <c r="D8" s="9"/>
      <c r="E8" s="9"/>
      <c r="F8" s="12"/>
      <c r="G8" s="13"/>
      <c r="H8" s="1"/>
      <c r="I8" s="1"/>
      <c r="J8" s="1"/>
      <c r="K8" s="9"/>
      <c r="L8" s="14"/>
      <c r="M8" s="13"/>
      <c r="N8" s="1"/>
      <c r="O8" s="1">
        <f t="shared" si="3"/>
        <v>0</v>
      </c>
      <c r="P8" s="15"/>
      <c r="Q8" s="11"/>
      <c r="R8" s="11"/>
      <c r="S8" s="16"/>
      <c r="T8" s="17"/>
      <c r="U8" s="16"/>
    </row>
    <row r="9" spans="1:21" ht="16.5" thickBot="1" x14ac:dyDescent="0.3">
      <c r="A9" s="3"/>
      <c r="B9" s="3"/>
      <c r="C9" s="4"/>
      <c r="D9" s="3"/>
      <c r="E9" s="3"/>
      <c r="F9" s="39"/>
      <c r="G9" s="40"/>
      <c r="K9" s="3"/>
      <c r="L9" s="41"/>
      <c r="M9" s="40"/>
      <c r="O9">
        <f t="shared" si="3"/>
        <v>0</v>
      </c>
      <c r="P9" s="42"/>
      <c r="Q9" s="19"/>
      <c r="R9" s="19"/>
      <c r="S9" s="25"/>
      <c r="T9" s="20"/>
      <c r="U9" s="25"/>
    </row>
    <row r="10" spans="1:21" ht="16.5" thickBot="1" x14ac:dyDescent="0.3">
      <c r="A10" s="3"/>
      <c r="B10" s="3"/>
      <c r="C10" s="4"/>
      <c r="D10" s="3"/>
      <c r="E10" s="3"/>
      <c r="F10" s="39"/>
      <c r="G10" s="40"/>
      <c r="K10" s="3"/>
      <c r="L10" s="41"/>
      <c r="M10" s="40"/>
      <c r="O10">
        <f t="shared" si="3"/>
        <v>0</v>
      </c>
      <c r="P10" s="42"/>
      <c r="Q10" s="19"/>
      <c r="R10" s="19"/>
      <c r="S10" s="25"/>
      <c r="T10" s="20"/>
      <c r="U10" s="25"/>
    </row>
    <row r="11" spans="1:21" ht="16.5" thickBot="1" x14ac:dyDescent="0.3">
      <c r="A11" s="3"/>
      <c r="B11" s="3"/>
      <c r="C11" s="4"/>
      <c r="D11" s="3"/>
      <c r="E11" s="3"/>
      <c r="F11" s="39"/>
      <c r="G11" s="40"/>
      <c r="K11" s="3"/>
      <c r="L11" s="41"/>
      <c r="M11" s="40"/>
      <c r="O11">
        <f t="shared" si="3"/>
        <v>0</v>
      </c>
      <c r="P11" s="42"/>
      <c r="Q11" s="19"/>
      <c r="R11" s="19"/>
      <c r="S11" s="25"/>
      <c r="T11" s="20"/>
      <c r="U11" s="25"/>
    </row>
    <row r="12" spans="1:21" ht="16.5" thickBot="1" x14ac:dyDescent="0.3">
      <c r="A12" s="3"/>
      <c r="B12" s="3"/>
      <c r="C12" s="4"/>
      <c r="D12" s="3"/>
      <c r="E12" s="3"/>
      <c r="F12" s="39"/>
      <c r="G12" s="40"/>
      <c r="K12" s="3"/>
      <c r="L12" s="41"/>
      <c r="M12" s="40"/>
      <c r="O12">
        <f t="shared" si="3"/>
        <v>0</v>
      </c>
      <c r="P12" s="42"/>
      <c r="Q12" s="19"/>
      <c r="R12" s="19"/>
      <c r="S12" s="25"/>
      <c r="T12" s="20"/>
      <c r="U12" s="25"/>
    </row>
    <row r="13" spans="1:21" ht="16.5" thickBot="1" x14ac:dyDescent="0.3">
      <c r="A13" s="3"/>
      <c r="B13" s="3"/>
      <c r="C13" s="4"/>
      <c r="D13" s="3"/>
      <c r="E13" s="3"/>
      <c r="F13" s="39"/>
      <c r="G13" s="40"/>
      <c r="K13" s="3"/>
      <c r="L13" s="41"/>
      <c r="M13" s="40"/>
      <c r="O13">
        <f t="shared" si="3"/>
        <v>0</v>
      </c>
      <c r="P13" s="42"/>
      <c r="Q13" s="19"/>
      <c r="R13" s="19"/>
      <c r="S13" s="25"/>
      <c r="T13" s="20"/>
      <c r="U13" s="25"/>
    </row>
    <row r="14" spans="1:21" ht="16.5" thickBot="1" x14ac:dyDescent="0.3">
      <c r="A14" s="3"/>
      <c r="B14" s="3"/>
      <c r="C14" s="4"/>
      <c r="D14" s="3"/>
      <c r="E14" s="3"/>
      <c r="F14" s="39"/>
      <c r="G14" s="40"/>
      <c r="K14" s="3"/>
      <c r="L14" s="41"/>
      <c r="M14" s="40"/>
      <c r="O14">
        <f t="shared" si="3"/>
        <v>0</v>
      </c>
      <c r="P14" s="42"/>
      <c r="Q14" s="19"/>
      <c r="R14" s="19"/>
      <c r="S14" s="25"/>
      <c r="T14" s="20"/>
      <c r="U14" s="25"/>
    </row>
    <row r="15" spans="1:21" ht="16.5" thickBot="1" x14ac:dyDescent="0.3">
      <c r="A15" s="3"/>
      <c r="B15" s="3"/>
      <c r="C15" s="4"/>
      <c r="D15" s="3"/>
      <c r="E15" s="3"/>
      <c r="F15" s="39"/>
      <c r="G15" s="40"/>
      <c r="K15" s="3"/>
      <c r="L15" s="41"/>
      <c r="M15" s="40"/>
      <c r="O15">
        <f t="shared" si="3"/>
        <v>0</v>
      </c>
      <c r="P15" s="42"/>
      <c r="Q15" s="19"/>
      <c r="R15" s="19"/>
      <c r="S15" s="25"/>
      <c r="T15" s="20"/>
      <c r="U15" s="25"/>
    </row>
    <row r="16" spans="1:21" ht="16.5" thickBot="1" x14ac:dyDescent="0.3">
      <c r="A16" s="3"/>
      <c r="B16" s="3"/>
      <c r="C16" s="4"/>
      <c r="D16" s="3"/>
      <c r="E16" s="3"/>
      <c r="F16" s="39"/>
      <c r="G16" s="40"/>
      <c r="K16" s="3"/>
      <c r="L16" s="41"/>
      <c r="M16" s="40"/>
      <c r="O16">
        <f t="shared" si="3"/>
        <v>0</v>
      </c>
      <c r="P16" s="42"/>
      <c r="Q16" s="18"/>
      <c r="R16" s="19"/>
      <c r="S16" s="18"/>
      <c r="T16" s="20"/>
      <c r="U16" s="18"/>
    </row>
    <row r="17" spans="1:21" ht="15.75" thickBot="1" x14ac:dyDescent="0.3">
      <c r="A17" s="9"/>
      <c r="B17" s="9"/>
      <c r="C17" s="10"/>
      <c r="D17" s="9"/>
      <c r="E17" s="9"/>
      <c r="F17" s="12"/>
      <c r="G17" s="13"/>
      <c r="H17" s="1"/>
      <c r="I17" s="1"/>
      <c r="J17" s="1"/>
      <c r="K17" s="9"/>
      <c r="L17" s="14"/>
      <c r="M17" s="13"/>
      <c r="N17" s="1"/>
      <c r="O17" s="1">
        <f t="shared" si="3"/>
        <v>0</v>
      </c>
      <c r="P17" s="15"/>
      <c r="Q17" s="192"/>
      <c r="R17" s="192"/>
      <c r="S17" s="192"/>
      <c r="T17" s="192"/>
      <c r="U17" s="192"/>
    </row>
    <row r="18" spans="1:21" ht="15.75" thickBot="1" x14ac:dyDescent="0.3">
      <c r="A18" s="3"/>
      <c r="B18" s="3"/>
      <c r="C18" s="4"/>
      <c r="D18" s="3"/>
      <c r="E18" s="3"/>
      <c r="F18" s="39"/>
      <c r="G18" s="40"/>
      <c r="K18" s="3"/>
      <c r="L18" s="41"/>
      <c r="M18" s="40"/>
      <c r="O18">
        <f t="shared" si="3"/>
        <v>0</v>
      </c>
      <c r="P18" s="42"/>
      <c r="Q18" s="193"/>
      <c r="R18" s="193"/>
      <c r="S18" s="193"/>
      <c r="T18" s="193"/>
      <c r="U18" s="193"/>
    </row>
    <row r="19" spans="1:21" ht="16.5" thickBot="1" x14ac:dyDescent="0.3">
      <c r="A19" s="9"/>
      <c r="B19" s="9"/>
      <c r="C19" s="10"/>
      <c r="D19" s="9"/>
      <c r="E19" s="9"/>
      <c r="F19" s="12"/>
      <c r="G19" s="13"/>
      <c r="H19" s="1"/>
      <c r="I19" s="1"/>
      <c r="J19" s="1"/>
      <c r="K19" s="9"/>
      <c r="L19" s="14"/>
      <c r="M19" s="13"/>
      <c r="N19" s="1"/>
      <c r="O19" s="1">
        <f t="shared" si="3"/>
        <v>0</v>
      </c>
      <c r="P19" s="15"/>
      <c r="Q19" s="11"/>
      <c r="R19" s="11"/>
      <c r="S19" s="16"/>
      <c r="T19" s="17"/>
      <c r="U19" s="16"/>
    </row>
  </sheetData>
  <mergeCells count="9">
    <mergeCell ref="Q3:U3"/>
    <mergeCell ref="Q17:U17"/>
    <mergeCell ref="Q18:U18"/>
    <mergeCell ref="A1:G1"/>
    <mergeCell ref="K1:M1"/>
    <mergeCell ref="P1:U1"/>
    <mergeCell ref="A2:G2"/>
    <mergeCell ref="K2:M2"/>
    <mergeCell ref="P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36kV Bus</vt:lpstr>
      <vt:lpstr>36kV Line</vt:lpstr>
      <vt:lpstr>13kV Bus</vt:lpstr>
      <vt:lpstr>13kV Line</vt:lpstr>
      <vt:lpstr>11kV Bus</vt:lpstr>
      <vt:lpstr>11kV Line</vt:lpstr>
      <vt:lpstr>4kV Bus</vt:lpstr>
      <vt:lpstr>4kV Line</vt:lpstr>
      <vt:lpstr>Shopping Center Bus</vt:lpstr>
      <vt:lpstr>AutoRange_11kV_Bus</vt:lpstr>
      <vt:lpstr>AutoRange_11kV_Line</vt:lpstr>
      <vt:lpstr>AutoRange_13kV_Bus</vt:lpstr>
      <vt:lpstr>AutoRange_13kV_Line</vt:lpstr>
      <vt:lpstr>AutoRange_36kV_Bus</vt:lpstr>
      <vt:lpstr>AutoRange_36kV_Line</vt:lpstr>
      <vt:lpstr>AutoRange_4kV_Bus</vt:lpstr>
      <vt:lpstr>AutoRange_4kV_Line</vt:lpstr>
      <vt:lpstr>AutoRange_Shopping_Center_Bus</vt:lpstr>
      <vt:lpstr>'13kV Bus'!Print_Area</vt:lpstr>
      <vt:lpstr>'13kV Bus'!Print_Titles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Jones, James A</cp:lastModifiedBy>
  <cp:lastPrinted>2018-01-03T12:36:28Z</cp:lastPrinted>
  <dcterms:created xsi:type="dcterms:W3CDTF">2016-04-14T17:17:41Z</dcterms:created>
  <dcterms:modified xsi:type="dcterms:W3CDTF">2022-08-01T12:16:51Z</dcterms:modified>
</cp:coreProperties>
</file>