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C:\Users\SARIKA GULATI\Downloads\"/>
    </mc:Choice>
  </mc:AlternateContent>
  <xr:revisionPtr revIDLastSave="0" documentId="13_ncr:1_{BA6A0FAA-B2CB-459B-A27E-BDABF3ABCFD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Instructions " sheetId="2" r:id="rId1"/>
    <sheet name="Student database_Raw" sheetId="1" r:id="rId2"/>
    <sheet name="Student database_Cleaned" sheetId="3" r:id="rId3"/>
    <sheet name="Students_By_Campus" sheetId="5" r:id="rId4"/>
    <sheet name="Most_Popular_Month_Sydney" sheetId="9" r:id="rId5"/>
    <sheet name="Extra_TIme_Brisbane" sheetId="12" r:id="rId6"/>
    <sheet name="Marketing_Age" sheetId="13" r:id="rId7"/>
  </sheets>
  <definedNames>
    <definedName name="_xlnm._FilterDatabase" localSheetId="2" hidden="1">'Student database_Cleaned'!$A$1:$K$154</definedName>
    <definedName name="_xlnm._FilterDatabase" localSheetId="1" hidden="1">'Student database_Raw'!$A$1:$I$1</definedName>
    <definedName name="_xlcn.WorksheetConnection_Studentdatabase_CleanedA1P1541" hidden="1">'Student database_Cleaned'!$A$1:$U$154</definedName>
  </definedNames>
  <calcPr calcId="181029"/>
  <pivotCaches>
    <pivotCache cacheId="0" r:id="rId8"/>
    <pivotCache cacheId="1" r:id="rId9"/>
    <pivotCache cacheId="2" r:id="rId10"/>
    <pivotCache cacheId="3" r:id="rId11"/>
  </pivotCaches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FCE2AD5D-F65C-4FA6-A056-5C36A1767C68}">
      <x15:dataModel>
        <x15:modelTables>
          <x15:modelTable id="Range" name="Range" connection="WorksheetConnection_Student database_Cleaned!$A$1:$P$154"/>
        </x15:modelTables>
      </x15:dataModel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3" l="1"/>
  <c r="H2" i="3"/>
  <c r="K2" i="3"/>
  <c r="G2" i="3"/>
  <c r="B24" i="13" l="1"/>
  <c r="B23" i="13"/>
  <c r="B22" i="1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2" i="3"/>
  <c r="E3" i="3" l="1"/>
  <c r="E4" i="3"/>
  <c r="P4" i="3" s="1"/>
  <c r="E5" i="3"/>
  <c r="P5" i="3" s="1"/>
  <c r="E6" i="3"/>
  <c r="P6" i="3" s="1"/>
  <c r="E7" i="3"/>
  <c r="P7" i="3" s="1"/>
  <c r="E8" i="3"/>
  <c r="P8" i="3" s="1"/>
  <c r="E9" i="3"/>
  <c r="P9" i="3" s="1"/>
  <c r="E10" i="3"/>
  <c r="P10" i="3" s="1"/>
  <c r="E11" i="3"/>
  <c r="P11" i="3" s="1"/>
  <c r="E12" i="3"/>
  <c r="P12" i="3" s="1"/>
  <c r="E13" i="3"/>
  <c r="P13" i="3" s="1"/>
  <c r="E14" i="3"/>
  <c r="P14" i="3" s="1"/>
  <c r="E15" i="3"/>
  <c r="P15" i="3" s="1"/>
  <c r="E16" i="3"/>
  <c r="P16" i="3" s="1"/>
  <c r="E17" i="3"/>
  <c r="P17" i="3" s="1"/>
  <c r="E18" i="3"/>
  <c r="P18" i="3" s="1"/>
  <c r="E19" i="3"/>
  <c r="P19" i="3" s="1"/>
  <c r="E20" i="3"/>
  <c r="P20" i="3" s="1"/>
  <c r="E21" i="3"/>
  <c r="P21" i="3" s="1"/>
  <c r="E22" i="3"/>
  <c r="P22" i="3" s="1"/>
  <c r="E23" i="3"/>
  <c r="P23" i="3" s="1"/>
  <c r="E24" i="3"/>
  <c r="P24" i="3" s="1"/>
  <c r="E25" i="3"/>
  <c r="P25" i="3" s="1"/>
  <c r="E26" i="3"/>
  <c r="P26" i="3" s="1"/>
  <c r="E27" i="3"/>
  <c r="P27" i="3" s="1"/>
  <c r="E28" i="3"/>
  <c r="P28" i="3" s="1"/>
  <c r="E29" i="3"/>
  <c r="P29" i="3" s="1"/>
  <c r="E30" i="3"/>
  <c r="P30" i="3" s="1"/>
  <c r="E31" i="3"/>
  <c r="P31" i="3" s="1"/>
  <c r="E32" i="3"/>
  <c r="P32" i="3" s="1"/>
  <c r="E33" i="3"/>
  <c r="P33" i="3" s="1"/>
  <c r="E34" i="3"/>
  <c r="P34" i="3" s="1"/>
  <c r="E35" i="3"/>
  <c r="P35" i="3" s="1"/>
  <c r="E36" i="3"/>
  <c r="P36" i="3" s="1"/>
  <c r="E37" i="3"/>
  <c r="P37" i="3" s="1"/>
  <c r="E38" i="3"/>
  <c r="P38" i="3" s="1"/>
  <c r="E39" i="3"/>
  <c r="P39" i="3" s="1"/>
  <c r="E40" i="3"/>
  <c r="P40" i="3" s="1"/>
  <c r="E41" i="3"/>
  <c r="P41" i="3" s="1"/>
  <c r="E42" i="3"/>
  <c r="P42" i="3" s="1"/>
  <c r="E43" i="3"/>
  <c r="P43" i="3" s="1"/>
  <c r="E44" i="3"/>
  <c r="P44" i="3" s="1"/>
  <c r="E45" i="3"/>
  <c r="P45" i="3" s="1"/>
  <c r="E46" i="3"/>
  <c r="P46" i="3" s="1"/>
  <c r="E47" i="3"/>
  <c r="P47" i="3" s="1"/>
  <c r="E48" i="3"/>
  <c r="P48" i="3" s="1"/>
  <c r="E49" i="3"/>
  <c r="P49" i="3" s="1"/>
  <c r="E50" i="3"/>
  <c r="P50" i="3" s="1"/>
  <c r="E51" i="3"/>
  <c r="P51" i="3" s="1"/>
  <c r="E52" i="3"/>
  <c r="P52" i="3" s="1"/>
  <c r="E53" i="3"/>
  <c r="P53" i="3" s="1"/>
  <c r="E54" i="3"/>
  <c r="P54" i="3" s="1"/>
  <c r="E55" i="3"/>
  <c r="P55" i="3" s="1"/>
  <c r="E56" i="3"/>
  <c r="P56" i="3" s="1"/>
  <c r="E57" i="3"/>
  <c r="P57" i="3" s="1"/>
  <c r="E58" i="3"/>
  <c r="P58" i="3" s="1"/>
  <c r="E59" i="3"/>
  <c r="P59" i="3" s="1"/>
  <c r="E60" i="3"/>
  <c r="P60" i="3" s="1"/>
  <c r="E61" i="3"/>
  <c r="P61" i="3" s="1"/>
  <c r="E62" i="3"/>
  <c r="P62" i="3" s="1"/>
  <c r="E63" i="3"/>
  <c r="P63" i="3" s="1"/>
  <c r="E64" i="3"/>
  <c r="P64" i="3" s="1"/>
  <c r="E65" i="3"/>
  <c r="P65" i="3" s="1"/>
  <c r="E66" i="3"/>
  <c r="P66" i="3" s="1"/>
  <c r="E67" i="3"/>
  <c r="P67" i="3" s="1"/>
  <c r="E68" i="3"/>
  <c r="P68" i="3" s="1"/>
  <c r="E69" i="3"/>
  <c r="P69" i="3" s="1"/>
  <c r="E70" i="3"/>
  <c r="P70" i="3" s="1"/>
  <c r="E71" i="3"/>
  <c r="P71" i="3" s="1"/>
  <c r="E72" i="3"/>
  <c r="P72" i="3" s="1"/>
  <c r="E73" i="3"/>
  <c r="P73" i="3" s="1"/>
  <c r="E74" i="3"/>
  <c r="P74" i="3" s="1"/>
  <c r="E75" i="3"/>
  <c r="P75" i="3" s="1"/>
  <c r="E76" i="3"/>
  <c r="P76" i="3" s="1"/>
  <c r="E77" i="3"/>
  <c r="P77" i="3" s="1"/>
  <c r="E78" i="3"/>
  <c r="P78" i="3" s="1"/>
  <c r="E79" i="3"/>
  <c r="P79" i="3" s="1"/>
  <c r="E80" i="3"/>
  <c r="P80" i="3" s="1"/>
  <c r="E81" i="3"/>
  <c r="P81" i="3" s="1"/>
  <c r="E82" i="3"/>
  <c r="P82" i="3" s="1"/>
  <c r="E83" i="3"/>
  <c r="P83" i="3" s="1"/>
  <c r="E84" i="3"/>
  <c r="P84" i="3" s="1"/>
  <c r="E85" i="3"/>
  <c r="P85" i="3" s="1"/>
  <c r="E86" i="3"/>
  <c r="P86" i="3" s="1"/>
  <c r="E87" i="3"/>
  <c r="P87" i="3" s="1"/>
  <c r="E88" i="3"/>
  <c r="P88" i="3" s="1"/>
  <c r="E89" i="3"/>
  <c r="P89" i="3" s="1"/>
  <c r="E90" i="3"/>
  <c r="P90" i="3" s="1"/>
  <c r="E91" i="3"/>
  <c r="P91" i="3" s="1"/>
  <c r="E92" i="3"/>
  <c r="P92" i="3" s="1"/>
  <c r="E93" i="3"/>
  <c r="P93" i="3" s="1"/>
  <c r="E94" i="3"/>
  <c r="P94" i="3" s="1"/>
  <c r="E95" i="3"/>
  <c r="P95" i="3" s="1"/>
  <c r="E96" i="3"/>
  <c r="P96" i="3" s="1"/>
  <c r="E97" i="3"/>
  <c r="P97" i="3" s="1"/>
  <c r="E98" i="3"/>
  <c r="P98" i="3" s="1"/>
  <c r="E99" i="3"/>
  <c r="P99" i="3" s="1"/>
  <c r="E100" i="3"/>
  <c r="P100" i="3" s="1"/>
  <c r="E101" i="3"/>
  <c r="P101" i="3" s="1"/>
  <c r="E102" i="3"/>
  <c r="P102" i="3" s="1"/>
  <c r="E103" i="3"/>
  <c r="P103" i="3" s="1"/>
  <c r="E104" i="3"/>
  <c r="P104" i="3" s="1"/>
  <c r="E105" i="3"/>
  <c r="P105" i="3" s="1"/>
  <c r="E106" i="3"/>
  <c r="P106" i="3" s="1"/>
  <c r="E107" i="3"/>
  <c r="P107" i="3" s="1"/>
  <c r="E108" i="3"/>
  <c r="P108" i="3" s="1"/>
  <c r="E109" i="3"/>
  <c r="P109" i="3" s="1"/>
  <c r="E110" i="3"/>
  <c r="P110" i="3" s="1"/>
  <c r="E111" i="3"/>
  <c r="P111" i="3" s="1"/>
  <c r="E112" i="3"/>
  <c r="P112" i="3" s="1"/>
  <c r="E113" i="3"/>
  <c r="P113" i="3" s="1"/>
  <c r="E114" i="3"/>
  <c r="P114" i="3" s="1"/>
  <c r="E115" i="3"/>
  <c r="P115" i="3" s="1"/>
  <c r="E116" i="3"/>
  <c r="P116" i="3" s="1"/>
  <c r="E117" i="3"/>
  <c r="P117" i="3" s="1"/>
  <c r="E118" i="3"/>
  <c r="P118" i="3" s="1"/>
  <c r="E119" i="3"/>
  <c r="P119" i="3" s="1"/>
  <c r="E120" i="3"/>
  <c r="P120" i="3" s="1"/>
  <c r="E121" i="3"/>
  <c r="P121" i="3" s="1"/>
  <c r="E122" i="3"/>
  <c r="P122" i="3" s="1"/>
  <c r="E123" i="3"/>
  <c r="P123" i="3" s="1"/>
  <c r="E124" i="3"/>
  <c r="P124" i="3" s="1"/>
  <c r="E125" i="3"/>
  <c r="P125" i="3" s="1"/>
  <c r="E126" i="3"/>
  <c r="P126" i="3" s="1"/>
  <c r="E127" i="3"/>
  <c r="P127" i="3" s="1"/>
  <c r="E128" i="3"/>
  <c r="P128" i="3" s="1"/>
  <c r="E129" i="3"/>
  <c r="P129" i="3" s="1"/>
  <c r="E130" i="3"/>
  <c r="P130" i="3" s="1"/>
  <c r="E131" i="3"/>
  <c r="P131" i="3" s="1"/>
  <c r="E132" i="3"/>
  <c r="P132" i="3" s="1"/>
  <c r="E133" i="3"/>
  <c r="P133" i="3" s="1"/>
  <c r="E134" i="3"/>
  <c r="P134" i="3" s="1"/>
  <c r="E135" i="3"/>
  <c r="P135" i="3" s="1"/>
  <c r="E136" i="3"/>
  <c r="P136" i="3" s="1"/>
  <c r="E137" i="3"/>
  <c r="P137" i="3" s="1"/>
  <c r="E138" i="3"/>
  <c r="P138" i="3" s="1"/>
  <c r="E139" i="3"/>
  <c r="P139" i="3" s="1"/>
  <c r="E140" i="3"/>
  <c r="P140" i="3" s="1"/>
  <c r="E141" i="3"/>
  <c r="P141" i="3" s="1"/>
  <c r="E142" i="3"/>
  <c r="P142" i="3" s="1"/>
  <c r="E143" i="3"/>
  <c r="P143" i="3" s="1"/>
  <c r="E144" i="3"/>
  <c r="P144" i="3" s="1"/>
  <c r="E145" i="3"/>
  <c r="P145" i="3" s="1"/>
  <c r="E146" i="3"/>
  <c r="P146" i="3" s="1"/>
  <c r="E147" i="3"/>
  <c r="P147" i="3" s="1"/>
  <c r="E148" i="3"/>
  <c r="P148" i="3" s="1"/>
  <c r="E149" i="3"/>
  <c r="P149" i="3" s="1"/>
  <c r="E150" i="3"/>
  <c r="P150" i="3" s="1"/>
  <c r="E151" i="3"/>
  <c r="P151" i="3" s="1"/>
  <c r="E152" i="3"/>
  <c r="P152" i="3" s="1"/>
  <c r="E153" i="3"/>
  <c r="P153" i="3" s="1"/>
  <c r="E154" i="3"/>
  <c r="P154" i="3" s="1"/>
  <c r="E2" i="3"/>
  <c r="P2" i="3" s="1"/>
  <c r="H3" i="3"/>
  <c r="L3" i="3" s="1"/>
  <c r="H4" i="3"/>
  <c r="T4" i="3" s="1"/>
  <c r="H5" i="3"/>
  <c r="L5" i="3" s="1"/>
  <c r="H6" i="3"/>
  <c r="L6" i="3" s="1"/>
  <c r="H7" i="3"/>
  <c r="T7" i="3" s="1"/>
  <c r="H8" i="3"/>
  <c r="L8" i="3" s="1"/>
  <c r="H9" i="3"/>
  <c r="R9" i="3" s="1"/>
  <c r="H10" i="3"/>
  <c r="L10" i="3" s="1"/>
  <c r="H11" i="3"/>
  <c r="L11" i="3" s="1"/>
  <c r="H12" i="3"/>
  <c r="S12" i="3" s="1"/>
  <c r="H13" i="3"/>
  <c r="L13" i="3" s="1"/>
  <c r="H14" i="3"/>
  <c r="L14" i="3" s="1"/>
  <c r="H15" i="3"/>
  <c r="T15" i="3" s="1"/>
  <c r="H16" i="3"/>
  <c r="L16" i="3" s="1"/>
  <c r="H17" i="3"/>
  <c r="T17" i="3" s="1"/>
  <c r="H18" i="3"/>
  <c r="L18" i="3" s="1"/>
  <c r="H19" i="3"/>
  <c r="L19" i="3" s="1"/>
  <c r="H20" i="3"/>
  <c r="S20" i="3" s="1"/>
  <c r="H21" i="3"/>
  <c r="L21" i="3" s="1"/>
  <c r="H22" i="3"/>
  <c r="L22" i="3" s="1"/>
  <c r="H23" i="3"/>
  <c r="R23" i="3" s="1"/>
  <c r="H24" i="3"/>
  <c r="L24" i="3" s="1"/>
  <c r="H25" i="3"/>
  <c r="S25" i="3" s="1"/>
  <c r="H26" i="3"/>
  <c r="L26" i="3" s="1"/>
  <c r="H27" i="3"/>
  <c r="L27" i="3" s="1"/>
  <c r="H28" i="3"/>
  <c r="T28" i="3" s="1"/>
  <c r="H29" i="3"/>
  <c r="L29" i="3" s="1"/>
  <c r="H30" i="3"/>
  <c r="L30" i="3" s="1"/>
  <c r="H31" i="3"/>
  <c r="T31" i="3" s="1"/>
  <c r="H32" i="3"/>
  <c r="L32" i="3" s="1"/>
  <c r="H33" i="3"/>
  <c r="S33" i="3" s="1"/>
  <c r="H34" i="3"/>
  <c r="L34" i="3" s="1"/>
  <c r="H35" i="3"/>
  <c r="L35" i="3" s="1"/>
  <c r="H36" i="3"/>
  <c r="T36" i="3" s="1"/>
  <c r="H37" i="3"/>
  <c r="L37" i="3" s="1"/>
  <c r="H38" i="3"/>
  <c r="L38" i="3" s="1"/>
  <c r="H39" i="3"/>
  <c r="S39" i="3" s="1"/>
  <c r="H40" i="3"/>
  <c r="L40" i="3" s="1"/>
  <c r="H41" i="3"/>
  <c r="S41" i="3" s="1"/>
  <c r="H42" i="3"/>
  <c r="T42" i="3" s="1"/>
  <c r="H43" i="3"/>
  <c r="L43" i="3" s="1"/>
  <c r="H44" i="3"/>
  <c r="S44" i="3" s="1"/>
  <c r="H45" i="3"/>
  <c r="L45" i="3" s="1"/>
  <c r="H46" i="3"/>
  <c r="L46" i="3" s="1"/>
  <c r="H47" i="3"/>
  <c r="T47" i="3" s="1"/>
  <c r="H48" i="3"/>
  <c r="L48" i="3" s="1"/>
  <c r="H49" i="3"/>
  <c r="T49" i="3" s="1"/>
  <c r="H50" i="3"/>
  <c r="L50" i="3" s="1"/>
  <c r="H51" i="3"/>
  <c r="L51" i="3" s="1"/>
  <c r="H52" i="3"/>
  <c r="S52" i="3" s="1"/>
  <c r="H53" i="3"/>
  <c r="L53" i="3" s="1"/>
  <c r="H54" i="3"/>
  <c r="L54" i="3" s="1"/>
  <c r="H55" i="3"/>
  <c r="S55" i="3" s="1"/>
  <c r="H56" i="3"/>
  <c r="L56" i="3" s="1"/>
  <c r="H57" i="3"/>
  <c r="T57" i="3" s="1"/>
  <c r="H58" i="3"/>
  <c r="L58" i="3" s="1"/>
  <c r="H59" i="3"/>
  <c r="L59" i="3" s="1"/>
  <c r="H60" i="3"/>
  <c r="S60" i="3" s="1"/>
  <c r="H61" i="3"/>
  <c r="L61" i="3" s="1"/>
  <c r="H62" i="3"/>
  <c r="L62" i="3" s="1"/>
  <c r="H63" i="3"/>
  <c r="R63" i="3" s="1"/>
  <c r="H64" i="3"/>
  <c r="L64" i="3" s="1"/>
  <c r="H65" i="3"/>
  <c r="S65" i="3" s="1"/>
  <c r="H66" i="3"/>
  <c r="L66" i="3" s="1"/>
  <c r="H67" i="3"/>
  <c r="L67" i="3" s="1"/>
  <c r="H68" i="3"/>
  <c r="R68" i="3" s="1"/>
  <c r="H69" i="3"/>
  <c r="L69" i="3" s="1"/>
  <c r="H70" i="3"/>
  <c r="L70" i="3" s="1"/>
  <c r="H71" i="3"/>
  <c r="S71" i="3" s="1"/>
  <c r="H72" i="3"/>
  <c r="L72" i="3" s="1"/>
  <c r="H73" i="3"/>
  <c r="T73" i="3" s="1"/>
  <c r="H74" i="3"/>
  <c r="L74" i="3" s="1"/>
  <c r="H75" i="3"/>
  <c r="L75" i="3" s="1"/>
  <c r="H76" i="3"/>
  <c r="T76" i="3" s="1"/>
  <c r="H77" i="3"/>
  <c r="L77" i="3" s="1"/>
  <c r="H78" i="3"/>
  <c r="L78" i="3" s="1"/>
  <c r="H79" i="3"/>
  <c r="R79" i="3" s="1"/>
  <c r="H80" i="3"/>
  <c r="L80" i="3" s="1"/>
  <c r="H81" i="3"/>
  <c r="T81" i="3" s="1"/>
  <c r="H82" i="3"/>
  <c r="L82" i="3" s="1"/>
  <c r="H83" i="3"/>
  <c r="L83" i="3" s="1"/>
  <c r="H84" i="3"/>
  <c r="S84" i="3" s="1"/>
  <c r="H85" i="3"/>
  <c r="L85" i="3" s="1"/>
  <c r="H86" i="3"/>
  <c r="L86" i="3" s="1"/>
  <c r="H87" i="3"/>
  <c r="S87" i="3" s="1"/>
  <c r="H88" i="3"/>
  <c r="L88" i="3" s="1"/>
  <c r="H89" i="3"/>
  <c r="T89" i="3" s="1"/>
  <c r="H90" i="3"/>
  <c r="L90" i="3" s="1"/>
  <c r="H91" i="3"/>
  <c r="L91" i="3" s="1"/>
  <c r="H92" i="3"/>
  <c r="R92" i="3" s="1"/>
  <c r="H93" i="3"/>
  <c r="L93" i="3" s="1"/>
  <c r="H94" i="3"/>
  <c r="L94" i="3" s="1"/>
  <c r="H95" i="3"/>
  <c r="R95" i="3" s="1"/>
  <c r="H96" i="3"/>
  <c r="L96" i="3" s="1"/>
  <c r="H97" i="3"/>
  <c r="S97" i="3" s="1"/>
  <c r="H98" i="3"/>
  <c r="L98" i="3" s="1"/>
  <c r="H99" i="3"/>
  <c r="L99" i="3" s="1"/>
  <c r="H100" i="3"/>
  <c r="R100" i="3" s="1"/>
  <c r="H101" i="3"/>
  <c r="L101" i="3" s="1"/>
  <c r="H102" i="3"/>
  <c r="L102" i="3" s="1"/>
  <c r="H103" i="3"/>
  <c r="S103" i="3" s="1"/>
  <c r="H104" i="3"/>
  <c r="L104" i="3" s="1"/>
  <c r="H105" i="3"/>
  <c r="S105" i="3" s="1"/>
  <c r="H106" i="3"/>
  <c r="S106" i="3" s="1"/>
  <c r="H107" i="3"/>
  <c r="L107" i="3" s="1"/>
  <c r="H108" i="3"/>
  <c r="S108" i="3" s="1"/>
  <c r="H109" i="3"/>
  <c r="L109" i="3" s="1"/>
  <c r="H110" i="3"/>
  <c r="L110" i="3" s="1"/>
  <c r="H111" i="3"/>
  <c r="R111" i="3" s="1"/>
  <c r="H112" i="3"/>
  <c r="L112" i="3" s="1"/>
  <c r="H113" i="3"/>
  <c r="R113" i="3" s="1"/>
  <c r="H114" i="3"/>
  <c r="L114" i="3" s="1"/>
  <c r="H115" i="3"/>
  <c r="L115" i="3" s="1"/>
  <c r="H116" i="3"/>
  <c r="S116" i="3" s="1"/>
  <c r="H117" i="3"/>
  <c r="L117" i="3" s="1"/>
  <c r="H118" i="3"/>
  <c r="L118" i="3" s="1"/>
  <c r="H119" i="3"/>
  <c r="S119" i="3" s="1"/>
  <c r="H120" i="3"/>
  <c r="L120" i="3" s="1"/>
  <c r="H121" i="3"/>
  <c r="S121" i="3" s="1"/>
  <c r="H122" i="3"/>
  <c r="L122" i="3" s="1"/>
  <c r="H123" i="3"/>
  <c r="L123" i="3" s="1"/>
  <c r="H124" i="3"/>
  <c r="R124" i="3" s="1"/>
  <c r="H125" i="3"/>
  <c r="L125" i="3" s="1"/>
  <c r="H126" i="3"/>
  <c r="L126" i="3" s="1"/>
  <c r="H127" i="3"/>
  <c r="T127" i="3" s="1"/>
  <c r="H128" i="3"/>
  <c r="L128" i="3" s="1"/>
  <c r="H129" i="3"/>
  <c r="S129" i="3" s="1"/>
  <c r="H130" i="3"/>
  <c r="L130" i="3" s="1"/>
  <c r="H131" i="3"/>
  <c r="L131" i="3" s="1"/>
  <c r="H132" i="3"/>
  <c r="R132" i="3" s="1"/>
  <c r="H133" i="3"/>
  <c r="L133" i="3" s="1"/>
  <c r="H134" i="3"/>
  <c r="L134" i="3" s="1"/>
  <c r="H135" i="3"/>
  <c r="S135" i="3" s="1"/>
  <c r="H136" i="3"/>
  <c r="S136" i="3" s="1"/>
  <c r="H137" i="3"/>
  <c r="R137" i="3" s="1"/>
  <c r="H138" i="3"/>
  <c r="L138" i="3" s="1"/>
  <c r="H139" i="3"/>
  <c r="L139" i="3" s="1"/>
  <c r="H140" i="3"/>
  <c r="R140" i="3" s="1"/>
  <c r="H141" i="3"/>
  <c r="L141" i="3" s="1"/>
  <c r="H142" i="3"/>
  <c r="L142" i="3" s="1"/>
  <c r="H143" i="3"/>
  <c r="T143" i="3" s="1"/>
  <c r="H144" i="3"/>
  <c r="L144" i="3" s="1"/>
  <c r="H145" i="3"/>
  <c r="S145" i="3" s="1"/>
  <c r="H146" i="3"/>
  <c r="L146" i="3" s="1"/>
  <c r="H147" i="3"/>
  <c r="L147" i="3" s="1"/>
  <c r="H148" i="3"/>
  <c r="T148" i="3" s="1"/>
  <c r="H149" i="3"/>
  <c r="L149" i="3" s="1"/>
  <c r="H150" i="3"/>
  <c r="S150" i="3" s="1"/>
  <c r="H151" i="3"/>
  <c r="S151" i="3" s="1"/>
  <c r="H152" i="3"/>
  <c r="R152" i="3" s="1"/>
  <c r="H153" i="3"/>
  <c r="T153" i="3" s="1"/>
  <c r="H154" i="3"/>
  <c r="L154" i="3" s="1"/>
  <c r="S2" i="3"/>
  <c r="T10" i="3"/>
  <c r="T34" i="3"/>
  <c r="S58" i="3"/>
  <c r="S40" i="3"/>
  <c r="S48" i="3"/>
  <c r="S56" i="3"/>
  <c r="S64" i="3"/>
  <c r="S72" i="3"/>
  <c r="S80" i="3"/>
  <c r="S88" i="3"/>
  <c r="S96" i="3"/>
  <c r="S104" i="3"/>
  <c r="S112" i="3"/>
  <c r="T120" i="3"/>
  <c r="S128" i="3"/>
  <c r="S5" i="3"/>
  <c r="S8" i="3"/>
  <c r="S9" i="3"/>
  <c r="S13" i="3"/>
  <c r="S16" i="3"/>
  <c r="S21" i="3"/>
  <c r="S24" i="3"/>
  <c r="S29" i="3"/>
  <c r="S32" i="3"/>
  <c r="S37" i="3"/>
  <c r="S45" i="3"/>
  <c r="S53" i="3"/>
  <c r="S59" i="3"/>
  <c r="S61" i="3"/>
  <c r="S69" i="3"/>
  <c r="S77" i="3"/>
  <c r="S85" i="3"/>
  <c r="S93" i="3"/>
  <c r="S101" i="3"/>
  <c r="S115" i="3"/>
  <c r="S117" i="3"/>
  <c r="T33" i="3"/>
  <c r="T3" i="3"/>
  <c r="T5" i="3"/>
  <c r="T8" i="3"/>
  <c r="T13" i="3"/>
  <c r="T16" i="3"/>
  <c r="T19" i="3"/>
  <c r="T21" i="3"/>
  <c r="T24" i="3"/>
  <c r="T29" i="3"/>
  <c r="T32" i="3"/>
  <c r="T37" i="3"/>
  <c r="T40" i="3"/>
  <c r="T45" i="3"/>
  <c r="T46" i="3"/>
  <c r="T48" i="3"/>
  <c r="T53" i="3"/>
  <c r="T56" i="3"/>
  <c r="T61" i="3"/>
  <c r="T64" i="3"/>
  <c r="T69" i="3"/>
  <c r="T72" i="3"/>
  <c r="T77" i="3"/>
  <c r="T80" i="3"/>
  <c r="T85" i="3"/>
  <c r="T88" i="3"/>
  <c r="T93" i="3"/>
  <c r="T96" i="3"/>
  <c r="T101" i="3"/>
  <c r="T104" i="3"/>
  <c r="T109" i="3"/>
  <c r="T112" i="3"/>
  <c r="T117" i="3"/>
  <c r="T128" i="3"/>
  <c r="T133" i="3"/>
  <c r="T144" i="3"/>
  <c r="R5" i="3"/>
  <c r="R8" i="3"/>
  <c r="R13" i="3"/>
  <c r="R16" i="3"/>
  <c r="R21" i="3"/>
  <c r="R24" i="3"/>
  <c r="R29" i="3"/>
  <c r="R32" i="3"/>
  <c r="R37" i="3"/>
  <c r="R40" i="3"/>
  <c r="R45" i="3"/>
  <c r="R48" i="3"/>
  <c r="R53" i="3"/>
  <c r="R56" i="3"/>
  <c r="R61" i="3"/>
  <c r="R64" i="3"/>
  <c r="R69" i="3"/>
  <c r="R72" i="3"/>
  <c r="R77" i="3"/>
  <c r="R80" i="3"/>
  <c r="R85" i="3"/>
  <c r="R88" i="3"/>
  <c r="R93" i="3"/>
  <c r="R96" i="3"/>
  <c r="R101" i="3"/>
  <c r="R104" i="3"/>
  <c r="R109" i="3"/>
  <c r="R112" i="3"/>
  <c r="R117" i="3"/>
  <c r="R120" i="3"/>
  <c r="R125" i="3"/>
  <c r="R128" i="3"/>
  <c r="R133" i="3"/>
  <c r="R136" i="3"/>
  <c r="R144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2" i="3"/>
  <c r="K3" i="3"/>
  <c r="K4" i="3"/>
  <c r="K5" i="3" s="1"/>
  <c r="K6" i="3"/>
  <c r="K7" i="3" s="1"/>
  <c r="K8" i="3" s="1"/>
  <c r="K9" i="3" s="1"/>
  <c r="K10" i="3"/>
  <c r="K11" i="3"/>
  <c r="K12" i="3" s="1"/>
  <c r="K13" i="3"/>
  <c r="K14" i="3" s="1"/>
  <c r="K15" i="3"/>
  <c r="K16" i="3" s="1"/>
  <c r="K17" i="3"/>
  <c r="K18" i="3" s="1"/>
  <c r="K19" i="3"/>
  <c r="K20" i="3" s="1"/>
  <c r="K21" i="3"/>
  <c r="K22" i="3"/>
  <c r="K23" i="3" s="1"/>
  <c r="K24" i="3"/>
  <c r="K25" i="3" s="1"/>
  <c r="K26" i="3"/>
  <c r="K27" i="3" s="1"/>
  <c r="K28" i="3" s="1"/>
  <c r="K29" i="3" s="1"/>
  <c r="K30" i="3"/>
  <c r="K31" i="3" s="1"/>
  <c r="K32" i="3"/>
  <c r="K33" i="3"/>
  <c r="K34" i="3" s="1"/>
  <c r="K35" i="3" s="1"/>
  <c r="K36" i="3"/>
  <c r="K37" i="3"/>
  <c r="K38" i="3"/>
  <c r="K39" i="3"/>
  <c r="K40" i="3"/>
  <c r="K41" i="3" s="1"/>
  <c r="K42" i="3"/>
  <c r="K43" i="3"/>
  <c r="K44" i="3" s="1"/>
  <c r="K45" i="3"/>
  <c r="K46" i="3" s="1"/>
  <c r="K47" i="3"/>
  <c r="K48" i="3"/>
  <c r="K49" i="3" s="1"/>
  <c r="K50" i="3"/>
  <c r="K51" i="3"/>
  <c r="K52" i="3" s="1"/>
  <c r="K53" i="3" s="1"/>
  <c r="K54" i="3"/>
  <c r="K55" i="3" s="1"/>
  <c r="K56" i="3" s="1"/>
  <c r="K57" i="3" s="1"/>
  <c r="K58" i="3"/>
  <c r="K59" i="3" s="1"/>
  <c r="K60" i="3"/>
  <c r="K61" i="3"/>
  <c r="K62" i="3" s="1"/>
  <c r="K63" i="3"/>
  <c r="K64" i="3" s="1"/>
  <c r="K65" i="3"/>
  <c r="K66" i="3"/>
  <c r="K67" i="3" s="1"/>
  <c r="K68" i="3" s="1"/>
  <c r="K69" i="3"/>
  <c r="K70" i="3" s="1"/>
  <c r="K71" i="3"/>
  <c r="K72" i="3" s="1"/>
  <c r="K73" i="3"/>
  <c r="K74" i="3" s="1"/>
  <c r="K75" i="3" s="1"/>
  <c r="K76" i="3" s="1"/>
  <c r="K77" i="3" s="1"/>
  <c r="K78" i="3" s="1"/>
  <c r="K79" i="3" s="1"/>
  <c r="K80" i="3" s="1"/>
  <c r="K81" i="3"/>
  <c r="K82" i="3" s="1"/>
  <c r="K83" i="3"/>
  <c r="K84" i="3" s="1"/>
  <c r="K85" i="3"/>
  <c r="K86" i="3"/>
  <c r="K87" i="3" s="1"/>
  <c r="K88" i="3" s="1"/>
  <c r="K89" i="3" s="1"/>
  <c r="K90" i="3"/>
  <c r="K91" i="3" s="1"/>
  <c r="K92" i="3" s="1"/>
  <c r="K93" i="3" s="1"/>
  <c r="K94" i="3"/>
  <c r="K95" i="3" s="1"/>
  <c r="K96" i="3" s="1"/>
  <c r="K97" i="3" s="1"/>
  <c r="K98" i="3"/>
  <c r="K99" i="3" s="1"/>
  <c r="K100" i="3" s="1"/>
  <c r="K101" i="3" s="1"/>
  <c r="K102" i="3"/>
  <c r="K103" i="3"/>
  <c r="K104" i="3" s="1"/>
  <c r="K105" i="3" s="1"/>
  <c r="K106" i="3" s="1"/>
  <c r="K107" i="3"/>
  <c r="K108" i="3" s="1"/>
  <c r="K109" i="3" s="1"/>
  <c r="K110" i="3"/>
  <c r="K111" i="3" s="1"/>
  <c r="K112" i="3" s="1"/>
  <c r="K113" i="3" s="1"/>
  <c r="K114" i="3"/>
  <c r="K115" i="3" s="1"/>
  <c r="K116" i="3"/>
  <c r="K117" i="3" s="1"/>
  <c r="K118" i="3" s="1"/>
  <c r="K119" i="3" s="1"/>
  <c r="K120" i="3"/>
  <c r="K121" i="3"/>
  <c r="K122" i="3" s="1"/>
  <c r="K123" i="3"/>
  <c r="K124" i="3" s="1"/>
  <c r="K125" i="3" s="1"/>
  <c r="K126" i="3" s="1"/>
  <c r="K127" i="3"/>
  <c r="K128" i="3"/>
  <c r="K129" i="3"/>
  <c r="K130" i="3" s="1"/>
  <c r="K131" i="3" s="1"/>
  <c r="K132" i="3" s="1"/>
  <c r="K133" i="3"/>
  <c r="K134" i="3" s="1"/>
  <c r="K135" i="3"/>
  <c r="K136" i="3" s="1"/>
  <c r="K137" i="3" s="1"/>
  <c r="K138" i="3"/>
  <c r="K139" i="3"/>
  <c r="K140" i="3" s="1"/>
  <c r="K141" i="3"/>
  <c r="K142" i="3"/>
  <c r="K143" i="3" s="1"/>
  <c r="K144" i="3"/>
  <c r="K145" i="3" s="1"/>
  <c r="K146" i="3" s="1"/>
  <c r="K147" i="3"/>
  <c r="K148" i="3"/>
  <c r="K149" i="3" s="1"/>
  <c r="K150" i="3" s="1"/>
  <c r="K151" i="3"/>
  <c r="K152" i="3" s="1"/>
  <c r="K153" i="3" s="1"/>
  <c r="K154" i="3" s="1"/>
  <c r="I4" i="3"/>
  <c r="I5" i="3" s="1"/>
  <c r="I6" i="3"/>
  <c r="I7" i="3" s="1"/>
  <c r="I8" i="3" s="1"/>
  <c r="I9" i="3" s="1"/>
  <c r="I10" i="3"/>
  <c r="I11" i="3"/>
  <c r="I12" i="3" s="1"/>
  <c r="I13" i="3" s="1"/>
  <c r="I14" i="3" s="1"/>
  <c r="I15" i="3" s="1"/>
  <c r="I16" i="3" s="1"/>
  <c r="I17" i="3"/>
  <c r="I18" i="3" s="1"/>
  <c r="I19" i="3" s="1"/>
  <c r="I20" i="3" s="1"/>
  <c r="I21" i="3"/>
  <c r="I22" i="3" s="1"/>
  <c r="I23" i="3" s="1"/>
  <c r="I24" i="3" s="1"/>
  <c r="I25" i="3" s="1"/>
  <c r="I26" i="3" s="1"/>
  <c r="I27" i="3" s="1"/>
  <c r="I28" i="3" s="1"/>
  <c r="I29" i="3" s="1"/>
  <c r="I30" i="3"/>
  <c r="I31" i="3" s="1"/>
  <c r="I32" i="3"/>
  <c r="I33" i="3" s="1"/>
  <c r="I34" i="3" s="1"/>
  <c r="I35" i="3" s="1"/>
  <c r="I36" i="3"/>
  <c r="I37" i="3" s="1"/>
  <c r="I38" i="3" s="1"/>
  <c r="I39" i="3" s="1"/>
  <c r="I40" i="3" s="1"/>
  <c r="I41" i="3" s="1"/>
  <c r="I42" i="3"/>
  <c r="I43" i="3" s="1"/>
  <c r="I44" i="3" s="1"/>
  <c r="I45" i="3" s="1"/>
  <c r="I46" i="3" s="1"/>
  <c r="I47" i="3" s="1"/>
  <c r="I48" i="3"/>
  <c r="I49" i="3" s="1"/>
  <c r="I50" i="3"/>
  <c r="I51" i="3"/>
  <c r="I52" i="3" s="1"/>
  <c r="I53" i="3" s="1"/>
  <c r="I54" i="3" s="1"/>
  <c r="I55" i="3" s="1"/>
  <c r="I56" i="3" s="1"/>
  <c r="I57" i="3" s="1"/>
  <c r="I58" i="3" s="1"/>
  <c r="I59" i="3" s="1"/>
  <c r="I60" i="3" s="1"/>
  <c r="I61" i="3"/>
  <c r="I62" i="3" s="1"/>
  <c r="I63" i="3" s="1"/>
  <c r="I64" i="3" s="1"/>
  <c r="I65" i="3" s="1"/>
  <c r="I66" i="3"/>
  <c r="I67" i="3" s="1"/>
  <c r="I68" i="3" s="1"/>
  <c r="I69" i="3"/>
  <c r="I70" i="3" s="1"/>
  <c r="I71" i="3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/>
  <c r="I86" i="3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/>
  <c r="I99" i="3" s="1"/>
  <c r="I100" i="3" s="1"/>
  <c r="I101" i="3" s="1"/>
  <c r="I102" i="3" s="1"/>
  <c r="I103" i="3" s="1"/>
  <c r="I104" i="3" s="1"/>
  <c r="I105" i="3" s="1"/>
  <c r="I106" i="3" s="1"/>
  <c r="I107" i="3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/>
  <c r="I140" i="3" s="1"/>
  <c r="I141" i="3" s="1"/>
  <c r="I142" i="3"/>
  <c r="I143" i="3" s="1"/>
  <c r="I144" i="3"/>
  <c r="I145" i="3" s="1"/>
  <c r="I146" i="3" s="1"/>
  <c r="I147" i="3"/>
  <c r="I148" i="3"/>
  <c r="I149" i="3" s="1"/>
  <c r="I150" i="3" s="1"/>
  <c r="I151" i="3" s="1"/>
  <c r="I152" i="3" s="1"/>
  <c r="I153" i="3" s="1"/>
  <c r="I154" i="3" s="1"/>
  <c r="I2" i="3"/>
  <c r="I3" i="3" s="1"/>
  <c r="J154" i="3"/>
  <c r="C154" i="3"/>
  <c r="J153" i="3"/>
  <c r="C153" i="3"/>
  <c r="J152" i="3"/>
  <c r="C152" i="3"/>
  <c r="J151" i="3"/>
  <c r="C151" i="3"/>
  <c r="J150" i="3"/>
  <c r="C150" i="3"/>
  <c r="J149" i="3"/>
  <c r="C149" i="3"/>
  <c r="J148" i="3"/>
  <c r="C148" i="3"/>
  <c r="J147" i="3"/>
  <c r="C147" i="3"/>
  <c r="J146" i="3"/>
  <c r="C146" i="3"/>
  <c r="J145" i="3"/>
  <c r="C145" i="3"/>
  <c r="J144" i="3"/>
  <c r="C144" i="3"/>
  <c r="J143" i="3"/>
  <c r="C143" i="3"/>
  <c r="J142" i="3"/>
  <c r="C142" i="3"/>
  <c r="J141" i="3"/>
  <c r="C141" i="3"/>
  <c r="J140" i="3"/>
  <c r="C140" i="3"/>
  <c r="J139" i="3"/>
  <c r="C139" i="3"/>
  <c r="J138" i="3"/>
  <c r="C138" i="3"/>
  <c r="J137" i="3"/>
  <c r="C137" i="3"/>
  <c r="J136" i="3"/>
  <c r="C136" i="3"/>
  <c r="J135" i="3"/>
  <c r="C135" i="3"/>
  <c r="J134" i="3"/>
  <c r="C134" i="3"/>
  <c r="J133" i="3"/>
  <c r="C133" i="3"/>
  <c r="J132" i="3"/>
  <c r="C132" i="3"/>
  <c r="J131" i="3"/>
  <c r="C131" i="3"/>
  <c r="J130" i="3"/>
  <c r="C130" i="3"/>
  <c r="J129" i="3"/>
  <c r="C129" i="3"/>
  <c r="J128" i="3"/>
  <c r="C128" i="3"/>
  <c r="J127" i="3"/>
  <c r="C127" i="3"/>
  <c r="J126" i="3"/>
  <c r="C126" i="3"/>
  <c r="J125" i="3"/>
  <c r="C125" i="3"/>
  <c r="J124" i="3"/>
  <c r="C124" i="3"/>
  <c r="J123" i="3"/>
  <c r="C123" i="3"/>
  <c r="J122" i="3"/>
  <c r="C122" i="3"/>
  <c r="J121" i="3"/>
  <c r="C121" i="3"/>
  <c r="J120" i="3"/>
  <c r="C120" i="3"/>
  <c r="J119" i="3"/>
  <c r="C119" i="3"/>
  <c r="J118" i="3"/>
  <c r="C118" i="3"/>
  <c r="J117" i="3"/>
  <c r="C117" i="3"/>
  <c r="J116" i="3"/>
  <c r="C116" i="3"/>
  <c r="J115" i="3"/>
  <c r="C115" i="3"/>
  <c r="J114" i="3"/>
  <c r="C114" i="3"/>
  <c r="J113" i="3"/>
  <c r="C113" i="3"/>
  <c r="J112" i="3"/>
  <c r="C112" i="3"/>
  <c r="J111" i="3"/>
  <c r="C111" i="3"/>
  <c r="J110" i="3"/>
  <c r="C110" i="3"/>
  <c r="J109" i="3"/>
  <c r="C109" i="3"/>
  <c r="J108" i="3"/>
  <c r="C108" i="3"/>
  <c r="J107" i="3"/>
  <c r="C107" i="3"/>
  <c r="J106" i="3"/>
  <c r="C106" i="3"/>
  <c r="J105" i="3"/>
  <c r="C105" i="3"/>
  <c r="J104" i="3"/>
  <c r="C104" i="3"/>
  <c r="J103" i="3"/>
  <c r="C103" i="3"/>
  <c r="J102" i="3"/>
  <c r="C102" i="3"/>
  <c r="J101" i="3"/>
  <c r="C101" i="3"/>
  <c r="J100" i="3"/>
  <c r="C100" i="3"/>
  <c r="J99" i="3"/>
  <c r="C99" i="3"/>
  <c r="J98" i="3"/>
  <c r="C98" i="3"/>
  <c r="J97" i="3"/>
  <c r="C97" i="3"/>
  <c r="J96" i="3"/>
  <c r="C96" i="3"/>
  <c r="J95" i="3"/>
  <c r="C95" i="3"/>
  <c r="J94" i="3"/>
  <c r="C94" i="3"/>
  <c r="J93" i="3"/>
  <c r="C93" i="3"/>
  <c r="J92" i="3"/>
  <c r="C92" i="3"/>
  <c r="J91" i="3"/>
  <c r="C91" i="3"/>
  <c r="J90" i="3"/>
  <c r="C90" i="3"/>
  <c r="J89" i="3"/>
  <c r="C89" i="3"/>
  <c r="J88" i="3"/>
  <c r="C88" i="3"/>
  <c r="J87" i="3"/>
  <c r="C87" i="3"/>
  <c r="J86" i="3"/>
  <c r="C86" i="3"/>
  <c r="J85" i="3"/>
  <c r="C85" i="3"/>
  <c r="J84" i="3"/>
  <c r="C84" i="3"/>
  <c r="J83" i="3"/>
  <c r="C83" i="3"/>
  <c r="J82" i="3"/>
  <c r="C82" i="3"/>
  <c r="J81" i="3"/>
  <c r="C81" i="3"/>
  <c r="J80" i="3"/>
  <c r="C80" i="3"/>
  <c r="J79" i="3"/>
  <c r="C79" i="3"/>
  <c r="J78" i="3"/>
  <c r="C78" i="3"/>
  <c r="J77" i="3"/>
  <c r="C77" i="3"/>
  <c r="J76" i="3"/>
  <c r="C76" i="3"/>
  <c r="J75" i="3"/>
  <c r="C75" i="3"/>
  <c r="J74" i="3"/>
  <c r="C74" i="3"/>
  <c r="J73" i="3"/>
  <c r="C73" i="3"/>
  <c r="J72" i="3"/>
  <c r="C72" i="3"/>
  <c r="J71" i="3"/>
  <c r="C71" i="3"/>
  <c r="J70" i="3"/>
  <c r="C70" i="3"/>
  <c r="J69" i="3"/>
  <c r="C69" i="3"/>
  <c r="J68" i="3"/>
  <c r="C68" i="3"/>
  <c r="J67" i="3"/>
  <c r="C67" i="3"/>
  <c r="J66" i="3"/>
  <c r="C66" i="3"/>
  <c r="J65" i="3"/>
  <c r="C65" i="3"/>
  <c r="J64" i="3"/>
  <c r="C64" i="3"/>
  <c r="J63" i="3"/>
  <c r="C63" i="3"/>
  <c r="J62" i="3"/>
  <c r="C62" i="3"/>
  <c r="J61" i="3"/>
  <c r="C61" i="3"/>
  <c r="J60" i="3"/>
  <c r="C60" i="3"/>
  <c r="J59" i="3"/>
  <c r="C59" i="3"/>
  <c r="J58" i="3"/>
  <c r="C58" i="3"/>
  <c r="J57" i="3"/>
  <c r="C57" i="3"/>
  <c r="J56" i="3"/>
  <c r="C56" i="3"/>
  <c r="J55" i="3"/>
  <c r="C55" i="3"/>
  <c r="J54" i="3"/>
  <c r="C54" i="3"/>
  <c r="J53" i="3"/>
  <c r="C53" i="3"/>
  <c r="J52" i="3"/>
  <c r="C52" i="3"/>
  <c r="J51" i="3"/>
  <c r="C51" i="3"/>
  <c r="J50" i="3"/>
  <c r="C50" i="3"/>
  <c r="J49" i="3"/>
  <c r="C49" i="3"/>
  <c r="J48" i="3"/>
  <c r="C48" i="3"/>
  <c r="J47" i="3"/>
  <c r="C47" i="3"/>
  <c r="J46" i="3"/>
  <c r="C46" i="3"/>
  <c r="J45" i="3"/>
  <c r="C45" i="3"/>
  <c r="J44" i="3"/>
  <c r="C44" i="3"/>
  <c r="J43" i="3"/>
  <c r="C43" i="3"/>
  <c r="J42" i="3"/>
  <c r="C42" i="3"/>
  <c r="J41" i="3"/>
  <c r="C41" i="3"/>
  <c r="J40" i="3"/>
  <c r="C40" i="3"/>
  <c r="J39" i="3"/>
  <c r="C39" i="3"/>
  <c r="J38" i="3"/>
  <c r="C38" i="3"/>
  <c r="J37" i="3"/>
  <c r="C37" i="3"/>
  <c r="J36" i="3"/>
  <c r="C36" i="3"/>
  <c r="J35" i="3"/>
  <c r="C35" i="3"/>
  <c r="J34" i="3"/>
  <c r="C34" i="3"/>
  <c r="J33" i="3"/>
  <c r="C33" i="3"/>
  <c r="J32" i="3"/>
  <c r="C32" i="3"/>
  <c r="J31" i="3"/>
  <c r="C31" i="3"/>
  <c r="J30" i="3"/>
  <c r="C30" i="3"/>
  <c r="J29" i="3"/>
  <c r="C29" i="3"/>
  <c r="J28" i="3"/>
  <c r="C28" i="3"/>
  <c r="J27" i="3"/>
  <c r="C27" i="3"/>
  <c r="J26" i="3"/>
  <c r="C26" i="3"/>
  <c r="J25" i="3"/>
  <c r="C25" i="3"/>
  <c r="J24" i="3"/>
  <c r="C24" i="3"/>
  <c r="J23" i="3"/>
  <c r="C23" i="3"/>
  <c r="J22" i="3"/>
  <c r="C22" i="3"/>
  <c r="J21" i="3"/>
  <c r="C21" i="3"/>
  <c r="J20" i="3"/>
  <c r="C20" i="3"/>
  <c r="J19" i="3"/>
  <c r="C19" i="3"/>
  <c r="J18" i="3"/>
  <c r="C18" i="3"/>
  <c r="J17" i="3"/>
  <c r="C17" i="3"/>
  <c r="J16" i="3"/>
  <c r="C16" i="3"/>
  <c r="J15" i="3"/>
  <c r="C15" i="3"/>
  <c r="J14" i="3"/>
  <c r="C14" i="3"/>
  <c r="J13" i="3"/>
  <c r="C13" i="3"/>
  <c r="J12" i="3"/>
  <c r="C12" i="3"/>
  <c r="J11" i="3"/>
  <c r="C11" i="3"/>
  <c r="J10" i="3"/>
  <c r="C10" i="3"/>
  <c r="J9" i="3"/>
  <c r="C9" i="3"/>
  <c r="J8" i="3"/>
  <c r="C8" i="3"/>
  <c r="J7" i="3"/>
  <c r="C7" i="3"/>
  <c r="J6" i="3"/>
  <c r="C6" i="3"/>
  <c r="J5" i="3"/>
  <c r="C5" i="3"/>
  <c r="J4" i="3"/>
  <c r="C4" i="3"/>
  <c r="J3" i="3"/>
  <c r="C3" i="3"/>
  <c r="J2" i="3"/>
  <c r="C2" i="3"/>
  <c r="R149" i="3" l="1"/>
  <c r="S125" i="3"/>
  <c r="S23" i="3"/>
  <c r="U15" i="3"/>
  <c r="U35" i="3"/>
  <c r="U47" i="3"/>
  <c r="U63" i="3"/>
  <c r="U71" i="3"/>
  <c r="U83" i="3"/>
  <c r="U91" i="3"/>
  <c r="U99" i="3"/>
  <c r="U107" i="3"/>
  <c r="U115" i="3"/>
  <c r="U131" i="3"/>
  <c r="U143" i="3"/>
  <c r="T83" i="3"/>
  <c r="S50" i="3"/>
  <c r="U4" i="3"/>
  <c r="U8" i="3"/>
  <c r="U12" i="3"/>
  <c r="U16" i="3"/>
  <c r="U20" i="3"/>
  <c r="U24" i="3"/>
  <c r="U28" i="3"/>
  <c r="U32" i="3"/>
  <c r="U36" i="3"/>
  <c r="U40" i="3"/>
  <c r="U44" i="3"/>
  <c r="U48" i="3"/>
  <c r="U52" i="3"/>
  <c r="U56" i="3"/>
  <c r="U60" i="3"/>
  <c r="U64" i="3"/>
  <c r="U68" i="3"/>
  <c r="U72" i="3"/>
  <c r="U76" i="3"/>
  <c r="U80" i="3"/>
  <c r="U84" i="3"/>
  <c r="U88" i="3"/>
  <c r="U92" i="3"/>
  <c r="U96" i="3"/>
  <c r="U100" i="3"/>
  <c r="U104" i="3"/>
  <c r="U108" i="3"/>
  <c r="U112" i="3"/>
  <c r="U116" i="3"/>
  <c r="U120" i="3"/>
  <c r="U124" i="3"/>
  <c r="U128" i="3"/>
  <c r="U132" i="3"/>
  <c r="U136" i="3"/>
  <c r="U140" i="3"/>
  <c r="U144" i="3"/>
  <c r="U148" i="3"/>
  <c r="U152" i="3"/>
  <c r="U7" i="3"/>
  <c r="U23" i="3"/>
  <c r="U31" i="3"/>
  <c r="U43" i="3"/>
  <c r="U59" i="3"/>
  <c r="U67" i="3"/>
  <c r="U79" i="3"/>
  <c r="U87" i="3"/>
  <c r="U95" i="3"/>
  <c r="U103" i="3"/>
  <c r="U111" i="3"/>
  <c r="U119" i="3"/>
  <c r="U123" i="3"/>
  <c r="U135" i="3"/>
  <c r="U139" i="3"/>
  <c r="U147" i="3"/>
  <c r="U151" i="3"/>
  <c r="U5" i="3"/>
  <c r="U9" i="3"/>
  <c r="U13" i="3"/>
  <c r="U17" i="3"/>
  <c r="U21" i="3"/>
  <c r="U25" i="3"/>
  <c r="U29" i="3"/>
  <c r="U33" i="3"/>
  <c r="U37" i="3"/>
  <c r="U41" i="3"/>
  <c r="U45" i="3"/>
  <c r="U49" i="3"/>
  <c r="U53" i="3"/>
  <c r="U57" i="3"/>
  <c r="U61" i="3"/>
  <c r="U65" i="3"/>
  <c r="U69" i="3"/>
  <c r="U73" i="3"/>
  <c r="U77" i="3"/>
  <c r="U81" i="3"/>
  <c r="U85" i="3"/>
  <c r="U89" i="3"/>
  <c r="U93" i="3"/>
  <c r="U97" i="3"/>
  <c r="U101" i="3"/>
  <c r="U105" i="3"/>
  <c r="U109" i="3"/>
  <c r="U113" i="3"/>
  <c r="U117" i="3"/>
  <c r="U121" i="3"/>
  <c r="U125" i="3"/>
  <c r="U129" i="3"/>
  <c r="U133" i="3"/>
  <c r="U137" i="3"/>
  <c r="U141" i="3"/>
  <c r="U145" i="3"/>
  <c r="U149" i="3"/>
  <c r="U153" i="3"/>
  <c r="R36" i="3"/>
  <c r="U127" i="3"/>
  <c r="U19" i="3"/>
  <c r="U55" i="3"/>
  <c r="U2" i="3"/>
  <c r="U6" i="3"/>
  <c r="U10" i="3"/>
  <c r="U14" i="3"/>
  <c r="U18" i="3"/>
  <c r="U22" i="3"/>
  <c r="U26" i="3"/>
  <c r="U30" i="3"/>
  <c r="U34" i="3"/>
  <c r="U38" i="3"/>
  <c r="U42" i="3"/>
  <c r="U46" i="3"/>
  <c r="U50" i="3"/>
  <c r="U54" i="3"/>
  <c r="U58" i="3"/>
  <c r="U62" i="3"/>
  <c r="U66" i="3"/>
  <c r="U70" i="3"/>
  <c r="U74" i="3"/>
  <c r="U78" i="3"/>
  <c r="U82" i="3"/>
  <c r="U86" i="3"/>
  <c r="U90" i="3"/>
  <c r="U94" i="3"/>
  <c r="U98" i="3"/>
  <c r="U102" i="3"/>
  <c r="U106" i="3"/>
  <c r="U110" i="3"/>
  <c r="U114" i="3"/>
  <c r="U118" i="3"/>
  <c r="U122" i="3"/>
  <c r="U126" i="3"/>
  <c r="U130" i="3"/>
  <c r="U134" i="3"/>
  <c r="U138" i="3"/>
  <c r="U142" i="3"/>
  <c r="U146" i="3"/>
  <c r="U150" i="3"/>
  <c r="U154" i="3"/>
  <c r="T136" i="3"/>
  <c r="S100" i="3"/>
  <c r="U3" i="3"/>
  <c r="U11" i="3"/>
  <c r="U27" i="3"/>
  <c r="U39" i="3"/>
  <c r="U51" i="3"/>
  <c r="U75" i="3"/>
  <c r="S114" i="3"/>
  <c r="Q152" i="3"/>
  <c r="Q144" i="3"/>
  <c r="Q136" i="3"/>
  <c r="Q128" i="3"/>
  <c r="Q120" i="3"/>
  <c r="Q112" i="3"/>
  <c r="Q104" i="3"/>
  <c r="Q96" i="3"/>
  <c r="Q88" i="3"/>
  <c r="Q80" i="3"/>
  <c r="Q72" i="3"/>
  <c r="Q64" i="3"/>
  <c r="Q56" i="3"/>
  <c r="Q48" i="3"/>
  <c r="Q40" i="3"/>
  <c r="Q32" i="3"/>
  <c r="Q24" i="3"/>
  <c r="Q16" i="3"/>
  <c r="Q8" i="3"/>
  <c r="Q135" i="3"/>
  <c r="Q79" i="3"/>
  <c r="Q39" i="3"/>
  <c r="S62" i="3"/>
  <c r="Q150" i="3"/>
  <c r="Q142" i="3"/>
  <c r="Q134" i="3"/>
  <c r="Q126" i="3"/>
  <c r="Q118" i="3"/>
  <c r="Q110" i="3"/>
  <c r="Q102" i="3"/>
  <c r="Q94" i="3"/>
  <c r="Q86" i="3"/>
  <c r="Q78" i="3"/>
  <c r="Q70" i="3"/>
  <c r="Q62" i="3"/>
  <c r="Q54" i="3"/>
  <c r="Q46" i="3"/>
  <c r="Q38" i="3"/>
  <c r="Q30" i="3"/>
  <c r="Q22" i="3"/>
  <c r="Q14" i="3"/>
  <c r="Q6" i="3"/>
  <c r="Q151" i="3"/>
  <c r="Q111" i="3"/>
  <c r="Q71" i="3"/>
  <c r="Q23" i="3"/>
  <c r="R54" i="3"/>
  <c r="Q149" i="3"/>
  <c r="Q141" i="3"/>
  <c r="Q133" i="3"/>
  <c r="Q125" i="3"/>
  <c r="Q117" i="3"/>
  <c r="Q109" i="3"/>
  <c r="Q101" i="3"/>
  <c r="Q93" i="3"/>
  <c r="Q85" i="3"/>
  <c r="Q77" i="3"/>
  <c r="Q69" i="3"/>
  <c r="Q61" i="3"/>
  <c r="Q53" i="3"/>
  <c r="Q45" i="3"/>
  <c r="Q37" i="3"/>
  <c r="Q29" i="3"/>
  <c r="Q21" i="3"/>
  <c r="Q13" i="3"/>
  <c r="Q5" i="3"/>
  <c r="Q143" i="3"/>
  <c r="Q103" i="3"/>
  <c r="Q63" i="3"/>
  <c r="Q31" i="3"/>
  <c r="Q148" i="3"/>
  <c r="Q140" i="3"/>
  <c r="Q132" i="3"/>
  <c r="Q124" i="3"/>
  <c r="Q116" i="3"/>
  <c r="Q108" i="3"/>
  <c r="Q100" i="3"/>
  <c r="Q92" i="3"/>
  <c r="Q84" i="3"/>
  <c r="Q76" i="3"/>
  <c r="Q68" i="3"/>
  <c r="Q60" i="3"/>
  <c r="Q52" i="3"/>
  <c r="Q44" i="3"/>
  <c r="G36" i="3"/>
  <c r="Q36" i="3"/>
  <c r="Q28" i="3"/>
  <c r="Q20" i="3"/>
  <c r="Q12" i="3"/>
  <c r="Q4" i="3"/>
  <c r="Q119" i="3"/>
  <c r="Q87" i="3"/>
  <c r="Q55" i="3"/>
  <c r="Q15" i="3"/>
  <c r="T6" i="3"/>
  <c r="Q2" i="3"/>
  <c r="Q147" i="3"/>
  <c r="Q139" i="3"/>
  <c r="Q131" i="3"/>
  <c r="Q123" i="3"/>
  <c r="Q115" i="3"/>
  <c r="Q107" i="3"/>
  <c r="Q99" i="3"/>
  <c r="Q91" i="3"/>
  <c r="Q83" i="3"/>
  <c r="Q75" i="3"/>
  <c r="Q67" i="3"/>
  <c r="Q59" i="3"/>
  <c r="Q51" i="3"/>
  <c r="Q43" i="3"/>
  <c r="Q35" i="3"/>
  <c r="Q27" i="3"/>
  <c r="Q19" i="3"/>
  <c r="Q11" i="3"/>
  <c r="Q3" i="3"/>
  <c r="Q127" i="3"/>
  <c r="Q95" i="3"/>
  <c r="Q47" i="3"/>
  <c r="Q7" i="3"/>
  <c r="Q154" i="3"/>
  <c r="Q146" i="3"/>
  <c r="Q138" i="3"/>
  <c r="Q130" i="3"/>
  <c r="Q122" i="3"/>
  <c r="Q114" i="3"/>
  <c r="Q106" i="3"/>
  <c r="Q98" i="3"/>
  <c r="Q90" i="3"/>
  <c r="Q82" i="3"/>
  <c r="Q74" i="3"/>
  <c r="Q66" i="3"/>
  <c r="Q58" i="3"/>
  <c r="Q50" i="3"/>
  <c r="Q42" i="3"/>
  <c r="Q34" i="3"/>
  <c r="Q26" i="3"/>
  <c r="Q18" i="3"/>
  <c r="Q10" i="3"/>
  <c r="R14" i="3"/>
  <c r="Q153" i="3"/>
  <c r="Q145" i="3"/>
  <c r="Q137" i="3"/>
  <c r="Q129" i="3"/>
  <c r="Q121" i="3"/>
  <c r="Q113" i="3"/>
  <c r="Q105" i="3"/>
  <c r="Q97" i="3"/>
  <c r="Q89" i="3"/>
  <c r="Q81" i="3"/>
  <c r="Q73" i="3"/>
  <c r="Q65" i="3"/>
  <c r="Q57" i="3"/>
  <c r="Q49" i="3"/>
  <c r="Q41" i="3"/>
  <c r="Q33" i="3"/>
  <c r="Q25" i="3"/>
  <c r="Q17" i="3"/>
  <c r="Q9" i="3"/>
  <c r="N143" i="3"/>
  <c r="N103" i="3"/>
  <c r="O103" i="3" s="1"/>
  <c r="G103" i="3" s="1"/>
  <c r="N31" i="3"/>
  <c r="O31" i="3" s="1"/>
  <c r="G31" i="3" s="1"/>
  <c r="T22" i="3"/>
  <c r="S14" i="3"/>
  <c r="N150" i="3"/>
  <c r="N142" i="3"/>
  <c r="N134" i="3"/>
  <c r="N126" i="3"/>
  <c r="N118" i="3"/>
  <c r="N110" i="3"/>
  <c r="O110" i="3" s="1"/>
  <c r="G110" i="3" s="1"/>
  <c r="N102" i="3"/>
  <c r="O102" i="3" s="1"/>
  <c r="G102" i="3" s="1"/>
  <c r="N94" i="3"/>
  <c r="O94" i="3" s="1"/>
  <c r="G94" i="3" s="1"/>
  <c r="N86" i="3"/>
  <c r="N78" i="3"/>
  <c r="N70" i="3"/>
  <c r="O70" i="3" s="1"/>
  <c r="G70" i="3" s="1"/>
  <c r="N62" i="3"/>
  <c r="O62" i="3" s="1"/>
  <c r="G62" i="3" s="1"/>
  <c r="N54" i="3"/>
  <c r="O54" i="3" s="1"/>
  <c r="G54" i="3" s="1"/>
  <c r="N46" i="3"/>
  <c r="O46" i="3" s="1"/>
  <c r="G46" i="3" s="1"/>
  <c r="N38" i="3"/>
  <c r="O38" i="3" s="1"/>
  <c r="G38" i="3" s="1"/>
  <c r="N30" i="3"/>
  <c r="O30" i="3" s="1"/>
  <c r="G30" i="3" s="1"/>
  <c r="N22" i="3"/>
  <c r="N14" i="3"/>
  <c r="N6" i="3"/>
  <c r="O6" i="3" s="1"/>
  <c r="G6" i="3" s="1"/>
  <c r="N87" i="3"/>
  <c r="O87" i="3" s="1"/>
  <c r="G87" i="3" s="1"/>
  <c r="N15" i="3"/>
  <c r="O15" i="3" s="1"/>
  <c r="G15" i="3" s="1"/>
  <c r="R94" i="3"/>
  <c r="R70" i="3"/>
  <c r="R30" i="3"/>
  <c r="T62" i="3"/>
  <c r="S30" i="3"/>
  <c r="N149" i="3"/>
  <c r="O149" i="3" s="1"/>
  <c r="G149" i="3" s="1"/>
  <c r="N141" i="3"/>
  <c r="O141" i="3" s="1"/>
  <c r="G141" i="3" s="1"/>
  <c r="N133" i="3"/>
  <c r="N125" i="3"/>
  <c r="O125" i="3" s="1"/>
  <c r="G125" i="3" s="1"/>
  <c r="N117" i="3"/>
  <c r="N109" i="3"/>
  <c r="N101" i="3"/>
  <c r="N93" i="3"/>
  <c r="N85" i="3"/>
  <c r="O85" i="3" s="1"/>
  <c r="G85" i="3" s="1"/>
  <c r="N77" i="3"/>
  <c r="O77" i="3" s="1"/>
  <c r="G77" i="3" s="1"/>
  <c r="N69" i="3"/>
  <c r="O69" i="3" s="1"/>
  <c r="G69" i="3" s="1"/>
  <c r="N61" i="3"/>
  <c r="O61" i="3" s="1"/>
  <c r="G61" i="3" s="1"/>
  <c r="N53" i="3"/>
  <c r="N45" i="3"/>
  <c r="O45" i="3" s="1"/>
  <c r="G45" i="3" s="1"/>
  <c r="N37" i="3"/>
  <c r="N29" i="3"/>
  <c r="N21" i="3"/>
  <c r="O21" i="3" s="1"/>
  <c r="G21" i="3" s="1"/>
  <c r="N13" i="3"/>
  <c r="O13" i="3" s="1"/>
  <c r="G13" i="3" s="1"/>
  <c r="N5" i="3"/>
  <c r="O5" i="3" s="1"/>
  <c r="G5" i="3" s="1"/>
  <c r="N127" i="3"/>
  <c r="O127" i="3" s="1"/>
  <c r="G127" i="3" s="1"/>
  <c r="N71" i="3"/>
  <c r="N47" i="3"/>
  <c r="R46" i="3"/>
  <c r="R6" i="3"/>
  <c r="T38" i="3"/>
  <c r="S54" i="3"/>
  <c r="N148" i="3"/>
  <c r="O148" i="3" s="1"/>
  <c r="G148" i="3" s="1"/>
  <c r="N140" i="3"/>
  <c r="O140" i="3" s="1"/>
  <c r="G140" i="3" s="1"/>
  <c r="N132" i="3"/>
  <c r="O132" i="3" s="1"/>
  <c r="G132" i="3" s="1"/>
  <c r="N124" i="3"/>
  <c r="O124" i="3" s="1"/>
  <c r="G124" i="3" s="1"/>
  <c r="N116" i="3"/>
  <c r="O116" i="3" s="1"/>
  <c r="G116" i="3" s="1"/>
  <c r="N108" i="3"/>
  <c r="N100" i="3"/>
  <c r="O100" i="3" s="1"/>
  <c r="G100" i="3" s="1"/>
  <c r="N92" i="3"/>
  <c r="O92" i="3" s="1"/>
  <c r="G92" i="3" s="1"/>
  <c r="N84" i="3"/>
  <c r="O84" i="3" s="1"/>
  <c r="G84" i="3" s="1"/>
  <c r="N76" i="3"/>
  <c r="O76" i="3" s="1"/>
  <c r="G76" i="3" s="1"/>
  <c r="N68" i="3"/>
  <c r="O68" i="3" s="1"/>
  <c r="G68" i="3" s="1"/>
  <c r="N60" i="3"/>
  <c r="O60" i="3" s="1"/>
  <c r="G60" i="3" s="1"/>
  <c r="N52" i="3"/>
  <c r="O52" i="3" s="1"/>
  <c r="G52" i="3" s="1"/>
  <c r="N44" i="3"/>
  <c r="N36" i="3"/>
  <c r="N28" i="3"/>
  <c r="O28" i="3" s="1"/>
  <c r="G28" i="3" s="1"/>
  <c r="N20" i="3"/>
  <c r="O20" i="3" s="1"/>
  <c r="G20" i="3" s="1"/>
  <c r="N12" i="3"/>
  <c r="N4" i="3"/>
  <c r="N119" i="3"/>
  <c r="N63" i="3"/>
  <c r="O63" i="3" s="1"/>
  <c r="G63" i="3" s="1"/>
  <c r="N55" i="3"/>
  <c r="T78" i="3"/>
  <c r="S78" i="3"/>
  <c r="N147" i="3"/>
  <c r="N139" i="3"/>
  <c r="O139" i="3" s="1"/>
  <c r="G139" i="3" s="1"/>
  <c r="N131" i="3"/>
  <c r="N123" i="3"/>
  <c r="O123" i="3" s="1"/>
  <c r="G123" i="3" s="1"/>
  <c r="N115" i="3"/>
  <c r="N107" i="3"/>
  <c r="O107" i="3" s="1"/>
  <c r="G107" i="3" s="1"/>
  <c r="N99" i="3"/>
  <c r="O99" i="3" s="1"/>
  <c r="G99" i="3" s="1"/>
  <c r="N91" i="3"/>
  <c r="O91" i="3" s="1"/>
  <c r="G91" i="3" s="1"/>
  <c r="N83" i="3"/>
  <c r="O83" i="3" s="1"/>
  <c r="G83" i="3" s="1"/>
  <c r="N75" i="3"/>
  <c r="O75" i="3" s="1"/>
  <c r="G75" i="3" s="1"/>
  <c r="N67" i="3"/>
  <c r="N59" i="3"/>
  <c r="O59" i="3" s="1"/>
  <c r="G59" i="3" s="1"/>
  <c r="N51" i="3"/>
  <c r="N43" i="3"/>
  <c r="O43" i="3" s="1"/>
  <c r="G43" i="3" s="1"/>
  <c r="N35" i="3"/>
  <c r="N27" i="3"/>
  <c r="O27" i="3" s="1"/>
  <c r="G27" i="3" s="1"/>
  <c r="N19" i="3"/>
  <c r="O19" i="3" s="1"/>
  <c r="G19" i="3" s="1"/>
  <c r="N11" i="3"/>
  <c r="O11" i="3" s="1"/>
  <c r="G11" i="3" s="1"/>
  <c r="N3" i="3"/>
  <c r="N135" i="3"/>
  <c r="O135" i="3" s="1"/>
  <c r="G135" i="3" s="1"/>
  <c r="N79" i="3"/>
  <c r="N39" i="3"/>
  <c r="O39" i="3" s="1"/>
  <c r="G39" i="3" s="1"/>
  <c r="R110" i="3"/>
  <c r="R62" i="3"/>
  <c r="R22" i="3"/>
  <c r="T54" i="3"/>
  <c r="T14" i="3"/>
  <c r="S149" i="3"/>
  <c r="S46" i="3"/>
  <c r="S6" i="3"/>
  <c r="S122" i="3"/>
  <c r="N154" i="3"/>
  <c r="O154" i="3" s="1"/>
  <c r="G154" i="3" s="1"/>
  <c r="N146" i="3"/>
  <c r="O146" i="3" s="1"/>
  <c r="G146" i="3" s="1"/>
  <c r="N138" i="3"/>
  <c r="O138" i="3" s="1"/>
  <c r="G138" i="3" s="1"/>
  <c r="N130" i="3"/>
  <c r="N122" i="3"/>
  <c r="N114" i="3"/>
  <c r="O114" i="3" s="1"/>
  <c r="G114" i="3" s="1"/>
  <c r="N106" i="3"/>
  <c r="N98" i="3"/>
  <c r="O98" i="3" s="1"/>
  <c r="G98" i="3" s="1"/>
  <c r="N90" i="3"/>
  <c r="O90" i="3" s="1"/>
  <c r="G90" i="3" s="1"/>
  <c r="N82" i="3"/>
  <c r="O82" i="3" s="1"/>
  <c r="G82" i="3" s="1"/>
  <c r="N74" i="3"/>
  <c r="O74" i="3" s="1"/>
  <c r="G74" i="3" s="1"/>
  <c r="N66" i="3"/>
  <c r="N58" i="3"/>
  <c r="O58" i="3" s="1"/>
  <c r="G58" i="3" s="1"/>
  <c r="N50" i="3"/>
  <c r="O50" i="3" s="1"/>
  <c r="G50" i="3" s="1"/>
  <c r="N42" i="3"/>
  <c r="O42" i="3" s="1"/>
  <c r="G42" i="3" s="1"/>
  <c r="N34" i="3"/>
  <c r="O34" i="3" s="1"/>
  <c r="G34" i="3" s="1"/>
  <c r="N26" i="3"/>
  <c r="O26" i="3" s="1"/>
  <c r="G26" i="3" s="1"/>
  <c r="N18" i="3"/>
  <c r="O18" i="3" s="1"/>
  <c r="G18" i="3" s="1"/>
  <c r="N10" i="3"/>
  <c r="O10" i="3" s="1"/>
  <c r="G10" i="3" s="1"/>
  <c r="N151" i="3"/>
  <c r="N95" i="3"/>
  <c r="O95" i="3" s="1"/>
  <c r="G95" i="3" s="1"/>
  <c r="N7" i="3"/>
  <c r="R38" i="3"/>
  <c r="T30" i="3"/>
  <c r="S70" i="3"/>
  <c r="S22" i="3"/>
  <c r="N153" i="3"/>
  <c r="O153" i="3" s="1"/>
  <c r="G153" i="3" s="1"/>
  <c r="N145" i="3"/>
  <c r="N137" i="3"/>
  <c r="O137" i="3" s="1"/>
  <c r="G137" i="3" s="1"/>
  <c r="N129" i="3"/>
  <c r="N121" i="3"/>
  <c r="N113" i="3"/>
  <c r="O113" i="3" s="1"/>
  <c r="G113" i="3" s="1"/>
  <c r="N105" i="3"/>
  <c r="O105" i="3" s="1"/>
  <c r="G105" i="3" s="1"/>
  <c r="N97" i="3"/>
  <c r="O97" i="3" s="1"/>
  <c r="G97" i="3" s="1"/>
  <c r="N89" i="3"/>
  <c r="O89" i="3" s="1"/>
  <c r="G89" i="3" s="1"/>
  <c r="N81" i="3"/>
  <c r="N73" i="3"/>
  <c r="O73" i="3" s="1"/>
  <c r="G73" i="3" s="1"/>
  <c r="N65" i="3"/>
  <c r="N57" i="3"/>
  <c r="N49" i="3"/>
  <c r="O49" i="3" s="1"/>
  <c r="G49" i="3" s="1"/>
  <c r="N41" i="3"/>
  <c r="O41" i="3" s="1"/>
  <c r="G41" i="3" s="1"/>
  <c r="N33" i="3"/>
  <c r="O33" i="3" s="1"/>
  <c r="G33" i="3" s="1"/>
  <c r="N25" i="3"/>
  <c r="O25" i="3" s="1"/>
  <c r="G25" i="3" s="1"/>
  <c r="N17" i="3"/>
  <c r="N9" i="3"/>
  <c r="O9" i="3" s="1"/>
  <c r="G9" i="3" s="1"/>
  <c r="N111" i="3"/>
  <c r="N23" i="3"/>
  <c r="R78" i="3"/>
  <c r="T94" i="3"/>
  <c r="T70" i="3"/>
  <c r="S38" i="3"/>
  <c r="S144" i="3"/>
  <c r="N152" i="3"/>
  <c r="O152" i="3" s="1"/>
  <c r="G152" i="3" s="1"/>
  <c r="N144" i="3"/>
  <c r="O144" i="3" s="1"/>
  <c r="G144" i="3" s="1"/>
  <c r="N136" i="3"/>
  <c r="N128" i="3"/>
  <c r="O128" i="3" s="1"/>
  <c r="G128" i="3" s="1"/>
  <c r="N120" i="3"/>
  <c r="O120" i="3" s="1"/>
  <c r="G120" i="3" s="1"/>
  <c r="N112" i="3"/>
  <c r="O112" i="3" s="1"/>
  <c r="G112" i="3" s="1"/>
  <c r="N104" i="3"/>
  <c r="O104" i="3" s="1"/>
  <c r="G104" i="3" s="1"/>
  <c r="N96" i="3"/>
  <c r="O96" i="3" s="1"/>
  <c r="G96" i="3" s="1"/>
  <c r="N88" i="3"/>
  <c r="O88" i="3" s="1"/>
  <c r="G88" i="3" s="1"/>
  <c r="N80" i="3"/>
  <c r="O80" i="3" s="1"/>
  <c r="G80" i="3" s="1"/>
  <c r="N72" i="3"/>
  <c r="N64" i="3"/>
  <c r="N56" i="3"/>
  <c r="O56" i="3" s="1"/>
  <c r="G56" i="3" s="1"/>
  <c r="N48" i="3"/>
  <c r="O48" i="3" s="1"/>
  <c r="G48" i="3" s="1"/>
  <c r="N40" i="3"/>
  <c r="O40" i="3" s="1"/>
  <c r="G40" i="3" s="1"/>
  <c r="N32" i="3"/>
  <c r="N24" i="3"/>
  <c r="N16" i="3"/>
  <c r="O16" i="3" s="1"/>
  <c r="G16" i="3" s="1"/>
  <c r="N8" i="3"/>
  <c r="T147" i="3"/>
  <c r="T75" i="3"/>
  <c r="S147" i="3"/>
  <c r="S107" i="3"/>
  <c r="S35" i="3"/>
  <c r="R139" i="3"/>
  <c r="T67" i="3"/>
  <c r="S141" i="3"/>
  <c r="S75" i="3"/>
  <c r="S19" i="3"/>
  <c r="R131" i="3"/>
  <c r="R27" i="3"/>
  <c r="R11" i="3"/>
  <c r="T131" i="3"/>
  <c r="T123" i="3"/>
  <c r="T59" i="3"/>
  <c r="S139" i="3"/>
  <c r="S99" i="3"/>
  <c r="S51" i="3"/>
  <c r="S3" i="3"/>
  <c r="T27" i="3"/>
  <c r="T11" i="3"/>
  <c r="R115" i="3"/>
  <c r="R51" i="3"/>
  <c r="S131" i="3"/>
  <c r="O106" i="3"/>
  <c r="G106" i="3" s="1"/>
  <c r="R59" i="3"/>
  <c r="R107" i="3"/>
  <c r="R43" i="3"/>
  <c r="S91" i="3"/>
  <c r="S67" i="3"/>
  <c r="S27" i="3"/>
  <c r="R123" i="3"/>
  <c r="R75" i="3"/>
  <c r="T99" i="3"/>
  <c r="T35" i="3"/>
  <c r="S123" i="3"/>
  <c r="S43" i="3"/>
  <c r="S11" i="3"/>
  <c r="R19" i="3"/>
  <c r="R3" i="3"/>
  <c r="T91" i="3"/>
  <c r="S83" i="3"/>
  <c r="R86" i="3"/>
  <c r="R52" i="3"/>
  <c r="T142" i="3"/>
  <c r="S4" i="3"/>
  <c r="T110" i="3"/>
  <c r="S134" i="3"/>
  <c r="S110" i="3"/>
  <c r="S86" i="3"/>
  <c r="S28" i="3"/>
  <c r="S36" i="3"/>
  <c r="O108" i="3"/>
  <c r="G108" i="3" s="1"/>
  <c r="O44" i="3"/>
  <c r="G44" i="3" s="1"/>
  <c r="O12" i="3"/>
  <c r="G12" i="3" s="1"/>
  <c r="R102" i="3"/>
  <c r="T86" i="3"/>
  <c r="T134" i="3"/>
  <c r="R118" i="3"/>
  <c r="R28" i="3"/>
  <c r="T126" i="3"/>
  <c r="T12" i="3"/>
  <c r="S126" i="3"/>
  <c r="S102" i="3"/>
  <c r="O36" i="3"/>
  <c r="O4" i="3"/>
  <c r="G4" i="3" s="1"/>
  <c r="T102" i="3"/>
  <c r="T60" i="3"/>
  <c r="S68" i="3"/>
  <c r="O130" i="3"/>
  <c r="G130" i="3" s="1"/>
  <c r="O66" i="3"/>
  <c r="G66" i="3" s="1"/>
  <c r="R116" i="3"/>
  <c r="T118" i="3"/>
  <c r="T150" i="3"/>
  <c r="T52" i="3"/>
  <c r="S142" i="3"/>
  <c r="S118" i="3"/>
  <c r="S94" i="3"/>
  <c r="O122" i="3"/>
  <c r="G122" i="3" s="1"/>
  <c r="T55" i="3"/>
  <c r="S133" i="3"/>
  <c r="S95" i="3"/>
  <c r="O145" i="3"/>
  <c r="G145" i="3" s="1"/>
  <c r="O129" i="3"/>
  <c r="G129" i="3" s="1"/>
  <c r="O121" i="3"/>
  <c r="G121" i="3" s="1"/>
  <c r="O81" i="3"/>
  <c r="G81" i="3" s="1"/>
  <c r="O65" i="3"/>
  <c r="G65" i="3" s="1"/>
  <c r="O57" i="3"/>
  <c r="G57" i="3" s="1"/>
  <c r="O17" i="3"/>
  <c r="G17" i="3" s="1"/>
  <c r="T71" i="3"/>
  <c r="S111" i="3"/>
  <c r="O136" i="3"/>
  <c r="G136" i="3" s="1"/>
  <c r="O72" i="3"/>
  <c r="G72" i="3" s="1"/>
  <c r="O64" i="3"/>
  <c r="G64" i="3" s="1"/>
  <c r="O32" i="3"/>
  <c r="G32" i="3" s="1"/>
  <c r="O24" i="3"/>
  <c r="G24" i="3" s="1"/>
  <c r="O8" i="3"/>
  <c r="G8" i="3" s="1"/>
  <c r="T87" i="3"/>
  <c r="S127" i="3"/>
  <c r="O151" i="3"/>
  <c r="G151" i="3" s="1"/>
  <c r="O143" i="3"/>
  <c r="G143" i="3" s="1"/>
  <c r="O119" i="3"/>
  <c r="G119" i="3" s="1"/>
  <c r="O111" i="3"/>
  <c r="G111" i="3" s="1"/>
  <c r="O79" i="3"/>
  <c r="G79" i="3" s="1"/>
  <c r="O71" i="3"/>
  <c r="G71" i="3" s="1"/>
  <c r="O55" i="3"/>
  <c r="G55" i="3" s="1"/>
  <c r="O47" i="3"/>
  <c r="G47" i="3" s="1"/>
  <c r="O23" i="3"/>
  <c r="G23" i="3" s="1"/>
  <c r="O7" i="3"/>
  <c r="G7" i="3" s="1"/>
  <c r="R141" i="3"/>
  <c r="T125" i="3"/>
  <c r="T103" i="3"/>
  <c r="S143" i="3"/>
  <c r="S109" i="3"/>
  <c r="O150" i="3"/>
  <c r="G150" i="3" s="1"/>
  <c r="O142" i="3"/>
  <c r="G142" i="3" s="1"/>
  <c r="O134" i="3"/>
  <c r="G134" i="3" s="1"/>
  <c r="O126" i="3"/>
  <c r="G126" i="3" s="1"/>
  <c r="O118" i="3"/>
  <c r="G118" i="3" s="1"/>
  <c r="O86" i="3"/>
  <c r="G86" i="3" s="1"/>
  <c r="O78" i="3"/>
  <c r="G78" i="3" s="1"/>
  <c r="O22" i="3"/>
  <c r="G22" i="3" s="1"/>
  <c r="O14" i="3"/>
  <c r="G14" i="3" s="1"/>
  <c r="R119" i="3"/>
  <c r="R47" i="3"/>
  <c r="T149" i="3"/>
  <c r="T119" i="3"/>
  <c r="T97" i="3"/>
  <c r="N2" i="3"/>
  <c r="O2" i="3" s="1"/>
  <c r="F2" i="3" s="1"/>
  <c r="O133" i="3"/>
  <c r="G133" i="3" s="1"/>
  <c r="O117" i="3"/>
  <c r="G117" i="3" s="1"/>
  <c r="O109" i="3"/>
  <c r="G109" i="3" s="1"/>
  <c r="O101" i="3"/>
  <c r="G101" i="3" s="1"/>
  <c r="O93" i="3"/>
  <c r="G93" i="3" s="1"/>
  <c r="O53" i="3"/>
  <c r="G53" i="3" s="1"/>
  <c r="O37" i="3"/>
  <c r="G37" i="3" s="1"/>
  <c r="O29" i="3"/>
  <c r="G29" i="3" s="1"/>
  <c r="R135" i="3"/>
  <c r="T141" i="3"/>
  <c r="T41" i="3"/>
  <c r="O147" i="3"/>
  <c r="G147" i="3" s="1"/>
  <c r="O131" i="3"/>
  <c r="G131" i="3" s="1"/>
  <c r="O115" i="3"/>
  <c r="G115" i="3" s="1"/>
  <c r="O67" i="3"/>
  <c r="G67" i="3" s="1"/>
  <c r="O51" i="3"/>
  <c r="G51" i="3" s="1"/>
  <c r="O35" i="3"/>
  <c r="G35" i="3" s="1"/>
  <c r="O3" i="3"/>
  <c r="G3" i="3" s="1"/>
  <c r="T98" i="3"/>
  <c r="L152" i="3"/>
  <c r="L136" i="3"/>
  <c r="T154" i="3"/>
  <c r="S154" i="3"/>
  <c r="S90" i="3"/>
  <c r="T26" i="3"/>
  <c r="L151" i="3"/>
  <c r="L143" i="3"/>
  <c r="L135" i="3"/>
  <c r="L127" i="3"/>
  <c r="L119" i="3"/>
  <c r="L111" i="3"/>
  <c r="L103" i="3"/>
  <c r="L95" i="3"/>
  <c r="L87" i="3"/>
  <c r="L79" i="3"/>
  <c r="L71" i="3"/>
  <c r="L63" i="3"/>
  <c r="L55" i="3"/>
  <c r="L47" i="3"/>
  <c r="L39" i="3"/>
  <c r="L31" i="3"/>
  <c r="L23" i="3"/>
  <c r="L15" i="3"/>
  <c r="L7" i="3"/>
  <c r="T146" i="3"/>
  <c r="S82" i="3"/>
  <c r="S18" i="3"/>
  <c r="L150" i="3"/>
  <c r="S153" i="3"/>
  <c r="S138" i="3"/>
  <c r="T74" i="3"/>
  <c r="T145" i="3"/>
  <c r="T106" i="3"/>
  <c r="T130" i="3"/>
  <c r="T66" i="3"/>
  <c r="L148" i="3"/>
  <c r="L140" i="3"/>
  <c r="L132" i="3"/>
  <c r="L124" i="3"/>
  <c r="L116" i="3"/>
  <c r="L108" i="3"/>
  <c r="L100" i="3"/>
  <c r="L92" i="3"/>
  <c r="L84" i="3"/>
  <c r="L76" i="3"/>
  <c r="L68" i="3"/>
  <c r="L60" i="3"/>
  <c r="L52" i="3"/>
  <c r="L44" i="3"/>
  <c r="L36" i="3"/>
  <c r="L28" i="3"/>
  <c r="L20" i="3"/>
  <c r="L12" i="3"/>
  <c r="L4" i="3"/>
  <c r="L2" i="3"/>
  <c r="L106" i="3"/>
  <c r="L42" i="3"/>
  <c r="R153" i="3"/>
  <c r="S89" i="3"/>
  <c r="L153" i="3"/>
  <c r="L145" i="3"/>
  <c r="L137" i="3"/>
  <c r="L129" i="3"/>
  <c r="L121" i="3"/>
  <c r="L113" i="3"/>
  <c r="L105" i="3"/>
  <c r="L97" i="3"/>
  <c r="L89" i="3"/>
  <c r="L81" i="3"/>
  <c r="L73" i="3"/>
  <c r="L65" i="3"/>
  <c r="L57" i="3"/>
  <c r="L49" i="3"/>
  <c r="L41" i="3"/>
  <c r="L33" i="3"/>
  <c r="L25" i="3"/>
  <c r="L17" i="3"/>
  <c r="L9" i="3"/>
  <c r="R103" i="3"/>
  <c r="R87" i="3"/>
  <c r="R31" i="3"/>
  <c r="R7" i="3"/>
  <c r="T39" i="3"/>
  <c r="T151" i="3"/>
  <c r="S79" i="3"/>
  <c r="S63" i="3"/>
  <c r="S47" i="3"/>
  <c r="S140" i="3"/>
  <c r="R71" i="3"/>
  <c r="T135" i="3"/>
  <c r="T23" i="3"/>
  <c r="S31" i="3"/>
  <c r="R55" i="3"/>
  <c r="S7" i="3"/>
  <c r="R127" i="3"/>
  <c r="R39" i="3"/>
  <c r="R15" i="3"/>
  <c r="T111" i="3"/>
  <c r="T95" i="3"/>
  <c r="T79" i="3"/>
  <c r="T63" i="3"/>
  <c r="R143" i="3"/>
  <c r="S15" i="3"/>
  <c r="R84" i="3"/>
  <c r="R49" i="3"/>
  <c r="T121" i="3"/>
  <c r="T92" i="3"/>
  <c r="R73" i="3"/>
  <c r="S113" i="3"/>
  <c r="S49" i="3"/>
  <c r="S17" i="3"/>
  <c r="S132" i="3"/>
  <c r="R148" i="3"/>
  <c r="R108" i="3"/>
  <c r="R60" i="3"/>
  <c r="R4" i="3"/>
  <c r="T140" i="3"/>
  <c r="T68" i="3"/>
  <c r="T25" i="3"/>
  <c r="S137" i="3"/>
  <c r="S73" i="3"/>
  <c r="S92" i="3"/>
  <c r="S148" i="3"/>
  <c r="T44" i="3"/>
  <c r="T20" i="3"/>
  <c r="S124" i="3"/>
  <c r="R12" i="3"/>
  <c r="T9" i="3"/>
  <c r="T84" i="3"/>
  <c r="T65" i="3"/>
  <c r="S57" i="3"/>
  <c r="R65" i="3"/>
  <c r="R41" i="3"/>
  <c r="S81" i="3"/>
  <c r="R76" i="3"/>
  <c r="R44" i="3"/>
  <c r="R20" i="3"/>
  <c r="T105" i="3"/>
  <c r="R129" i="3"/>
  <c r="R105" i="3"/>
  <c r="S76" i="3"/>
  <c r="T18" i="3"/>
  <c r="S130" i="3"/>
  <c r="S98" i="3"/>
  <c r="S66" i="3"/>
  <c r="S34" i="3"/>
  <c r="S26" i="3"/>
  <c r="S10" i="3"/>
  <c r="T122" i="3"/>
  <c r="T138" i="3"/>
  <c r="T82" i="3"/>
  <c r="T50" i="3"/>
  <c r="S74" i="3"/>
  <c r="S42" i="3"/>
  <c r="T114" i="3"/>
  <c r="S146" i="3"/>
  <c r="T90" i="3"/>
  <c r="T58" i="3"/>
  <c r="T2" i="3"/>
  <c r="R2" i="3"/>
  <c r="T132" i="3"/>
  <c r="T116" i="3"/>
  <c r="T100" i="3"/>
  <c r="T152" i="3"/>
  <c r="S152" i="3"/>
  <c r="S120" i="3"/>
  <c r="T124" i="3"/>
  <c r="T108" i="3"/>
  <c r="R121" i="3"/>
  <c r="R67" i="3"/>
  <c r="R57" i="3"/>
  <c r="T129" i="3"/>
  <c r="T107" i="3"/>
  <c r="T43" i="3"/>
  <c r="R83" i="3"/>
  <c r="T139" i="3"/>
  <c r="T115" i="3"/>
  <c r="T51" i="3"/>
  <c r="R91" i="3"/>
  <c r="R81" i="3"/>
  <c r="R17" i="3"/>
  <c r="T137" i="3"/>
  <c r="T113" i="3"/>
  <c r="R99" i="3"/>
  <c r="R89" i="3"/>
  <c r="R35" i="3"/>
  <c r="R25" i="3"/>
  <c r="R147" i="3"/>
  <c r="R97" i="3"/>
  <c r="R33" i="3"/>
  <c r="R145" i="3"/>
  <c r="R151" i="3"/>
  <c r="R150" i="3"/>
  <c r="R142" i="3"/>
  <c r="R134" i="3"/>
  <c r="R126" i="3"/>
  <c r="R154" i="3"/>
  <c r="R146" i="3"/>
  <c r="R138" i="3"/>
  <c r="R130" i="3"/>
  <c r="R122" i="3"/>
  <c r="R114" i="3"/>
  <c r="R106" i="3"/>
  <c r="R98" i="3"/>
  <c r="R90" i="3"/>
  <c r="R82" i="3"/>
  <c r="R74" i="3"/>
  <c r="R66" i="3"/>
  <c r="R58" i="3"/>
  <c r="R50" i="3"/>
  <c r="R42" i="3"/>
  <c r="R34" i="3"/>
  <c r="R26" i="3"/>
  <c r="R18" i="3"/>
  <c r="R1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74E802-4B03-4134-97DB-CE5AD6949F6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AB2114A-7B7F-430F-91CD-EA91D6428BAE}" name="WorksheetConnection_Student database_Cleaned!$A$1:$P$154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tudentdatabase_CleanedA1P1541"/>
        </x15:connection>
      </ext>
    </extLst>
  </connection>
</connections>
</file>

<file path=xl/sharedStrings.xml><?xml version="1.0" encoding="utf-8"?>
<sst xmlns="http://schemas.openxmlformats.org/spreadsheetml/2006/main" count="1161" uniqueCount="519">
  <si>
    <t>Name</t>
  </si>
  <si>
    <t>Unit</t>
  </si>
  <si>
    <t>Campus</t>
  </si>
  <si>
    <t>Course</t>
  </si>
  <si>
    <t>AgentName</t>
  </si>
  <si>
    <t>Intro to ECommerce</t>
  </si>
  <si>
    <t xml:space="preserve">Mgmt Principles </t>
  </si>
  <si>
    <t>Bus Acct</t>
  </si>
  <si>
    <t>Bachelor of Accounting</t>
  </si>
  <si>
    <t xml:space="preserve">Quant Methods </t>
  </si>
  <si>
    <t xml:space="preserve">Bus Comm </t>
  </si>
  <si>
    <t>Bachelor of Business</t>
  </si>
  <si>
    <t>HRM</t>
  </si>
  <si>
    <t>Corp Resp Ethics</t>
  </si>
  <si>
    <t xml:space="preserve">Bus Law </t>
  </si>
  <si>
    <t>ALTEC</t>
  </si>
  <si>
    <t>Corp Law</t>
  </si>
  <si>
    <t xml:space="preserve">Int Mgmt </t>
  </si>
  <si>
    <t>Bus Economics</t>
  </si>
  <si>
    <t>Mktg Principles</t>
  </si>
  <si>
    <t>K150121</t>
  </si>
  <si>
    <t>K150125</t>
  </si>
  <si>
    <t>Bachelor of Business </t>
  </si>
  <si>
    <t>Unilink Overseas Study Consulting Ltd</t>
  </si>
  <si>
    <t>Org Beh</t>
  </si>
  <si>
    <t xml:space="preserve">Fin Acct </t>
  </si>
  <si>
    <t>Auditing</t>
  </si>
  <si>
    <t>Bus Info Analysis</t>
  </si>
  <si>
    <t>Bus Strategy</t>
  </si>
  <si>
    <r>
      <t>Bachelor of Accounting</t>
    </r>
    <r>
      <rPr>
        <sz val="9"/>
        <color rgb="FF333333"/>
        <rFont val="Arial"/>
        <family val="2"/>
      </rPr>
      <t> </t>
    </r>
  </si>
  <si>
    <t>Fin mgmt</t>
  </si>
  <si>
    <t>Fin Reporting</t>
  </si>
  <si>
    <t>iae GLOBAL - Melbourne</t>
  </si>
  <si>
    <t>Connect Overseas</t>
  </si>
  <si>
    <t>New World Education</t>
  </si>
  <si>
    <t>V STAR Immigration &amp; Education Services</t>
  </si>
  <si>
    <t xml:space="preserve">Cost Acct </t>
  </si>
  <si>
    <t xml:space="preserve">Leadership </t>
  </si>
  <si>
    <t>Mktg Strategy</t>
  </si>
  <si>
    <t>Acc info Sys</t>
  </si>
  <si>
    <t>AECC Global - Cebu</t>
  </si>
  <si>
    <t>Student World Pty Ltd</t>
  </si>
  <si>
    <t xml:space="preserve">Mr. Ardeshir  ao HE   </t>
  </si>
  <si>
    <t xml:space="preserve">Mr. Sholeh  Mohan   </t>
  </si>
  <si>
    <t xml:space="preserve">Mr. Farangis  pkota   </t>
  </si>
  <si>
    <t xml:space="preserve">Mr. Sheeva  ZAFAR   </t>
  </si>
  <si>
    <t xml:space="preserve">Mr. Asal  MUKHI   </t>
  </si>
  <si>
    <t xml:space="preserve">Mr. Zari  SINGH   </t>
  </si>
  <si>
    <t xml:space="preserve">Mr. Mozhgan  PKOTA   </t>
  </si>
  <si>
    <t xml:space="preserve">Mr. Dadbeh  sh KC   </t>
  </si>
  <si>
    <t xml:space="preserve">Mr. Soudabeh  AKLEE   </t>
  </si>
  <si>
    <t xml:space="preserve">Mr. Mahdokht  Singh   </t>
  </si>
  <si>
    <t xml:space="preserve">Ms. Pareevash   KAUR   </t>
  </si>
  <si>
    <t xml:space="preserve">Mr. Afsoon  KUMAR   </t>
  </si>
  <si>
    <t xml:space="preserve">Mr. Bardia   YOON   </t>
  </si>
  <si>
    <t xml:space="preserve">Mr. Golbanoo   DEOL   </t>
  </si>
  <si>
    <t xml:space="preserve">Mr. Sasan  MAHAN   </t>
  </si>
  <si>
    <t xml:space="preserve">Mr. Pasha   WONG   </t>
  </si>
  <si>
    <t xml:space="preserve">Mr. Shaheen  SINGH   </t>
  </si>
  <si>
    <t xml:space="preserve">Mr. Salomeh  AHMAD   </t>
  </si>
  <si>
    <t xml:space="preserve">Ms. Shokouh  SHAHI   </t>
  </si>
  <si>
    <t xml:space="preserve">Mr. Nazafarin  SABIR   </t>
  </si>
  <si>
    <t xml:space="preserve">Mr. Sarvenaz  AMMED   </t>
  </si>
  <si>
    <t xml:space="preserve">Mr. Bahram  AMEED   </t>
  </si>
  <si>
    <t xml:space="preserve">Mr. Hooshang  ASHTE   </t>
  </si>
  <si>
    <t xml:space="preserve">Mr. Aryan  ULAKH   </t>
  </si>
  <si>
    <t xml:space="preserve">Mr. Ladan  GUYEN   </t>
  </si>
  <si>
    <t xml:space="preserve">Mr. Pezhman  AKRAM   </t>
  </si>
  <si>
    <t xml:space="preserve">Mr. Gisou  UZAIR   </t>
  </si>
  <si>
    <t xml:space="preserve">Ms. Farhoud  hi VO   </t>
  </si>
  <si>
    <t xml:space="preserve">Ms. Koosha  an XI   </t>
  </si>
  <si>
    <t xml:space="preserve">Mr. Ramesh  GUYEN   </t>
  </si>
  <si>
    <t xml:space="preserve">Ms. Sohrab  oc DO   </t>
  </si>
  <si>
    <t xml:space="preserve">Ms. Farbod  HOANG   </t>
  </si>
  <si>
    <t xml:space="preserve">Ms  Afsar  ga LE   </t>
  </si>
  <si>
    <t xml:space="preserve">Ms. Sanjar  TTEGE   </t>
  </si>
  <si>
    <t xml:space="preserve">Ms. Farid  My HA   </t>
  </si>
  <si>
    <t xml:space="preserve">Mr. Atoosa  SINGH   </t>
  </si>
  <si>
    <t xml:space="preserve">Mr. Shaya   TRAN   </t>
  </si>
  <si>
    <t xml:space="preserve">Mr. Kamshad  SINGH   </t>
  </si>
  <si>
    <t xml:space="preserve">Mr. Mandana  SINGH   </t>
  </si>
  <si>
    <t xml:space="preserve">Mr. Golbahar  GUYEN   </t>
  </si>
  <si>
    <t xml:space="preserve">Mr. Sami  SINGH   </t>
  </si>
  <si>
    <t xml:space="preserve">Mr. Golbahar  OUSUF   </t>
  </si>
  <si>
    <t xml:space="preserve">Mr. Naheed   TRAN   </t>
  </si>
  <si>
    <t xml:space="preserve">Mr. Tahmineh  AMMED   </t>
  </si>
  <si>
    <t xml:space="preserve">Mr. Pirooz  KARIM   </t>
  </si>
  <si>
    <t xml:space="preserve">Ms. Maheen   PHAM   </t>
  </si>
  <si>
    <t xml:space="preserve">Mr. Cirrus  REYES   </t>
  </si>
  <si>
    <t xml:space="preserve">Ms. Rakhshan  GUYEN   </t>
  </si>
  <si>
    <t xml:space="preserve">Mr. Rima  ARCIA   </t>
  </si>
  <si>
    <t xml:space="preserve">Mr. Firouz  DHURY   </t>
  </si>
  <si>
    <t xml:space="preserve">Mr. Shadi  a NAW   </t>
  </si>
  <si>
    <t xml:space="preserve">Ms. Firouz  GUYEN   </t>
  </si>
  <si>
    <t xml:space="preserve">Mr. Sita  ANSUR   </t>
  </si>
  <si>
    <t xml:space="preserve">Mr. Siamak  RAMOS   </t>
  </si>
  <si>
    <t xml:space="preserve">Mr. Shadan  ARGAS   </t>
  </si>
  <si>
    <t xml:space="preserve">Mr. Shahab  JAVED   </t>
  </si>
  <si>
    <t xml:space="preserve">Mr. Atash  GUYEN   </t>
  </si>
  <si>
    <t xml:space="preserve">Ms. Tirdad  GUYEN   </t>
  </si>
  <si>
    <t xml:space="preserve">Mr  Goli  VERIO   </t>
  </si>
  <si>
    <t xml:space="preserve">Mr  Khosrow  VERIO   </t>
  </si>
  <si>
    <t xml:space="preserve">Mr  Ramin  LONIA   </t>
  </si>
  <si>
    <t xml:space="preserve">Mr  Keyvan   NAGY   </t>
  </si>
  <si>
    <t xml:space="preserve">Mr  Vanda  MANEC   </t>
  </si>
  <si>
    <t xml:space="preserve">Mr  Kourosh  KORBA   </t>
  </si>
  <si>
    <t xml:space="preserve">Mr  Rambod  KORBA   </t>
  </si>
  <si>
    <t xml:space="preserve">Mr  Pouran  EMETH   </t>
  </si>
  <si>
    <t xml:space="preserve">Ms  Artan  GAUNA   </t>
  </si>
  <si>
    <t xml:space="preserve">Mr. Hooshyar  pkota   </t>
  </si>
  <si>
    <t xml:space="preserve">Mis Afshar  GUYEN   </t>
  </si>
  <si>
    <t xml:space="preserve">Mr. Golbanoo  INTAL   </t>
  </si>
  <si>
    <t xml:space="preserve">Mr. Pouneh   SYED   </t>
  </si>
  <si>
    <t xml:space="preserve">Mr. Behnaz  AKHAR   </t>
  </si>
  <si>
    <t xml:space="preserve">Mr. Azin  AKHAR   </t>
  </si>
  <si>
    <t xml:space="preserve">Mr. Ara  AKHAR   </t>
  </si>
  <si>
    <t xml:space="preserve">Mr. Touraj  AROOQ   </t>
  </si>
  <si>
    <t xml:space="preserve">Mr. Ardavan   AWAN   </t>
  </si>
  <si>
    <t xml:space="preserve">Mr. Esfandyar  SINGH   </t>
  </si>
  <si>
    <t xml:space="preserve">Mr. Poupak  SINGH   </t>
  </si>
  <si>
    <t xml:space="preserve">Mr. Yeganeh  SINGH   </t>
  </si>
  <si>
    <t xml:space="preserve">Mr. Rima  SINGH   </t>
  </si>
  <si>
    <t xml:space="preserve">Mr. Ghobad   PHAM   </t>
  </si>
  <si>
    <t xml:space="preserve">Mr. Pareeya   PHAM   </t>
  </si>
  <si>
    <t xml:space="preserve">Mr. Saman   PHAM   </t>
  </si>
  <si>
    <t xml:space="preserve">Mr. Bahar   PHAM   </t>
  </si>
  <si>
    <t xml:space="preserve">Mr. Touran  SAWAN   </t>
  </si>
  <si>
    <t xml:space="preserve">Mr. Mahdokht   DANG   </t>
  </si>
  <si>
    <t xml:space="preserve">Mr. Farhad   DANG   </t>
  </si>
  <si>
    <t xml:space="preserve">Ms. Farshad  PHUNG   </t>
  </si>
  <si>
    <t xml:space="preserve">Mr. Shahrnaz  AHMAN   </t>
  </si>
  <si>
    <t xml:space="preserve">Ms. Nazy   TRAN   </t>
  </si>
  <si>
    <t xml:space="preserve">Ms. Foroud  GUYEN   </t>
  </si>
  <si>
    <t xml:space="preserve">Ms. Banooe  GUYEN   </t>
  </si>
  <si>
    <t xml:space="preserve">Ms. Saman  GUYEN   </t>
  </si>
  <si>
    <t xml:space="preserve">Ms. Niloufar   PHAM   </t>
  </si>
  <si>
    <t xml:space="preserve">Ms. Nazhin   PHAM   </t>
  </si>
  <si>
    <t xml:space="preserve">Ms. Banooe   PHAM   </t>
  </si>
  <si>
    <t xml:space="preserve">Ms. Bahman  GUYEN   </t>
  </si>
  <si>
    <t xml:space="preserve">Ms. Tarsa  GUYEN   </t>
  </si>
  <si>
    <t xml:space="preserve">Ms. Bardia  GUYEN   </t>
  </si>
  <si>
    <t xml:space="preserve">Ms. Ferdows  GUYEN   </t>
  </si>
  <si>
    <t xml:space="preserve">Mr. Marmar  AHMAN   </t>
  </si>
  <si>
    <t xml:space="preserve">Mr. Hootan  DHURY   </t>
  </si>
  <si>
    <t xml:space="preserve">Mr. Vida  a NAW   </t>
  </si>
  <si>
    <t xml:space="preserve">Mr. Arezoo  a NAW   </t>
  </si>
  <si>
    <t xml:space="preserve">Mr. Sara  a NAW   </t>
  </si>
  <si>
    <t xml:space="preserve">Mr. Aryan  SINGH   </t>
  </si>
  <si>
    <t xml:space="preserve">Mr. Meshia  SINGH   </t>
  </si>
  <si>
    <t xml:space="preserve">Ms. Golpari   KAUR   </t>
  </si>
  <si>
    <t xml:space="preserve">Mr. Khorsheed  KUMAR   </t>
  </si>
  <si>
    <t xml:space="preserve">Mr. Shahrdad  SINGH   </t>
  </si>
  <si>
    <t xml:space="preserve">Ms. Khojassteh  GUYEN   </t>
  </si>
  <si>
    <t xml:space="preserve">Mr. Danush  SINGH   </t>
  </si>
  <si>
    <t xml:space="preserve">Mr. Shahzadeh  AKRAM   </t>
  </si>
  <si>
    <t xml:space="preserve">Mr. Arsalan   RAZA   </t>
  </si>
  <si>
    <t xml:space="preserve">Mr. Farzaneh  SINGH   </t>
  </si>
  <si>
    <t xml:space="preserve">Mr. Cirrus  ohaib   </t>
  </si>
  <si>
    <t xml:space="preserve">Mr. Kouros  ANDEL   </t>
  </si>
  <si>
    <t xml:space="preserve">Mr. Mehran  ANDEL   </t>
  </si>
  <si>
    <t xml:space="preserve">Mr. Rakhshan  ANDEL   </t>
  </si>
  <si>
    <t xml:space="preserve">Mr. Afsaneh  ANDEL   </t>
  </si>
  <si>
    <t xml:space="preserve">Mr. Iraj  JIANG   </t>
  </si>
  <si>
    <t xml:space="preserve">Mr. Yashar  JIANG   </t>
  </si>
  <si>
    <t xml:space="preserve">Mr. Pareeya  JIANG   </t>
  </si>
  <si>
    <t xml:space="preserve">Mr. Nazanin  ng TA   </t>
  </si>
  <si>
    <t xml:space="preserve">Mr. Javeed  AIKE*   </t>
  </si>
  <si>
    <t xml:space="preserve">Mr. Farhad  SINGH   </t>
  </si>
  <si>
    <t xml:space="preserve">Mr. Kia  HENDI   </t>
  </si>
  <si>
    <t xml:space="preserve">Mr. Tahereh   HARMA   </t>
  </si>
  <si>
    <t xml:space="preserve">Mr. Behrad  HARMA   </t>
  </si>
  <si>
    <t xml:space="preserve">Mr. Nahal  SINGH   </t>
  </si>
  <si>
    <t xml:space="preserve">Mr. Jahanshah  SINGH   </t>
  </si>
  <si>
    <t xml:space="preserve">Mr. Nargess  SINGH   </t>
  </si>
  <si>
    <t xml:space="preserve">Mr. Goshtasb   SYED   </t>
  </si>
  <si>
    <t xml:space="preserve">Mr. Negeen   SYED   </t>
  </si>
  <si>
    <t xml:space="preserve">Mr. Pareerou   SYED   </t>
  </si>
  <si>
    <t xml:space="preserve">Mr. Mehrangiz  AKRAM   </t>
  </si>
  <si>
    <t xml:space="preserve">Mr. Tahmineh  r ALI   </t>
  </si>
  <si>
    <t xml:space="preserve">Mr. Tarsa  r ALI   </t>
  </si>
  <si>
    <t xml:space="preserve">Mr. Zal  r ALI   </t>
  </si>
  <si>
    <t xml:space="preserve">Mr. Mahyar  SAWAN   </t>
  </si>
  <si>
    <t xml:space="preserve">Mr. Danush  SAWAN   </t>
  </si>
  <si>
    <t xml:space="preserve">Mr. Arsham  SAWAN   </t>
  </si>
  <si>
    <t xml:space="preserve">Ms. Rakhshan  SAPNA   </t>
  </si>
  <si>
    <t xml:space="preserve">Ms. Hooman  SAPNA   </t>
  </si>
  <si>
    <t>Information Agency</t>
  </si>
  <si>
    <t xml:space="preserve">International Educational </t>
  </si>
  <si>
    <t>ALTECA Agency</t>
  </si>
  <si>
    <t>Hope Agency</t>
  </si>
  <si>
    <t>IDPM Education</t>
  </si>
  <si>
    <t>Uni Education</t>
  </si>
  <si>
    <t>International Migration &amp; Education Services</t>
  </si>
  <si>
    <t>Expert Education Services</t>
  </si>
  <si>
    <t>Study GLOBAL - Auckland</t>
  </si>
  <si>
    <t xml:space="preserve">Road to Success </t>
  </si>
  <si>
    <t xml:space="preserve">Visa Consultants Pty Ltd </t>
  </si>
  <si>
    <t>MIM Education</t>
  </si>
  <si>
    <t>ISEMS Education</t>
  </si>
  <si>
    <t>BlueSky Student Consultancy Services</t>
  </si>
  <si>
    <t xml:space="preserve"> International Cooperation</t>
  </si>
  <si>
    <t>IDPI Education</t>
  </si>
  <si>
    <t>Song Study Advisory</t>
  </si>
  <si>
    <t xml:space="preserve">International Edification Development </t>
  </si>
  <si>
    <t>Bao International Education</t>
  </si>
  <si>
    <t xml:space="preserve">Pathway Education </t>
  </si>
  <si>
    <t xml:space="preserve">Expert Education and Visa Services </t>
  </si>
  <si>
    <t>PEP International Education Services</t>
  </si>
  <si>
    <t xml:space="preserve">Prime Consultant </t>
  </si>
  <si>
    <t xml:space="preserve">Can- Able Immigration Consultants </t>
  </si>
  <si>
    <t>T2-2015</t>
  </si>
  <si>
    <t>T1-2014</t>
  </si>
  <si>
    <t>T2-2016</t>
  </si>
  <si>
    <t>T3-2016</t>
  </si>
  <si>
    <t>T2-2017</t>
  </si>
  <si>
    <t>T3-2015</t>
  </si>
  <si>
    <t>T1-2017</t>
  </si>
  <si>
    <t>T3-2014</t>
  </si>
  <si>
    <t>T3-2017</t>
  </si>
  <si>
    <t>T1-2016</t>
  </si>
  <si>
    <t>T2-2014</t>
  </si>
  <si>
    <t>T1-2015</t>
  </si>
  <si>
    <t>1  </t>
  </si>
  <si>
    <t>22  </t>
  </si>
  <si>
    <t>18  </t>
  </si>
  <si>
    <t>36  </t>
  </si>
  <si>
    <t>3  </t>
  </si>
  <si>
    <t>11  </t>
  </si>
  <si>
    <t>30  </t>
  </si>
  <si>
    <t>12  </t>
  </si>
  <si>
    <t>5  </t>
  </si>
  <si>
    <t>8  </t>
  </si>
  <si>
    <t>13  </t>
  </si>
  <si>
    <t>28  </t>
  </si>
  <si>
    <t>14  </t>
  </si>
  <si>
    <t>15  </t>
  </si>
  <si>
    <t>2  </t>
  </si>
  <si>
    <t>4  </t>
  </si>
  <si>
    <t>7  </t>
  </si>
  <si>
    <t>10  </t>
  </si>
  <si>
    <t>6  </t>
  </si>
  <si>
    <t>9  </t>
  </si>
  <si>
    <t>21  </t>
  </si>
  <si>
    <t>19  </t>
  </si>
  <si>
    <t>25  </t>
  </si>
  <si>
    <t>17  </t>
  </si>
  <si>
    <t xml:space="preserve">1  </t>
  </si>
  <si>
    <t>16  </t>
  </si>
  <si>
    <t>23  </t>
  </si>
  <si>
    <t>26  </t>
  </si>
  <si>
    <t>Glob Consultancy</t>
  </si>
  <si>
    <t xml:space="preserve">Bridgeagency </t>
  </si>
  <si>
    <t>BrightwayConsultants</t>
  </si>
  <si>
    <t>Practice Challenge</t>
  </si>
  <si>
    <t>Scenario</t>
  </si>
  <si>
    <t>Well done! Don't forget to save your workbook.</t>
  </si>
  <si>
    <t>Excel Skills for Business: Advanced</t>
  </si>
  <si>
    <t>Week 3: Data cleaning and preparation</t>
  </si>
  <si>
    <t>Week 3: Learning Objectives</t>
  </si>
  <si>
    <t>Trimester1 (T1)</t>
  </si>
  <si>
    <t>Trimester2 (T2)</t>
  </si>
  <si>
    <t>Start date</t>
  </si>
  <si>
    <t>Number of workshop hours</t>
  </si>
  <si>
    <t>K150100</t>
  </si>
  <si>
    <t>K150101</t>
  </si>
  <si>
    <t>K150102</t>
  </si>
  <si>
    <t>K150103</t>
  </si>
  <si>
    <t>K150104</t>
  </si>
  <si>
    <t>K150105</t>
  </si>
  <si>
    <t>K150106</t>
  </si>
  <si>
    <t>K150107</t>
  </si>
  <si>
    <t>K150108</t>
  </si>
  <si>
    <t>K150109</t>
  </si>
  <si>
    <t>K150110</t>
  </si>
  <si>
    <t>K150111</t>
  </si>
  <si>
    <t>K150112</t>
  </si>
  <si>
    <t>K150113</t>
  </si>
  <si>
    <t>K150114</t>
  </si>
  <si>
    <t>K150115</t>
  </si>
  <si>
    <t>K150116</t>
  </si>
  <si>
    <t>K150117</t>
  </si>
  <si>
    <t>K150118</t>
  </si>
  <si>
    <t>K150119</t>
  </si>
  <si>
    <t>K150120</t>
  </si>
  <si>
    <t>K150122</t>
  </si>
  <si>
    <t>K150123</t>
  </si>
  <si>
    <t>K150124</t>
  </si>
  <si>
    <t>Sydney</t>
  </si>
  <si>
    <t>Melbourne</t>
  </si>
  <si>
    <t>Brisbane</t>
  </si>
  <si>
    <t xml:space="preserve">Sydney     </t>
  </si>
  <si>
    <t xml:space="preserve">   Brisbane</t>
  </si>
  <si>
    <t xml:space="preserve">Brisbane     </t>
  </si>
  <si>
    <t xml:space="preserve">   Sydney</t>
  </si>
  <si>
    <t xml:space="preserve">Melbourne     </t>
  </si>
  <si>
    <t xml:space="preserve">   Melbourne</t>
  </si>
  <si>
    <t>Date of Birth</t>
  </si>
  <si>
    <t>1995-10-24</t>
  </si>
  <si>
    <t>1993-01-05</t>
  </si>
  <si>
    <t>1988-09-13</t>
  </si>
  <si>
    <t>1988-12-29</t>
  </si>
  <si>
    <t>1996-09-26</t>
  </si>
  <si>
    <t>1993-06-05</t>
  </si>
  <si>
    <t>1990-07-17</t>
  </si>
  <si>
    <t>1992-03-04</t>
  </si>
  <si>
    <t>1998-11-06</t>
  </si>
  <si>
    <t>1994-03-23</t>
  </si>
  <si>
    <t>1996-12-02</t>
  </si>
  <si>
    <t>1996-01-13</t>
  </si>
  <si>
    <t>1997-01-29</t>
  </si>
  <si>
    <t>1995-02-24</t>
  </si>
  <si>
    <t>1992-12-07</t>
  </si>
  <si>
    <t>1994-09-22</t>
  </si>
  <si>
    <t>1987-10-10</t>
  </si>
  <si>
    <t>1989-03-29</t>
  </si>
  <si>
    <t>1993-08-03</t>
  </si>
  <si>
    <t>1994-12-28</t>
  </si>
  <si>
    <t>1990-06-12</t>
  </si>
  <si>
    <t>1991-07-17</t>
  </si>
  <si>
    <t>1996-06-08</t>
  </si>
  <si>
    <t>1995-06-26</t>
  </si>
  <si>
    <t>1997-05-22</t>
  </si>
  <si>
    <t>1995-02-11</t>
  </si>
  <si>
    <t>1997-11-27</t>
  </si>
  <si>
    <t>1993-07-19</t>
  </si>
  <si>
    <t>1987-08-27</t>
  </si>
  <si>
    <t>1998-06-25</t>
  </si>
  <si>
    <t>1998-12-14</t>
  </si>
  <si>
    <t>1995-03-15</t>
  </si>
  <si>
    <t>1989-10-22</t>
  </si>
  <si>
    <t>1992-09-22</t>
  </si>
  <si>
    <t>1989-12-13</t>
  </si>
  <si>
    <t>1988-04-08</t>
  </si>
  <si>
    <t>1993-05-02</t>
  </si>
  <si>
    <t>1992-07-17</t>
  </si>
  <si>
    <t>1997-10-29</t>
  </si>
  <si>
    <t>1995-06-19</t>
  </si>
  <si>
    <t>1989-03-11</t>
  </si>
  <si>
    <t>1991-12-03</t>
  </si>
  <si>
    <t>1992-11-28</t>
  </si>
  <si>
    <t>1996-09-28</t>
  </si>
  <si>
    <t>1991-10-25</t>
  </si>
  <si>
    <t>1987-10-14</t>
  </si>
  <si>
    <t>1993-05-26</t>
  </si>
  <si>
    <t>1997-10-20</t>
  </si>
  <si>
    <t>1990-11-21</t>
  </si>
  <si>
    <t>1992-06-09</t>
  </si>
  <si>
    <t>1995-09-26</t>
  </si>
  <si>
    <t>1995-09-02</t>
  </si>
  <si>
    <t>1994-04-29</t>
  </si>
  <si>
    <t>1988-12-12</t>
  </si>
  <si>
    <t>1990-04-02</t>
  </si>
  <si>
    <t>1987-11-01</t>
  </si>
  <si>
    <t>1994-05-27</t>
  </si>
  <si>
    <t>1990-02-25</t>
  </si>
  <si>
    <t>1995-03-29</t>
  </si>
  <si>
    <t>1989-03-30</t>
  </si>
  <si>
    <t>1992-11-29</t>
  </si>
  <si>
    <t>1994-11-16</t>
  </si>
  <si>
    <t>1993-01-13</t>
  </si>
  <si>
    <t>1988-06-07</t>
  </si>
  <si>
    <t>1992-12-03</t>
  </si>
  <si>
    <t>1995-11-02</t>
  </si>
  <si>
    <t>1993-08-29</t>
  </si>
  <si>
    <t>1987-07-10</t>
  </si>
  <si>
    <t>1997-03-08</t>
  </si>
  <si>
    <t>1988-03-11</t>
  </si>
  <si>
    <t>1994-04-18</t>
  </si>
  <si>
    <t>1993-12-17</t>
  </si>
  <si>
    <t>1998-08-01</t>
  </si>
  <si>
    <t>1993-12-29</t>
  </si>
  <si>
    <t>1991-02-01</t>
  </si>
  <si>
    <t>1993-10-07</t>
  </si>
  <si>
    <t>1991-12-02</t>
  </si>
  <si>
    <t>1992-08-28</t>
  </si>
  <si>
    <t>1987-08-20</t>
  </si>
  <si>
    <t>1993-07-09</t>
  </si>
  <si>
    <t>1991-08-10</t>
  </si>
  <si>
    <t>1990-04-21</t>
  </si>
  <si>
    <t>1995-09-29</t>
  </si>
  <si>
    <t>1994-01-29</t>
  </si>
  <si>
    <t>1993-01-06</t>
  </si>
  <si>
    <t>1991-07-24</t>
  </si>
  <si>
    <t>1993-02-14</t>
  </si>
  <si>
    <t>1995-08-10</t>
  </si>
  <si>
    <t>1998-02-19</t>
  </si>
  <si>
    <t>1990-03-11</t>
  </si>
  <si>
    <t>1998-08-16</t>
  </si>
  <si>
    <t>1988-12-15</t>
  </si>
  <si>
    <t>1997-02-25</t>
  </si>
  <si>
    <t>1994-08-25</t>
  </si>
  <si>
    <t>1994-06-02</t>
  </si>
  <si>
    <t>1987-04-13</t>
  </si>
  <si>
    <t>1993-10-18</t>
  </si>
  <si>
    <t>1993-08-14</t>
  </si>
  <si>
    <t>1987-06-06</t>
  </si>
  <si>
    <t>1987-10-21</t>
  </si>
  <si>
    <t>1994-11-10</t>
  </si>
  <si>
    <t>1988-11-17</t>
  </si>
  <si>
    <t>1988-08-05</t>
  </si>
  <si>
    <t>1995-08-04</t>
  </si>
  <si>
    <t>1996-09-05</t>
  </si>
  <si>
    <t>1992-12-10</t>
  </si>
  <si>
    <t>1994-04-24</t>
  </si>
  <si>
    <t>1987-03-07</t>
  </si>
  <si>
    <t>1987-09-16</t>
  </si>
  <si>
    <t>1995-01-02</t>
  </si>
  <si>
    <t>1990-06-19</t>
  </si>
  <si>
    <t>1990-04-06</t>
  </si>
  <si>
    <t>1989-07-10</t>
  </si>
  <si>
    <t>1988-04-22</t>
  </si>
  <si>
    <t>1995-06-07</t>
  </si>
  <si>
    <t>1993-11-19</t>
  </si>
  <si>
    <t>1997-02-23</t>
  </si>
  <si>
    <t>1997-02-08</t>
  </si>
  <si>
    <t>1993-12-02</t>
  </si>
  <si>
    <t>1992-02-08</t>
  </si>
  <si>
    <t>1989-12-06</t>
  </si>
  <si>
    <t>1991-12-01</t>
  </si>
  <si>
    <t>1993-02-24</t>
  </si>
  <si>
    <t>1997-08-02</t>
  </si>
  <si>
    <t>1993-10-12</t>
  </si>
  <si>
    <t>1991-12-22</t>
  </si>
  <si>
    <t>1994-02-12</t>
  </si>
  <si>
    <t>1991-06-14</t>
  </si>
  <si>
    <t>1996-08-27</t>
  </si>
  <si>
    <t>1998-10-16</t>
  </si>
  <si>
    <t>1990-10-20</t>
  </si>
  <si>
    <t>1993-05-21</t>
  </si>
  <si>
    <t>1994-10-27</t>
  </si>
  <si>
    <t>1987-08-26</t>
  </si>
  <si>
    <t>1998-08-10</t>
  </si>
  <si>
    <t>1990-09-07</t>
  </si>
  <si>
    <t>1990-04-17</t>
  </si>
  <si>
    <t>1987-01-04</t>
  </si>
  <si>
    <t>1987-05-24</t>
  </si>
  <si>
    <t>1993-05-13</t>
  </si>
  <si>
    <t>1993-06-25</t>
  </si>
  <si>
    <t>1987-10-13</t>
  </si>
  <si>
    <t>1998-03-09</t>
  </si>
  <si>
    <t>1996-11-12</t>
  </si>
  <si>
    <t>1991-04-16</t>
  </si>
  <si>
    <t>1992-02-04</t>
  </si>
  <si>
    <t>1990-12-12</t>
  </si>
  <si>
    <t>1997-04-23</t>
  </si>
  <si>
    <t>1996-07-05</t>
  </si>
  <si>
    <t>1989-02-13</t>
  </si>
  <si>
    <t>1993-11-12</t>
  </si>
  <si>
    <t xml:space="preserve">
Sydney
</t>
  </si>
  <si>
    <t xml:space="preserve">Mr.  Behrouz  COURT   </t>
  </si>
  <si>
    <t xml:space="preserve">Mr.  Hootan  VERIO   </t>
  </si>
  <si>
    <t xml:space="preserve">Ms.  Kaveh  RVATH   </t>
  </si>
  <si>
    <t xml:space="preserve">Mr.  Fardin  KORBA   </t>
  </si>
  <si>
    <t xml:space="preserve">Mr.  Mehrab  ILYAS   </t>
  </si>
  <si>
    <t xml:space="preserve">Mr.  Aram  HALID   </t>
  </si>
  <si>
    <t xml:space="preserve">Mr.  Nazilla  AYYAB   </t>
  </si>
  <si>
    <t xml:space="preserve">Mr.  Shahrbanou  ANDIO   </t>
  </si>
  <si>
    <t xml:space="preserve">Hint: </t>
  </si>
  <si>
    <t>Most popular month of enrolment on Sydney Campus:</t>
  </si>
  <si>
    <t>Total number of workshop hours needed for Brisbane campus:</t>
  </si>
  <si>
    <t>Best target age of students for marketing:</t>
  </si>
  <si>
    <t>Student ID</t>
  </si>
  <si>
    <t>First enrolment trimester</t>
  </si>
  <si>
    <t>Answer the following questions by making required Pivot tables:</t>
  </si>
  <si>
    <t>2- Find the Codes of nonprinting characters</t>
  </si>
  <si>
    <r>
      <t xml:space="preserve">You have been asked to prepare Pivot Tables based on the </t>
    </r>
    <r>
      <rPr>
        <b/>
        <sz val="11"/>
        <color theme="1"/>
        <rFont val="Calibri"/>
        <family val="2"/>
        <scheme val="minor"/>
      </rPr>
      <t>Student database</t>
    </r>
    <r>
      <rPr>
        <sz val="11"/>
        <color theme="1"/>
        <rFont val="Calibri"/>
        <family val="2"/>
        <scheme val="minor"/>
      </rPr>
      <t xml:space="preserve"> sheet.</t>
    </r>
  </si>
  <si>
    <t>You will need to complete the following tasks:</t>
  </si>
  <si>
    <r>
      <t xml:space="preserve">3- Use </t>
    </r>
    <r>
      <rPr>
        <b/>
        <sz val="11"/>
        <color theme="1"/>
        <rFont val="Calibri"/>
        <family val="2"/>
        <scheme val="minor"/>
      </rPr>
      <t>CHAR, SUBSTITUTE, TRIM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VALUE</t>
    </r>
    <r>
      <rPr>
        <sz val="11"/>
        <color theme="1"/>
        <rFont val="Calibri"/>
        <family val="2"/>
        <scheme val="minor"/>
      </rPr>
      <t xml:space="preserve"> functions</t>
    </r>
  </si>
  <si>
    <t>1- You may check the number of characters in the cells</t>
  </si>
  <si>
    <r>
      <t xml:space="preserve">1- Use the </t>
    </r>
    <r>
      <rPr>
        <b/>
        <sz val="11"/>
        <color theme="1"/>
        <rFont val="Calibri"/>
        <family val="2"/>
        <scheme val="minor"/>
      </rPr>
      <t>DATE</t>
    </r>
    <r>
      <rPr>
        <sz val="11"/>
        <color theme="1"/>
        <rFont val="Calibri"/>
        <family val="2"/>
        <scheme val="minor"/>
      </rPr>
      <t xml:space="preserve"> function</t>
    </r>
  </si>
  <si>
    <r>
      <t xml:space="preserve">3- For the </t>
    </r>
    <r>
      <rPr>
        <b/>
        <sz val="11"/>
        <color theme="1"/>
        <rFont val="Calibri"/>
        <family val="2"/>
        <scheme val="minor"/>
      </rPr>
      <t>Day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Month</t>
    </r>
    <r>
      <rPr>
        <sz val="11"/>
        <color theme="1"/>
        <rFont val="Calibri"/>
        <family val="2"/>
        <scheme val="minor"/>
      </rPr>
      <t xml:space="preserve">, use </t>
    </r>
    <r>
      <rPr>
        <b/>
        <sz val="11"/>
        <color theme="1"/>
        <rFont val="Calibri"/>
        <family val="2"/>
        <scheme val="minor"/>
      </rPr>
      <t xml:space="preserve">IF, MID, LEFT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>RIGHT</t>
    </r>
    <r>
      <rPr>
        <sz val="11"/>
        <color theme="1"/>
        <rFont val="Calibri"/>
        <family val="2"/>
        <scheme val="minor"/>
      </rPr>
      <t xml:space="preserve"> functions</t>
    </r>
  </si>
  <si>
    <r>
      <t xml:space="preserve">(Use the </t>
    </r>
    <r>
      <rPr>
        <b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on the left to show)</t>
    </r>
  </si>
  <si>
    <r>
      <t xml:space="preserve">Use the </t>
    </r>
    <r>
      <rPr>
        <b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function to find number of workshop hours needed to be done. But due to the text format of workshop hours you will find all values equal to zero.</t>
    </r>
  </si>
  <si>
    <t>Hint:</t>
  </si>
  <si>
    <r>
      <t xml:space="preserve">Remove any unwanted spaces in the student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 column (</t>
    </r>
    <r>
      <rPr>
        <b/>
        <sz val="11"/>
        <color theme="1"/>
        <rFont val="Calibri"/>
        <family val="2"/>
        <scheme val="minor"/>
      </rPr>
      <t>column B</t>
    </r>
    <r>
      <rPr>
        <sz val="11"/>
        <color theme="1"/>
        <rFont val="Calibri"/>
        <family val="2"/>
        <scheme val="minor"/>
      </rPr>
      <t>)</t>
    </r>
  </si>
  <si>
    <t>The first day of each trimester is given in the following table:</t>
  </si>
  <si>
    <t>Trimester3 (T3)</t>
  </si>
  <si>
    <r>
      <t xml:space="preserve">For example, </t>
    </r>
    <r>
      <rPr>
        <b/>
        <sz val="11"/>
        <color theme="1"/>
        <rFont val="Calibri"/>
        <family val="2"/>
        <scheme val="minor"/>
      </rPr>
      <t>T2-2015</t>
    </r>
    <r>
      <rPr>
        <sz val="11"/>
        <color theme="1"/>
        <rFont val="Calibri"/>
        <family val="2"/>
        <scheme val="minor"/>
      </rPr>
      <t xml:space="preserve"> (trimester 2, 2015) started on 2015-07-10.</t>
    </r>
  </si>
  <si>
    <r>
      <t xml:space="preserve">2- For the </t>
    </r>
    <r>
      <rPr>
        <b/>
        <sz val="11"/>
        <color theme="1"/>
        <rFont val="Calibri"/>
        <family val="2"/>
        <scheme val="minor"/>
      </rPr>
      <t>Year</t>
    </r>
    <r>
      <rPr>
        <sz val="11"/>
        <color theme="1"/>
        <rFont val="Calibri"/>
        <family val="2"/>
        <scheme val="minor"/>
      </rPr>
      <t xml:space="preserve">, use the </t>
    </r>
    <r>
      <rPr>
        <b/>
        <sz val="11"/>
        <color theme="1"/>
        <rFont val="Calibri"/>
        <family val="2"/>
        <scheme val="minor"/>
      </rPr>
      <t>RIGHT</t>
    </r>
    <r>
      <rPr>
        <sz val="11"/>
        <color theme="1"/>
        <rFont val="Calibri"/>
        <family val="2"/>
        <scheme val="minor"/>
      </rPr>
      <t xml:space="preserve"> function to extract the year from </t>
    </r>
    <r>
      <rPr>
        <b/>
        <sz val="11"/>
        <color theme="1"/>
        <rFont val="Calibri"/>
        <family val="2"/>
        <scheme val="minor"/>
      </rPr>
      <t>column E</t>
    </r>
  </si>
  <si>
    <r>
      <t xml:space="preserve">Make a Pivot Table in a new worksheet, rename the sheet to </t>
    </r>
    <r>
      <rPr>
        <b/>
        <sz val="11"/>
        <color theme="1"/>
        <rFont val="Calibri"/>
        <family val="2"/>
        <scheme val="minor"/>
      </rPr>
      <t>Students by Campus</t>
    </r>
    <r>
      <rPr>
        <sz val="11"/>
        <color theme="1"/>
        <rFont val="Calibri"/>
        <family val="2"/>
        <scheme val="minor"/>
      </rPr>
      <t xml:space="preserve"> to find the number of students in each campus.</t>
    </r>
  </si>
  <si>
    <r>
      <t xml:space="preserve">For HR department requirements, insert a new column at the end of the table </t>
    </r>
    <r>
      <rPr>
        <b/>
        <sz val="11"/>
        <color theme="1"/>
        <rFont val="Calibri"/>
        <family val="2"/>
        <scheme val="minor"/>
      </rPr>
      <t>(Enrolment month)</t>
    </r>
    <r>
      <rPr>
        <sz val="11"/>
        <color theme="1"/>
        <rFont val="Calibri"/>
        <family val="2"/>
        <scheme val="minor"/>
      </rPr>
      <t xml:space="preserve"> containing the first 3 letters of the month of enrolment.</t>
    </r>
  </si>
  <si>
    <r>
      <t xml:space="preserve">Use the date of enrolment and the </t>
    </r>
    <r>
      <rPr>
        <b/>
        <sz val="11"/>
        <color theme="1"/>
        <rFont val="Calibri"/>
        <family val="2"/>
        <scheme val="minor"/>
      </rPr>
      <t>TEXT</t>
    </r>
    <r>
      <rPr>
        <sz val="11"/>
        <color theme="1"/>
        <rFont val="Calibri"/>
        <family val="2"/>
        <scheme val="minor"/>
      </rPr>
      <t xml:space="preserve"> function.</t>
    </r>
  </si>
  <si>
    <r>
      <t>The age of students in first day of enrolment is interesting for the Marketing group to target potential students. Insert a column at the end of the table, name it</t>
    </r>
    <r>
      <rPr>
        <b/>
        <sz val="11"/>
        <color theme="1"/>
        <rFont val="Calibri"/>
        <family val="2"/>
        <scheme val="minor"/>
      </rPr>
      <t xml:space="preserve"> Age at first enrolment </t>
    </r>
    <r>
      <rPr>
        <sz val="11"/>
        <color theme="1"/>
        <rFont val="Calibri"/>
        <family val="2"/>
        <scheme val="minor"/>
      </rPr>
      <t xml:space="preserve">and calculate the values. </t>
    </r>
  </si>
  <si>
    <r>
      <t xml:space="preserve">Use the </t>
    </r>
    <r>
      <rPr>
        <b/>
        <sz val="11"/>
        <color theme="1"/>
        <rFont val="Calibri"/>
        <family val="2"/>
        <scheme val="minor"/>
      </rPr>
      <t>YEARFRAC</t>
    </r>
    <r>
      <rPr>
        <sz val="11"/>
        <color theme="1"/>
        <rFont val="Calibri"/>
        <family val="2"/>
        <scheme val="minor"/>
      </rPr>
      <t xml:space="preserve"> function for the calculation</t>
    </r>
  </si>
  <si>
    <r>
      <t xml:space="preserve">Use the SUBSTITUTE function get ride of the unwanted </t>
    </r>
    <r>
      <rPr>
        <b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s.</t>
    </r>
  </si>
  <si>
    <r>
      <t xml:space="preserve">Some of the student IDs start with </t>
    </r>
    <r>
      <rPr>
        <b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. The Student Administration has decided to remove them from the beginning of the student IDs. Do this.</t>
    </r>
  </si>
  <si>
    <r>
      <t xml:space="preserve">Make another column at the end of database edit sheet with the name of </t>
    </r>
    <r>
      <rPr>
        <b/>
        <sz val="11"/>
        <color theme="1"/>
        <rFont val="Calibri"/>
        <family val="2"/>
        <scheme val="minor"/>
      </rPr>
      <t>Remaining workshop hours</t>
    </r>
    <r>
      <rPr>
        <sz val="11"/>
        <color theme="1"/>
        <rFont val="Calibri"/>
        <family val="2"/>
        <scheme val="minor"/>
      </rPr>
      <t xml:space="preserve">. Each student needs to do at least 20 hours of workshop. </t>
    </r>
  </si>
  <si>
    <r>
      <t xml:space="preserve">Comparing with the </t>
    </r>
    <r>
      <rPr>
        <b/>
        <sz val="11"/>
        <color theme="1"/>
        <rFont val="Calibri"/>
        <family val="2"/>
        <scheme val="minor"/>
      </rPr>
      <t>Number of workshop hours</t>
    </r>
    <r>
      <rPr>
        <sz val="11"/>
        <color theme="1"/>
        <rFont val="Calibri"/>
        <family val="2"/>
        <scheme val="minor"/>
      </rPr>
      <t>, calculate how many hours each student still needs to do to complete this requirement. If they have already done more than 20 hours then the remaining hours should be 0.</t>
    </r>
  </si>
  <si>
    <r>
      <t xml:space="preserve">Solve the calculation problem by changing the </t>
    </r>
    <r>
      <rPr>
        <b/>
        <sz val="11"/>
        <color theme="1"/>
        <rFont val="Calibri"/>
        <family val="2"/>
        <scheme val="minor"/>
      </rPr>
      <t>Number of workshop hours</t>
    </r>
    <r>
      <rPr>
        <sz val="11"/>
        <color theme="1"/>
        <rFont val="Calibri"/>
        <family val="2"/>
        <scheme val="minor"/>
      </rPr>
      <t xml:space="preserve"> values from text to numbers.</t>
    </r>
  </si>
  <si>
    <t>Fix dates with the help of functions
Replace blanks with repeating values
Remove unwanted spaces and characters from data</t>
  </si>
  <si>
    <t>Number</t>
  </si>
  <si>
    <t>Code</t>
  </si>
  <si>
    <t>Length</t>
  </si>
  <si>
    <t>Date</t>
  </si>
  <si>
    <t>Row Labels</t>
  </si>
  <si>
    <t>Grand Total</t>
  </si>
  <si>
    <t>Count of Student ID</t>
  </si>
  <si>
    <t>Extra Time required to complete the Workshop</t>
  </si>
  <si>
    <t>Done</t>
  </si>
  <si>
    <t>Search</t>
  </si>
  <si>
    <t>Trimester Number</t>
  </si>
  <si>
    <t xml:space="preserve">
Sydney</t>
  </si>
  <si>
    <t>T3</t>
  </si>
  <si>
    <t>T1</t>
  </si>
  <si>
    <t>T2</t>
  </si>
  <si>
    <t>Count of Trimester Number</t>
  </si>
  <si>
    <t>Column Labels</t>
  </si>
  <si>
    <t>Hence, it is T3</t>
  </si>
  <si>
    <t>Sum of Extra Time required to complete the Workshop</t>
  </si>
  <si>
    <t>Today</t>
  </si>
  <si>
    <t>T3- it corresponds to July</t>
  </si>
  <si>
    <t>First Enrollment Date</t>
  </si>
  <si>
    <t>Year of Enrollement</t>
  </si>
  <si>
    <t>Month of Enrollment</t>
  </si>
  <si>
    <r>
      <t xml:space="preserve">Insert a column &amp; name it </t>
    </r>
    <r>
      <rPr>
        <b/>
        <sz val="11"/>
        <color theme="1"/>
        <rFont val="Calibri"/>
        <family val="2"/>
        <scheme val="minor"/>
      </rPr>
      <t>First enrolment date</t>
    </r>
    <r>
      <rPr>
        <sz val="11"/>
        <color theme="1"/>
        <rFont val="Calibri"/>
        <family val="2"/>
        <scheme val="minor"/>
      </rPr>
      <t xml:space="preserve">. In this new column, calculate date of the enrolment trimester. </t>
    </r>
  </si>
  <si>
    <t>Age @ Enrollment Time</t>
  </si>
  <si>
    <t>Count of Age @ Enrollment Time</t>
  </si>
  <si>
    <t>This gives the position</t>
  </si>
  <si>
    <t>Hence, the required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</si>
</sst>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yyyy/mm/dd;@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9"/>
      <color rgb="FF333333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4"/>
      <color rgb="FF000000"/>
      <name val="Arial"/>
      <family val="2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2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8" fillId="0" borderId="0"/>
    <xf numFmtId="0" fontId="9" fillId="0" borderId="3" applyNumberFormat="0" applyFill="0" applyAlignment="0" applyProtection="0"/>
  </cellStyleXfs>
  <cellXfs count="80"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2" xfId="0" applyBorder="1"/>
    <xf numFmtId="0" fontId="0" fillId="0" borderId="0" xfId="0" applyAlignment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/>
    <xf numFmtId="0" fontId="2" fillId="0" borderId="2" xfId="0" applyFont="1" applyFill="1" applyBorder="1" applyAlignment="1"/>
    <xf numFmtId="0" fontId="0" fillId="0" borderId="2" xfId="0" applyFill="1" applyBorder="1" applyAlignment="1"/>
    <xf numFmtId="0" fontId="0" fillId="0" borderId="2" xfId="0" applyNumberFormat="1" applyFont="1" applyFill="1" applyBorder="1" applyAlignment="1"/>
    <xf numFmtId="0" fontId="4" fillId="0" borderId="2" xfId="1" applyNumberFormat="1" applyFont="1" applyFill="1" applyBorder="1" applyAlignment="1"/>
    <xf numFmtId="0" fontId="4" fillId="0" borderId="2" xfId="2" applyNumberFormat="1" applyFont="1" applyFill="1" applyBorder="1" applyAlignment="1"/>
    <xf numFmtId="0" fontId="0" fillId="0" borderId="2" xfId="0" applyBorder="1" applyAlignment="1"/>
    <xf numFmtId="0" fontId="0" fillId="0" borderId="0" xfId="0" applyAlignment="1">
      <alignment wrapText="1"/>
    </xf>
    <xf numFmtId="0" fontId="0" fillId="0" borderId="1" xfId="0" applyBorder="1" applyAlignment="1"/>
    <xf numFmtId="0" fontId="0" fillId="0" borderId="1" xfId="0" applyBorder="1"/>
    <xf numFmtId="0" fontId="10" fillId="3" borderId="2" xfId="0" applyNumberFormat="1" applyFont="1" applyFill="1" applyBorder="1" applyAlignment="1">
      <alignment horizontal="center" vertical="center" wrapText="1"/>
    </xf>
    <xf numFmtId="0" fontId="10" fillId="3" borderId="2" xfId="0" applyNumberFormat="1" applyFont="1" applyFill="1" applyBorder="1" applyAlignment="1">
      <alignment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vertical="center" wrapText="1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 wrapText="1"/>
    </xf>
    <xf numFmtId="0" fontId="11" fillId="0" borderId="0" xfId="4" applyFont="1"/>
    <xf numFmtId="0" fontId="11" fillId="0" borderId="4" xfId="4" applyFont="1" applyBorder="1"/>
    <xf numFmtId="0" fontId="14" fillId="0" borderId="0" xfId="6" applyFont="1"/>
    <xf numFmtId="0" fontId="11" fillId="0" borderId="0" xfId="0" applyFont="1"/>
    <xf numFmtId="0" fontId="15" fillId="0" borderId="0" xfId="7" applyFont="1" applyBorder="1"/>
    <xf numFmtId="0" fontId="16" fillId="0" borderId="8" xfId="4" applyFont="1" applyBorder="1"/>
    <xf numFmtId="0" fontId="17" fillId="0" borderId="0" xfId="4" applyFont="1"/>
    <xf numFmtId="0" fontId="11" fillId="0" borderId="0" xfId="0" applyFont="1" applyAlignment="1">
      <alignment wrapText="1"/>
    </xf>
    <xf numFmtId="0" fontId="11" fillId="0" borderId="0" xfId="0" applyFont="1" applyAlignment="1">
      <alignment horizontal="left" vertical="center" indent="5"/>
    </xf>
    <xf numFmtId="0" fontId="11" fillId="2" borderId="2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16" fontId="11" fillId="0" borderId="2" xfId="0" applyNumberFormat="1" applyFont="1" applyBorder="1" applyAlignment="1">
      <alignment horizontal="center"/>
    </xf>
    <xf numFmtId="0" fontId="11" fillId="0" borderId="0" xfId="4" applyFont="1" applyAlignment="1">
      <alignment horizontal="right"/>
    </xf>
    <xf numFmtId="0" fontId="11" fillId="0" borderId="0" xfId="0" applyFont="1" applyAlignment="1">
      <alignment horizontal="right"/>
    </xf>
    <xf numFmtId="0" fontId="11" fillId="4" borderId="2" xfId="0" applyFont="1" applyFill="1" applyBorder="1" applyAlignment="1">
      <alignment horizontal="center"/>
    </xf>
    <xf numFmtId="0" fontId="11" fillId="4" borderId="2" xfId="0" applyFont="1" applyFill="1" applyBorder="1"/>
    <xf numFmtId="0" fontId="11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18" fillId="2" borderId="2" xfId="0" applyFont="1" applyFill="1" applyBorder="1" applyAlignment="1">
      <alignment horizontal="center"/>
    </xf>
    <xf numFmtId="0" fontId="0" fillId="0" borderId="0" xfId="4" applyFont="1"/>
    <xf numFmtId="0" fontId="19" fillId="0" borderId="0" xfId="0" applyFont="1"/>
    <xf numFmtId="0" fontId="1" fillId="0" borderId="8" xfId="4" applyFont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0" fillId="3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/>
    </xf>
    <xf numFmtId="0" fontId="20" fillId="0" borderId="0" xfId="4" applyFont="1"/>
    <xf numFmtId="0" fontId="6" fillId="0" borderId="0" xfId="0" applyFont="1"/>
    <xf numFmtId="0" fontId="20" fillId="0" borderId="0" xfId="0" applyFont="1"/>
    <xf numFmtId="0" fontId="20" fillId="0" borderId="0" xfId="4" applyFont="1" applyFill="1"/>
    <xf numFmtId="0" fontId="20" fillId="5" borderId="0" xfId="0" applyNumberFormat="1" applyFont="1" applyFill="1"/>
    <xf numFmtId="0" fontId="0" fillId="4" borderId="2" xfId="0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wrapText="1"/>
    </xf>
    <xf numFmtId="0" fontId="21" fillId="5" borderId="0" xfId="0" applyFont="1" applyFill="1" applyBorder="1" applyAlignment="1">
      <alignment vertical="center" wrapText="1"/>
    </xf>
    <xf numFmtId="0" fontId="10" fillId="5" borderId="0" xfId="0" applyFont="1" applyFill="1" applyBorder="1" applyAlignment="1">
      <alignment vertical="center" wrapText="1"/>
    </xf>
    <xf numFmtId="0" fontId="6" fillId="5" borderId="0" xfId="0" applyFont="1" applyFill="1" applyAlignment="1">
      <alignment wrapText="1"/>
    </xf>
    <xf numFmtId="164" fontId="2" fillId="0" borderId="1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0" fillId="5" borderId="0" xfId="0" applyFill="1"/>
    <xf numFmtId="0" fontId="12" fillId="0" borderId="0" xfId="4" applyFont="1" applyAlignment="1">
      <alignment horizontal="center"/>
    </xf>
    <xf numFmtId="0" fontId="13" fillId="2" borderId="5" xfId="5" applyFont="1" applyFill="1" applyBorder="1" applyAlignment="1">
      <alignment horizontal="center"/>
    </xf>
    <xf numFmtId="0" fontId="13" fillId="2" borderId="6" xfId="5" applyFont="1" applyFill="1" applyBorder="1" applyAlignment="1">
      <alignment horizontal="center"/>
    </xf>
    <xf numFmtId="0" fontId="13" fillId="2" borderId="7" xfId="5" applyFont="1" applyFill="1" applyBorder="1" applyAlignment="1">
      <alignment horizontal="center"/>
    </xf>
    <xf numFmtId="0" fontId="22" fillId="0" borderId="0" xfId="4" applyFont="1" applyAlignment="1">
      <alignment horizontal="center"/>
    </xf>
    <xf numFmtId="0" fontId="22" fillId="0" borderId="4" xfId="4" applyFont="1" applyBorder="1" applyAlignment="1">
      <alignment horizontal="center"/>
    </xf>
    <xf numFmtId="0" fontId="22" fillId="0" borderId="0" xfId="4" applyFont="1" applyBorder="1" applyAlignment="1">
      <alignment horizontal="center"/>
    </xf>
    <xf numFmtId="0" fontId="12" fillId="0" borderId="4" xfId="4" applyFont="1" applyBorder="1" applyAlignment="1">
      <alignment horizontal="center"/>
    </xf>
    <xf numFmtId="0" fontId="12" fillId="0" borderId="0" xfId="4" applyFont="1" applyBorder="1" applyAlignment="1">
      <alignment horizontal="center"/>
    </xf>
    <xf numFmtId="0" fontId="11" fillId="0" borderId="9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11" fillId="0" borderId="11" xfId="0" applyFont="1" applyBorder="1" applyAlignment="1">
      <alignment horizontal="left"/>
    </xf>
    <xf numFmtId="0" fontId="11" fillId="0" borderId="9" xfId="0" applyFont="1" applyBorder="1" applyAlignment="1"/>
    <xf numFmtId="0" fontId="11" fillId="0" borderId="10" xfId="0" applyFont="1" applyBorder="1" applyAlignment="1"/>
    <xf numFmtId="0" fontId="11" fillId="0" borderId="11" xfId="0" applyFont="1" applyBorder="1" applyAlignment="1"/>
  </cellXfs>
  <cellStyles count="8">
    <cellStyle name="MQ Heading 1" xfId="7" xr:uid="{00000000-0005-0000-0000-000000000000}"/>
    <cellStyle name="Normal" xfId="0" builtinId="0"/>
    <cellStyle name="Normal 2" xfId="1" xr:uid="{00000000-0005-0000-0000-000002000000}"/>
    <cellStyle name="Normal 2 2" xfId="2" xr:uid="{00000000-0005-0000-0000-000003000000}"/>
    <cellStyle name="Normal 2 2 2" xfId="4" xr:uid="{00000000-0005-0000-0000-000004000000}"/>
    <cellStyle name="Normal 3" xfId="3" xr:uid="{00000000-0005-0000-0000-000005000000}"/>
    <cellStyle name="Normal 4" xfId="6" xr:uid="{00000000-0005-0000-0000-000006000000}"/>
    <cellStyle name="Title 2" xfId="5" xr:uid="{00000000-0005-0000-0000-000007000000}"/>
  </cellStyles>
  <dxfs count="6">
    <dxf>
      <fill>
        <patternFill patternType="solid">
          <bgColor rgb="FFFFC000"/>
        </patternFill>
      </fill>
    </dxf>
    <dxf>
      <font>
        <b/>
      </font>
    </dxf>
    <dxf>
      <font>
        <u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0</xdr:colOff>
      <xdr:row>1</xdr:row>
      <xdr:rowOff>321733</xdr:rowOff>
    </xdr:from>
    <xdr:to>
      <xdr:col>12</xdr:col>
      <xdr:colOff>1745021</xdr:colOff>
      <xdr:row>7</xdr:row>
      <xdr:rowOff>170579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B1F1D3CF-CE12-4CAD-9BBA-7398B2CB3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10024533" y="508000"/>
          <a:ext cx="5131688" cy="1643779"/>
        </a:xfrm>
        <a:prstGeom prst="rect">
          <a:avLst/>
        </a:prstGeom>
      </xdr:spPr>
    </xdr:pic>
    <xdr:clientData/>
  </xdr:twoCellAnchor>
</xdr:wsDr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RIKA GULATI" refreshedDate="44072.808516087964" backgroundQuery="1" createdVersion="6" refreshedVersion="6" minRefreshableVersion="3" recordCount="0" supportSubquery="1" supportAdvancedDrill="1" xr:uid="{D3F62AB9-4930-4312-B3F3-144E81C69CE6}">
  <cacheSource type="external" connectionId="1"/>
  <cacheFields count="2">
    <cacheField name="[Range].[Campus].[Campus]" caption="Campus" numFmtId="0" hierarchy="3" level="1">
      <sharedItems count="4">
        <s v="_x000a_Sydney"/>
        <s v="Brisbane"/>
        <s v="Melbourne"/>
        <s v="Sydney"/>
      </sharedItems>
    </cacheField>
    <cacheField name="[Measures].[Sum of Extra Time required to complete the Workshop]" caption="Sum of Extra Time required to complete the Workshop" numFmtId="0" hierarchy="24" level="32767"/>
  </cacheFields>
  <cacheHierarchies count="25">
    <cacheHierarchy uniqueName="[Range].[Student ID]" caption="Student ID" attribute="1" defaultMemberUniqueName="[Range].[Student ID].[All]" allUniqueName="[Range].[Student ID].[All]" dimensionUniqueName="[Range]" displayFolder="" count="0" memberValueDatatype="13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Unit]" caption="Unit" attribute="1" defaultMemberUniqueName="[Range].[Unit].[All]" allUniqueName="[Range].[Unit].[All]" dimensionUniqueName="[Range]" displayFolder="" count="0" memberValueDatatype="130" unbalanced="0"/>
    <cacheHierarchy uniqueName="[Range].[Campus]" caption="Campus" attribute="1" defaultMemberUniqueName="[Range].[Campus].[All]" allUniqueName="[Range].[Campus].[All]" dimensionUniqueName="[Range]" displayFolder="" count="2" memberValueDatatype="130" unbalanced="0">
      <fieldsUsage count="2">
        <fieldUsage x="-1"/>
        <fieldUsage x="0"/>
      </fieldsUsage>
    </cacheHierarchy>
    <cacheHierarchy uniqueName="[Range].[First enrolment trimester]" caption="First enrolment trimester" attribute="1" defaultMemberUniqueName="[Range].[First enrolment trimester].[All]" allUniqueName="[Range].[First enrolment trimester].[All]" dimensionUniqueName="[Range]" displayFolder="" count="0" memberValueDatatype="130" unbalanced="0"/>
    <cacheHierarchy uniqueName="[Range].[First Enrollment Date]" caption="First Enrollment Date" attribute="1" time="1" defaultMemberUniqueName="[Range].[First Enrollment Date].[All]" allUniqueName="[Range].[First Enrollment Date].[All]" dimensionUniqueName="[Range]" displayFolder="" count="0" memberValueDatatype="7" unbalanced="0"/>
    <cacheHierarchy uniqueName="[Range].[Month of Enrollment]" caption="Month of Enrollment" attribute="1" defaultMemberUniqueName="[Range].[Month of Enrollment].[All]" allUniqueName="[Range].[Month of Enrollment].[All]" dimensionUniqueName="[Range]" displayFolder="" count="0" memberValueDatatype="130" unbalanced="0"/>
    <cacheHierarchy uniqueName="[Range].[Number of workshop hours]" caption="Number of workshop hours" attribute="1" defaultMemberUniqueName="[Range].[Number of workshop hours].[All]" allUniqueName="[Range].[Number of workshop hours].[All]" dimensionUniqueName="[Range]" displayFolder="" count="0" memberValueDatatype="20" unbalanced="0"/>
    <cacheHierarchy uniqueName="[Range].[Course]" caption="Course" attribute="1" defaultMemberUniqueName="[Range].[Course].[All]" allUniqueName="[Range].[Course].[All]" dimensionUniqueName="[Range]" displayFolder="" count="0" memberValueDatatype="130" unbalanced="0"/>
    <cacheHierarchy uniqueName="[Range].[Date of Birth]" caption="Date of Birth" attribute="1" defaultMemberUniqueName="[Range].[Date of Birth].[All]" allUniqueName="[Range].[Date of Birth].[All]" dimensionUniqueName="[Range]" displayFolder="" count="0" memberValueDatatype="130" unbalanced="0"/>
    <cacheHierarchy uniqueName="[Range].[AgentName]" caption="AgentName" attribute="1" defaultMemberUniqueName="[Range].[AgentName].[All]" allUniqueName="[Range].[AgentName].[All]" dimensionUniqueName="[Range]" displayFolder="" count="0" memberValueDatatype="130" unbalanced="0"/>
    <cacheHierarchy uniqueName="[Range].[Extra Time required to complete the Workshop]" caption="Extra Time required to complete the Workshop" attribute="1" defaultMemberUniqueName="[Range].[Extra Time required to complete the Workshop].[All]" allUniqueName="[Range].[Extra Time required to complete the Workshop].[All]" dimensionUniqueName="[Range]" displayFolder="" count="0" memberValueDatatype="20" unbalanced="0"/>
    <cacheHierarchy uniqueName="[Range].[Age @ Enrollment Time]" caption="Age @ Enrollment Time" attribute="1" defaultMemberUniqueName="[Range].[Age @ Enrollment Time].[All]" allUniqueName="[Range].[Age @ Enrollment Time].[All]" dimensionUniqueName="[Range]" displayFolder="" count="0" memberValueDatatype="20" unbalanced="0"/>
    <cacheHierarchy uniqueName="[Range].[Search]" caption="Search" attribute="1" defaultMemberUniqueName="[Range].[Search].[All]" allUniqueName="[Range].[Search].[All]" dimensionUniqueName="[Range]" displayFolder="" count="0" memberValueDatatype="20" unbalanced="0"/>
    <cacheHierarchy uniqueName="[Range].[Trimester Number]" caption="Trimester Number" attribute="1" defaultMemberUniqueName="[Range].[Trimester Number].[All]" allUniqueName="[Range].[Trimester Number].[All]" dimensionUniqueName="[Range]" displayFolder="" count="0" memberValueDatatype="130" unbalanced="0"/>
    <cacheHierarchy uniqueName="[Range].[Year of Enrollement]" caption="Year of Enrollement" attribute="1" defaultMemberUniqueName="[Range].[Year of Enrollement].[All]" allUniqueName="[Range].[Year of Enrollement].[All]" dimensionUniqueName="[Range]" displayFolder="" count="0" memberValueDatatype="20" unbalanced="0"/>
    <cacheHierarchy uniqueName="[Range].[Number]" caption="Number" attribute="1" defaultMemberUniqueName="[Range].[Number].[All]" allUniqueName="[Range].[Number].[All]" dimensionUniqueName="[Range]" displayFolder="" count="0" memberValueDatatype="11" unbalanced="0"/>
    <cacheHierarchy uniqueName="[Range].[Number 2]" caption="Number 2" attribute="1" defaultMemberUniqueName="[Range].[Number 2].[All]" allUniqueName="[Range].[Number 2].[All]" dimensionUniqueName="[Range]" displayFolder="" count="0" memberValueDatatype="11" unbalanced="0"/>
    <cacheHierarchy uniqueName="[Range].[Length]" caption="Length" attribute="1" defaultMemberUniqueName="[Range].[Length].[All]" allUniqueName="[Range].[Length].[All]" dimensionUniqueName="[Range]" displayFolder="" count="0" memberValueDatatype="20" unbalanced="0"/>
    <cacheHierarchy uniqueName="[Range].[Code]" caption="Code" attribute="1" defaultMemberUniqueName="[Range].[Code].[All]" allUniqueName="[Range].[Code].[All]" dimensionUniqueName="[Range]" displayFolder="" count="0" memberValueDatatype="20" unbalanced="0"/>
    <cacheHierarchy uniqueName="[Range].[Date]" caption="Date" attribute="1" defaultMemberUniqueName="[Range].[Date].[All]" allUniqueName="[Range].[Date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Trimester Number]" caption="Count of Trimester Number" measure="1" displayFolder="" measureGroup="Rang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Extra Time required to complete the Workshop]" caption="Sum of Extra Time required to complete the Workshop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RIKA GULATI" refreshedDate="44072.808517824073" backgroundQuery="1" createdVersion="6" refreshedVersion="6" minRefreshableVersion="3" recordCount="0" supportSubquery="1" supportAdvancedDrill="1" xr:uid="{F44E8B02-B679-4F65-9440-F2B723006AE2}">
  <cacheSource type="external" connectionId="1"/>
  <cacheFields count="3">
    <cacheField name="[Range].[Campus].[Campus]" caption="Campus" numFmtId="0" hierarchy="3" level="1">
      <sharedItems count="4">
        <s v="_x000a_Sydney"/>
        <s v="Brisbane"/>
        <s v="Melbourne"/>
        <s v="Sydney"/>
      </sharedItems>
    </cacheField>
    <cacheField name="[Range].[Trimester Number].[Trimester Number]" caption="Trimester Number" numFmtId="0" hierarchy="14" level="1">
      <sharedItems count="3">
        <s v="T1"/>
        <s v="T2"/>
        <s v="T3"/>
      </sharedItems>
    </cacheField>
    <cacheField name="[Measures].[Count of Trimester Number]" caption="Count of Trimester Number" numFmtId="0" hierarchy="23" level="32767"/>
  </cacheFields>
  <cacheHierarchies count="25">
    <cacheHierarchy uniqueName="[Range].[Student ID]" caption="Student ID" attribute="1" defaultMemberUniqueName="[Range].[Student ID].[All]" allUniqueName="[Range].[Student ID].[All]" dimensionUniqueName="[Range]" displayFolder="" count="0" memberValueDatatype="13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Unit]" caption="Unit" attribute="1" defaultMemberUniqueName="[Range].[Unit].[All]" allUniqueName="[Range].[Unit].[All]" dimensionUniqueName="[Range]" displayFolder="" count="0" memberValueDatatype="130" unbalanced="0"/>
    <cacheHierarchy uniqueName="[Range].[Campus]" caption="Campus" attribute="1" defaultMemberUniqueName="[Range].[Campus].[All]" allUniqueName="[Range].[Campus].[All]" dimensionUniqueName="[Range]" displayFolder="" count="2" memberValueDatatype="130" unbalanced="0">
      <fieldsUsage count="2">
        <fieldUsage x="-1"/>
        <fieldUsage x="0"/>
      </fieldsUsage>
    </cacheHierarchy>
    <cacheHierarchy uniqueName="[Range].[First enrolment trimester]" caption="First enrolment trimester" attribute="1" defaultMemberUniqueName="[Range].[First enrolment trimester].[All]" allUniqueName="[Range].[First enrolment trimester].[All]" dimensionUniqueName="[Range]" displayFolder="" count="0" memberValueDatatype="130" unbalanced="0"/>
    <cacheHierarchy uniqueName="[Range].[First Enrollment Date]" caption="First Enrollment Date" attribute="1" time="1" defaultMemberUniqueName="[Range].[First Enrollment Date].[All]" allUniqueName="[Range].[First Enrollment Date].[All]" dimensionUniqueName="[Range]" displayFolder="" count="0" memberValueDatatype="7" unbalanced="0"/>
    <cacheHierarchy uniqueName="[Range].[Month of Enrollment]" caption="Month of Enrollment" attribute="1" defaultMemberUniqueName="[Range].[Month of Enrollment].[All]" allUniqueName="[Range].[Month of Enrollment].[All]" dimensionUniqueName="[Range]" displayFolder="" count="0" memberValueDatatype="130" unbalanced="0"/>
    <cacheHierarchy uniqueName="[Range].[Number of workshop hours]" caption="Number of workshop hours" attribute="1" defaultMemberUniqueName="[Range].[Number of workshop hours].[All]" allUniqueName="[Range].[Number of workshop hours].[All]" dimensionUniqueName="[Range]" displayFolder="" count="0" memberValueDatatype="20" unbalanced="0"/>
    <cacheHierarchy uniqueName="[Range].[Course]" caption="Course" attribute="1" defaultMemberUniqueName="[Range].[Course].[All]" allUniqueName="[Range].[Course].[All]" dimensionUniqueName="[Range]" displayFolder="" count="0" memberValueDatatype="130" unbalanced="0"/>
    <cacheHierarchy uniqueName="[Range].[Date of Birth]" caption="Date of Birth" attribute="1" defaultMemberUniqueName="[Range].[Date of Birth].[All]" allUniqueName="[Range].[Date of Birth].[All]" dimensionUniqueName="[Range]" displayFolder="" count="0" memberValueDatatype="130" unbalanced="0"/>
    <cacheHierarchy uniqueName="[Range].[AgentName]" caption="AgentName" attribute="1" defaultMemberUniqueName="[Range].[AgentName].[All]" allUniqueName="[Range].[AgentName].[All]" dimensionUniqueName="[Range]" displayFolder="" count="0" memberValueDatatype="130" unbalanced="0"/>
    <cacheHierarchy uniqueName="[Range].[Extra Time required to complete the Workshop]" caption="Extra Time required to complete the Workshop" attribute="1" defaultMemberUniqueName="[Range].[Extra Time required to complete the Workshop].[All]" allUniqueName="[Range].[Extra Time required to complete the Workshop].[All]" dimensionUniqueName="[Range]" displayFolder="" count="0" memberValueDatatype="20" unbalanced="0"/>
    <cacheHierarchy uniqueName="[Range].[Age @ Enrollment Time]" caption="Age @ Enrollment Time" attribute="1" defaultMemberUniqueName="[Range].[Age @ Enrollment Time].[All]" allUniqueName="[Range].[Age @ Enrollment Time].[All]" dimensionUniqueName="[Range]" displayFolder="" count="0" memberValueDatatype="20" unbalanced="0"/>
    <cacheHierarchy uniqueName="[Range].[Search]" caption="Search" attribute="1" defaultMemberUniqueName="[Range].[Search].[All]" allUniqueName="[Range].[Search].[All]" dimensionUniqueName="[Range]" displayFolder="" count="0" memberValueDatatype="20" unbalanced="0"/>
    <cacheHierarchy uniqueName="[Range].[Trimester Number]" caption="Trimester Number" attribute="1" defaultMemberUniqueName="[Range].[Trimester Number].[All]" allUniqueName="[Range].[Trimester Number].[All]" dimensionUniqueName="[Range]" displayFolder="" count="2" memberValueDatatype="130" unbalanced="0">
      <fieldsUsage count="2">
        <fieldUsage x="-1"/>
        <fieldUsage x="1"/>
      </fieldsUsage>
    </cacheHierarchy>
    <cacheHierarchy uniqueName="[Range].[Year of Enrollement]" caption="Year of Enrollement" attribute="1" defaultMemberUniqueName="[Range].[Year of Enrollement].[All]" allUniqueName="[Range].[Year of Enrollement].[All]" dimensionUniqueName="[Range]" displayFolder="" count="0" memberValueDatatype="20" unbalanced="0"/>
    <cacheHierarchy uniqueName="[Range].[Number]" caption="Number" attribute="1" defaultMemberUniqueName="[Range].[Number].[All]" allUniqueName="[Range].[Number].[All]" dimensionUniqueName="[Range]" displayFolder="" count="0" memberValueDatatype="11" unbalanced="0"/>
    <cacheHierarchy uniqueName="[Range].[Number 2]" caption="Number 2" attribute="1" defaultMemberUniqueName="[Range].[Number 2].[All]" allUniqueName="[Range].[Number 2].[All]" dimensionUniqueName="[Range]" displayFolder="" count="0" memberValueDatatype="11" unbalanced="0"/>
    <cacheHierarchy uniqueName="[Range].[Length]" caption="Length" attribute="1" defaultMemberUniqueName="[Range].[Length].[All]" allUniqueName="[Range].[Length].[All]" dimensionUniqueName="[Range]" displayFolder="" count="0" memberValueDatatype="20" unbalanced="0"/>
    <cacheHierarchy uniqueName="[Range].[Code]" caption="Code" attribute="1" defaultMemberUniqueName="[Range].[Code].[All]" allUniqueName="[Range].[Code].[All]" dimensionUniqueName="[Range]" displayFolder="" count="0" memberValueDatatype="20" unbalanced="0"/>
    <cacheHierarchy uniqueName="[Range].[Date]" caption="Date" attribute="1" defaultMemberUniqueName="[Range].[Date].[All]" allUniqueName="[Range].[Date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Trimester Number]" caption="Count of Trimester Number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Extra Time required to complete the Workshop]" caption="Sum of Extra Time required to complete the Workshop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IKA GULATI" refreshedDate="44072.808518171296" createdVersion="6" refreshedVersion="6" minRefreshableVersion="3" recordCount="153" xr:uid="{5D3EBAE9-1378-490D-A26F-C73C0D363C1D}">
  <cacheSource type="worksheet">
    <worksheetSource ref="A1:V154" sheet="Student database_Cleaned"/>
  </cacheSource>
  <cacheFields count="22">
    <cacheField name="Student ID" numFmtId="0">
      <sharedItems/>
    </cacheField>
    <cacheField name="Name" numFmtId="0">
      <sharedItems/>
    </cacheField>
    <cacheField name="Unit" numFmtId="0">
      <sharedItems/>
    </cacheField>
    <cacheField name="Campus" numFmtId="0">
      <sharedItems/>
    </cacheField>
    <cacheField name="First enrolment trimester" numFmtId="0">
      <sharedItems/>
    </cacheField>
    <cacheField name="First Enrollment Date" numFmtId="164">
      <sharedItems containsSemiMixedTypes="0" containsNonDate="0" containsDate="1" containsString="0" minDate="2014-03-13T00:00:00" maxDate="2017-11-07T00:00:00"/>
    </cacheField>
    <cacheField name="Month of Enrollment" numFmtId="14">
      <sharedItems/>
    </cacheField>
    <cacheField name="Number of workshop hours" numFmtId="0">
      <sharedItems containsSemiMixedTypes="0" containsString="0" containsNumber="1" containsInteger="1" minValue="1" maxValue="36"/>
    </cacheField>
    <cacheField name="Course" numFmtId="0">
      <sharedItems/>
    </cacheField>
    <cacheField name="Date of Birth" numFmtId="0">
      <sharedItems/>
    </cacheField>
    <cacheField name="AgentName" numFmtId="0">
      <sharedItems/>
    </cacheField>
    <cacheField name="Extra Time required to complete the Workshop" numFmtId="0">
      <sharedItems containsSemiMixedTypes="0" containsString="0" containsNumber="1" containsInteger="1" minValue="0" maxValue="19"/>
    </cacheField>
    <cacheField name="Age @ Enrollment Time" numFmtId="2">
      <sharedItems containsSemiMixedTypes="0" containsString="0" containsNumber="1" containsInteger="1" minValue="16" maxValue="30" count="15">
        <n v="20"/>
        <n v="21"/>
        <n v="27"/>
        <n v="28"/>
        <n v="22"/>
        <n v="25"/>
        <n v="24"/>
        <n v="17"/>
        <n v="23"/>
        <n v="19"/>
        <n v="18"/>
        <n v="26"/>
        <n v="29"/>
        <n v="30"/>
        <n v="16"/>
      </sharedItems>
    </cacheField>
    <cacheField name="Search" numFmtId="0">
      <sharedItems containsSemiMixedTypes="0" containsString="0" containsNumber="1" containsInteger="1" minValue="3" maxValue="3"/>
    </cacheField>
    <cacheField name="Trimester Number" numFmtId="0">
      <sharedItems/>
    </cacheField>
    <cacheField name="Year of Enrollement" numFmtId="0">
      <sharedItems containsSemiMixedTypes="0" containsString="0" containsNumber="1" containsInteger="1" minValue="2014" maxValue="2017"/>
    </cacheField>
    <cacheField name="Number" numFmtId="0">
      <sharedItems/>
    </cacheField>
    <cacheField name="Number2" numFmtId="0">
      <sharedItems/>
    </cacheField>
    <cacheField name="Length" numFmtId="0">
      <sharedItems containsSemiMixedTypes="0" containsString="0" containsNumber="1" containsInteger="1" minValue="1" maxValue="2"/>
    </cacheField>
    <cacheField name="Code" numFmtId="0">
      <sharedItems containsSemiMixedTypes="0" containsString="0" containsNumber="1" containsInteger="1" minValue="49" maxValue="57"/>
    </cacheField>
    <cacheField name="Date" numFmtId="0">
      <sharedItems/>
    </cacheField>
    <cacheField name="Today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IKA GULATI" refreshedDate="44072.808518171296" createdVersion="6" refreshedVersion="6" minRefreshableVersion="3" recordCount="153" xr:uid="{2BF6480B-8ED7-4803-A2E6-5773E389F8A6}">
  <cacheSource type="worksheet">
    <worksheetSource ref="A1:U154" sheet="Student database_Cleaned"/>
  </cacheSource>
  <cacheFields count="21">
    <cacheField name="Student ID" numFmtId="0">
      <sharedItems/>
    </cacheField>
    <cacheField name="Name" numFmtId="0">
      <sharedItems/>
    </cacheField>
    <cacheField name="Unit" numFmtId="0">
      <sharedItems/>
    </cacheField>
    <cacheField name="Campus" numFmtId="0">
      <sharedItems count="4">
        <s v="Sydney"/>
        <s v="Brisbane"/>
        <s v="Melbourne"/>
        <s v="_x000a_Sydney_x000a_"/>
      </sharedItems>
    </cacheField>
    <cacheField name="First enrolment trimester" numFmtId="0">
      <sharedItems/>
    </cacheField>
    <cacheField name="First Enrollment Date" numFmtId="164">
      <sharedItems containsSemiMixedTypes="0" containsNonDate="0" containsDate="1" containsString="0" minDate="2014-03-13T00:00:00" maxDate="2017-11-07T00:00:00"/>
    </cacheField>
    <cacheField name="Month of Enrollment" numFmtId="14">
      <sharedItems/>
    </cacheField>
    <cacheField name="Number of workshop hours" numFmtId="0">
      <sharedItems containsSemiMixedTypes="0" containsString="0" containsNumber="1" containsInteger="1" minValue="1" maxValue="36"/>
    </cacheField>
    <cacheField name="Course" numFmtId="0">
      <sharedItems/>
    </cacheField>
    <cacheField name="Date of Birth" numFmtId="0">
      <sharedItems/>
    </cacheField>
    <cacheField name="AgentName" numFmtId="0">
      <sharedItems/>
    </cacheField>
    <cacheField name="Extra Time required to complete the Workshop" numFmtId="0">
      <sharedItems containsSemiMixedTypes="0" containsString="0" containsNumber="1" containsInteger="1" minValue="0" maxValue="19"/>
    </cacheField>
    <cacheField name="Age @ Enrollment Time" numFmtId="2">
      <sharedItems containsSemiMixedTypes="0" containsString="0" containsNumber="1" containsInteger="1" minValue="16" maxValue="30"/>
    </cacheField>
    <cacheField name="Search" numFmtId="0">
      <sharedItems containsSemiMixedTypes="0" containsString="0" containsNumber="1" containsInteger="1" minValue="3" maxValue="3"/>
    </cacheField>
    <cacheField name="Trimester Number" numFmtId="0">
      <sharedItems/>
    </cacheField>
    <cacheField name="Year of Enrollement" numFmtId="0">
      <sharedItems containsSemiMixedTypes="0" containsString="0" containsNumber="1" containsInteger="1" minValue="2014" maxValue="2017"/>
    </cacheField>
    <cacheField name="Number" numFmtId="0">
      <sharedItems/>
    </cacheField>
    <cacheField name="Number2" numFmtId="0">
      <sharedItems/>
    </cacheField>
    <cacheField name="Length" numFmtId="0">
      <sharedItems containsSemiMixedTypes="0" containsString="0" containsNumber="1" containsInteger="1" minValue="1" maxValue="2"/>
    </cacheField>
    <cacheField name="Code" numFmtId="0">
      <sharedItems containsSemiMixedTypes="0" containsString="0" containsNumber="1" containsInteger="1" minValue="49" maxValue="57"/>
    </cacheField>
    <cacheField name="Dat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">
  <r>
    <s v="150100"/>
    <s v="Mr. Behrouz COURT"/>
    <s v="Intro to ECommerce"/>
    <s v="Sydney"/>
    <s v="T2-2015"/>
    <d v="2015-07-10T00:00:00"/>
    <s v="July"/>
    <n v="1"/>
    <s v="Bachelor of Business"/>
    <s v="1995-10-24"/>
    <s v="Pathway Education "/>
    <n v="19"/>
    <x v="0"/>
    <n v="3"/>
    <s v="T2"/>
    <n v="2015"/>
    <b v="1"/>
    <b v="1"/>
    <n v="1"/>
    <n v="49"/>
    <s v="Tuesday"/>
    <m/>
  </r>
  <r>
    <s v="150101"/>
    <s v="Mr. Hootan VERIO"/>
    <s v="Mgmt Principles "/>
    <s v="Brisbane"/>
    <s v="T1-2014"/>
    <d v="2014-03-13T00:00:00"/>
    <s v="March"/>
    <n v="1"/>
    <s v="Bachelor of Business"/>
    <s v="1993-01-05"/>
    <s v="Pathway Education "/>
    <n v="19"/>
    <x v="1"/>
    <n v="3"/>
    <s v="T1"/>
    <n v="2014"/>
    <b v="1"/>
    <b v="1"/>
    <n v="1"/>
    <n v="49"/>
    <s v="Tuesday"/>
    <m/>
  </r>
  <r>
    <s v="150102"/>
    <s v="Ms. Kaveh RVATH"/>
    <s v="Bus Acct"/>
    <s v="Melbourne"/>
    <s v="T2-2015"/>
    <d v="2015-07-10T00:00:00"/>
    <s v="July"/>
    <n v="22"/>
    <s v="Bachelor of Accounting"/>
    <s v="1988-09-13"/>
    <s v="Glob Consultancy"/>
    <n v="0"/>
    <x v="2"/>
    <n v="3"/>
    <s v="T2"/>
    <n v="2015"/>
    <b v="1"/>
    <b v="1"/>
    <n v="2"/>
    <n v="50"/>
    <s v="Tuesday"/>
    <m/>
  </r>
  <r>
    <s v="150103"/>
    <s v="Mr. Fardin KORBA"/>
    <s v="Quant Methods "/>
    <s v="Brisbane"/>
    <s v="T2-2016"/>
    <d v="2016-07-10T00:00:00"/>
    <s v="July"/>
    <n v="18"/>
    <s v="Bachelor of Accounting"/>
    <s v="1988-12-29"/>
    <s v="Glob Consultancy"/>
    <n v="2"/>
    <x v="3"/>
    <n v="3"/>
    <s v="T2"/>
    <n v="2016"/>
    <b v="1"/>
    <b v="1"/>
    <n v="2"/>
    <n v="49"/>
    <s v="Thursday"/>
    <m/>
  </r>
  <r>
    <s v="150104"/>
    <s v="Mr. Mehrab ILYAS"/>
    <s v="Bus Comm "/>
    <s v="Sydney"/>
    <s v="T3-2016"/>
    <d v="2016-11-06T00:00:00"/>
    <s v="November"/>
    <n v="36"/>
    <s v="Bachelor of Business"/>
    <s v="1996-09-26"/>
    <s v="Bridgeagency "/>
    <n v="0"/>
    <x v="0"/>
    <n v="3"/>
    <s v="T3"/>
    <n v="2016"/>
    <b v="1"/>
    <b v="1"/>
    <n v="2"/>
    <n v="51"/>
    <s v="Thursday"/>
    <m/>
  </r>
  <r>
    <s v="150105"/>
    <s v="Mr. Aram HALID"/>
    <s v="Intro to ECommerce"/>
    <s v="Sydney"/>
    <s v="T2-2015"/>
    <d v="2015-07-10T00:00:00"/>
    <s v="July"/>
    <n v="3"/>
    <s v="Bachelor of Business"/>
    <s v="1993-06-05"/>
    <s v="Bridgeagency "/>
    <n v="17"/>
    <x v="4"/>
    <n v="3"/>
    <s v="T2"/>
    <n v="2015"/>
    <b v="1"/>
    <b v="1"/>
    <n v="1"/>
    <n v="51"/>
    <s v="Saturday"/>
    <m/>
  </r>
  <r>
    <s v="150106"/>
    <s v="Mr. Nazilla AYYAB"/>
    <s v="Mgmt Principles "/>
    <s v="Sydney"/>
    <s v="T2-2015"/>
    <d v="2015-07-10T00:00:00"/>
    <s v="July"/>
    <n v="11"/>
    <s v="Bachelor of Business"/>
    <s v="1990-07-17"/>
    <s v="Bridgeagency "/>
    <n v="9"/>
    <x v="5"/>
    <n v="3"/>
    <s v="T2"/>
    <n v="2015"/>
    <b v="1"/>
    <b v="1"/>
    <n v="2"/>
    <n v="49"/>
    <s v="Tuesday"/>
    <m/>
  </r>
  <r>
    <s v="150107"/>
    <s v="Mr. Shahrbanou ANDIO"/>
    <s v="Mgmt Principles "/>
    <s v="Sydney"/>
    <s v="T3-2016"/>
    <d v="2016-11-06T00:00:00"/>
    <s v="November"/>
    <n v="30"/>
    <s v="Bachelor of Business"/>
    <s v="1992-03-04"/>
    <s v="Bridgeagency "/>
    <n v="0"/>
    <x v="6"/>
    <n v="3"/>
    <s v="T3"/>
    <n v="2016"/>
    <b v="1"/>
    <b v="1"/>
    <n v="2"/>
    <n v="51"/>
    <s v="Wednesday"/>
    <m/>
  </r>
  <r>
    <s v="150108"/>
    <s v="Mr. Sholeh Mohan"/>
    <s v="HRM"/>
    <s v="Sydney"/>
    <s v="T2-2015"/>
    <d v="2015-07-10T00:00:00"/>
    <s v="July"/>
    <n v="12"/>
    <s v="Bachelor of Business"/>
    <s v="1998-11-06"/>
    <s v="BrightwayConsultants"/>
    <n v="8"/>
    <x v="7"/>
    <n v="3"/>
    <s v="T2"/>
    <n v="2015"/>
    <b v="1"/>
    <b v="1"/>
    <n v="2"/>
    <n v="49"/>
    <s v="Friday"/>
    <m/>
  </r>
  <r>
    <s v="150109"/>
    <s v="Mr. Farangis pkota"/>
    <s v="Bus Acct"/>
    <s v="Melbourne"/>
    <s v="T2-2017"/>
    <d v="2017-07-10T00:00:00"/>
    <s v="July"/>
    <n v="5"/>
    <s v="Bachelor of Business"/>
    <s v="1994-03-23"/>
    <s v="Information Agency"/>
    <n v="15"/>
    <x v="8"/>
    <n v="3"/>
    <s v="T2"/>
    <n v="2017"/>
    <b v="1"/>
    <b v="1"/>
    <n v="1"/>
    <n v="53"/>
    <s v="Wednesday"/>
    <m/>
  </r>
  <r>
    <s v="150110"/>
    <s v="Mr. Sheeva ZAFAR"/>
    <s v="Quant Methods "/>
    <s v="Sydney"/>
    <s v="T2-2015"/>
    <d v="2015-07-10T00:00:00"/>
    <s v="July"/>
    <n v="8"/>
    <s v="Bachelor of Business"/>
    <s v="1996-12-02"/>
    <s v="Information Agency"/>
    <n v="12"/>
    <x v="9"/>
    <n v="3"/>
    <s v="T2"/>
    <n v="2015"/>
    <b v="1"/>
    <b v="1"/>
    <n v="1"/>
    <n v="56"/>
    <s v="Monday"/>
    <m/>
  </r>
  <r>
    <s v="150111"/>
    <s v="Mr. Asal MUKHI"/>
    <s v="Bus Acct"/>
    <s v="Sydney"/>
    <s v="T3-2016"/>
    <d v="2016-11-06T00:00:00"/>
    <s v="November"/>
    <n v="13"/>
    <s v="Bachelor of Business"/>
    <s v="1996-01-13"/>
    <s v="International Educational "/>
    <n v="7"/>
    <x v="0"/>
    <n v="3"/>
    <s v="T3"/>
    <n v="2016"/>
    <b v="1"/>
    <b v="1"/>
    <n v="2"/>
    <n v="49"/>
    <s v="Saturday"/>
    <m/>
  </r>
  <r>
    <s v="150112"/>
    <s v="Mr. Zari SINGH"/>
    <s v="Corp Resp Ethics"/>
    <s v="Brisbane"/>
    <s v="T3-2015"/>
    <d v="2015-11-06T00:00:00"/>
    <s v="November"/>
    <n v="28"/>
    <s v="Bachelor of Business"/>
    <s v="1997-01-29"/>
    <s v="International Educational "/>
    <n v="0"/>
    <x v="10"/>
    <n v="3"/>
    <s v="T3"/>
    <n v="2015"/>
    <b v="1"/>
    <b v="1"/>
    <n v="2"/>
    <n v="50"/>
    <s v="Wednesday"/>
    <m/>
  </r>
  <r>
    <s v="150113"/>
    <s v="Mr. Mozhgan PKOTA"/>
    <s v="Bus Law "/>
    <s v="Melbourne"/>
    <s v="T1-2017"/>
    <d v="2017-03-13T00:00:00"/>
    <s v="March"/>
    <n v="5"/>
    <s v="Bachelor of Business"/>
    <s v="1995-02-24"/>
    <s v="ALTECA Agency"/>
    <n v="15"/>
    <x v="4"/>
    <n v="3"/>
    <s v="T1"/>
    <n v="2017"/>
    <b v="1"/>
    <b v="1"/>
    <n v="1"/>
    <n v="53"/>
    <s v="Friday"/>
    <m/>
  </r>
  <r>
    <s v="150114"/>
    <s v="Mr. Dadbeh sh KC"/>
    <s v="Corp Law"/>
    <s v="Sydney"/>
    <s v="T3-2014"/>
    <d v="2014-11-06T00:00:00"/>
    <s v="November"/>
    <n v="12"/>
    <s v="Bachelor of Business"/>
    <s v="1992-12-07"/>
    <s v="ALTECA Agency"/>
    <n v="8"/>
    <x v="4"/>
    <n v="3"/>
    <s v="T3"/>
    <n v="2014"/>
    <b v="1"/>
    <b v="1"/>
    <n v="2"/>
    <n v="49"/>
    <s v="Monday"/>
    <m/>
  </r>
  <r>
    <s v="150115"/>
    <s v="Mr. Soudabeh AKLEE"/>
    <s v="Bus Comm "/>
    <s v="_x000a_Sydney_x000a_"/>
    <s v="T3-2017"/>
    <d v="2017-11-06T00:00:00"/>
    <s v="November"/>
    <n v="14"/>
    <s v="Bachelor of Business"/>
    <s v="1994-09-22"/>
    <s v="Information Agency"/>
    <n v="6"/>
    <x v="8"/>
    <n v="3"/>
    <s v="T3"/>
    <n v="2017"/>
    <b v="1"/>
    <b v="1"/>
    <n v="2"/>
    <n v="49"/>
    <s v="Thursday"/>
    <m/>
  </r>
  <r>
    <s v="150116"/>
    <s v="Mr. Mahdokht Singh"/>
    <s v="Quant Methods "/>
    <s v="Brisbane"/>
    <s v="T3-2014"/>
    <d v="2014-11-06T00:00:00"/>
    <s v="November"/>
    <n v="15"/>
    <s v="Bachelor of Business"/>
    <s v="1987-10-10"/>
    <s v="Information Agency"/>
    <n v="5"/>
    <x v="2"/>
    <n v="3"/>
    <s v="T3"/>
    <n v="2014"/>
    <b v="1"/>
    <b v="1"/>
    <n v="2"/>
    <n v="49"/>
    <s v="Saturday"/>
    <m/>
  </r>
  <r>
    <s v="150117"/>
    <s v="Ms. Pareevash KAUR"/>
    <s v="Bus Acct"/>
    <s v="Melbourne"/>
    <s v="T3-2017"/>
    <d v="2017-11-06T00:00:00"/>
    <s v="November"/>
    <n v="3"/>
    <s v="Bachelor of Business"/>
    <s v="1989-03-29"/>
    <s v="Bridgeagency "/>
    <n v="17"/>
    <x v="3"/>
    <n v="3"/>
    <s v="T3"/>
    <n v="2017"/>
    <b v="1"/>
    <b v="1"/>
    <n v="1"/>
    <n v="51"/>
    <s v="Wednesday"/>
    <m/>
  </r>
  <r>
    <s v="150118"/>
    <s v="Mr. Afsoon KUMAR"/>
    <s v="Bus Law "/>
    <s v="Sydney"/>
    <s v="T2-2017"/>
    <d v="2017-07-10T00:00:00"/>
    <s v="July"/>
    <n v="12"/>
    <s v="Bachelor of Business"/>
    <s v="1993-08-03"/>
    <s v="Bridgeagency "/>
    <n v="8"/>
    <x v="6"/>
    <n v="3"/>
    <s v="T2"/>
    <n v="2017"/>
    <b v="1"/>
    <b v="1"/>
    <n v="2"/>
    <n v="49"/>
    <s v="Tuesday"/>
    <m/>
  </r>
  <r>
    <s v="150119"/>
    <s v="Mr. Bardia YOON"/>
    <s v="Int Mgmt "/>
    <s v="Sydney"/>
    <s v="T1-2016"/>
    <d v="2016-03-13T00:00:00"/>
    <s v="March"/>
    <n v="1"/>
    <s v="Bachelor of Business"/>
    <s v="1994-12-28"/>
    <s v="Can- Able Immigration Consultants "/>
    <n v="19"/>
    <x v="4"/>
    <n v="3"/>
    <s v="T1"/>
    <n v="2016"/>
    <b v="1"/>
    <b v="1"/>
    <n v="1"/>
    <n v="49"/>
    <s v="Wednesday"/>
    <m/>
  </r>
  <r>
    <s v="150120"/>
    <s v="Mr. Golbanoo DEOL"/>
    <s v="Bus Comm "/>
    <s v="Sydney"/>
    <s v="T1-2016"/>
    <d v="2016-03-13T00:00:00"/>
    <s v="March"/>
    <n v="2"/>
    <s v="Bachelor of Business"/>
    <s v="1990-06-12"/>
    <s v="Expert Education and Visa Services "/>
    <n v="18"/>
    <x v="11"/>
    <n v="3"/>
    <s v="T1"/>
    <n v="2016"/>
    <b v="1"/>
    <b v="1"/>
    <n v="1"/>
    <n v="50"/>
    <s v="Tuesday"/>
    <m/>
  </r>
  <r>
    <s v="150121"/>
    <s v="Mr. Sasan MAHAN"/>
    <s v="Mgmt Principles "/>
    <s v="Sydney"/>
    <s v="T1-2016"/>
    <d v="2016-03-13T00:00:00"/>
    <s v="March"/>
    <n v="2"/>
    <s v="Bachelor of Business"/>
    <s v="1991-07-17"/>
    <s v="Expert Education and Visa Services "/>
    <n v="18"/>
    <x v="5"/>
    <n v="3"/>
    <s v="T1"/>
    <n v="2016"/>
    <b v="1"/>
    <b v="1"/>
    <n v="1"/>
    <n v="50"/>
    <s v="Wednesday"/>
    <m/>
  </r>
  <r>
    <s v="150122"/>
    <s v="Mr. Pasha WONG"/>
    <s v="Bus Economics"/>
    <s v="Melbourne"/>
    <s v="T2-2015"/>
    <d v="2015-07-10T00:00:00"/>
    <s v="July"/>
    <n v="8"/>
    <s v="Bachelor of Business"/>
    <s v="1996-06-08"/>
    <s v="BrightwayConsultants"/>
    <n v="12"/>
    <x v="9"/>
    <n v="3"/>
    <s v="T2"/>
    <n v="2015"/>
    <b v="1"/>
    <b v="1"/>
    <n v="1"/>
    <n v="56"/>
    <s v="Saturday"/>
    <m/>
  </r>
  <r>
    <s v="150123"/>
    <s v="Mr. Shaheen SINGH"/>
    <s v="Bus Law "/>
    <s v="Sydney"/>
    <s v="T2-2014"/>
    <d v="2014-07-10T00:00:00"/>
    <s v="July"/>
    <n v="14"/>
    <s v="Bachelor of Business"/>
    <s v="1995-06-26"/>
    <s v="BrightwayConsultants"/>
    <n v="6"/>
    <x v="9"/>
    <n v="3"/>
    <s v="T2"/>
    <n v="2014"/>
    <b v="1"/>
    <b v="1"/>
    <n v="2"/>
    <n v="49"/>
    <s v="Monday"/>
    <m/>
  </r>
  <r>
    <s v="150124"/>
    <s v="Mr. Salomeh AHMAD"/>
    <s v="Bus Comm "/>
    <s v="Sydney"/>
    <s v="T3-2014"/>
    <d v="2014-11-06T00:00:00"/>
    <s v="November"/>
    <n v="3"/>
    <s v="Bachelor of Business"/>
    <s v="1997-05-22"/>
    <s v="PEP International Education Services"/>
    <n v="17"/>
    <x v="7"/>
    <n v="3"/>
    <s v="T3"/>
    <n v="2014"/>
    <b v="1"/>
    <b v="1"/>
    <n v="1"/>
    <n v="51"/>
    <s v="Thursday"/>
    <m/>
  </r>
  <r>
    <s v="150125"/>
    <s v="Ms. Shokouh SHAHI"/>
    <s v="Intro to ECommerce"/>
    <s v="Melbourne"/>
    <s v="T2-2017"/>
    <d v="2017-07-10T00:00:00"/>
    <s v="July"/>
    <n v="4"/>
    <s v="Bachelor of Business"/>
    <s v="1995-02-11"/>
    <s v="PEP International Education Services"/>
    <n v="16"/>
    <x v="4"/>
    <n v="3"/>
    <s v="T2"/>
    <n v="2017"/>
    <b v="1"/>
    <b v="1"/>
    <n v="1"/>
    <n v="52"/>
    <s v="Saturday"/>
    <m/>
  </r>
  <r>
    <s v="150126"/>
    <s v="Mr. Nazafarin SABIR"/>
    <s v="Mgmt Principles "/>
    <s v="Sydney"/>
    <s v="T2-2014"/>
    <d v="2014-07-10T00:00:00"/>
    <s v="July"/>
    <n v="7"/>
    <s v="Bachelor of Business"/>
    <s v="1997-11-27"/>
    <s v="PEP International Education Services"/>
    <n v="13"/>
    <x v="7"/>
    <n v="3"/>
    <s v="T2"/>
    <n v="2014"/>
    <b v="1"/>
    <b v="1"/>
    <n v="1"/>
    <n v="55"/>
    <s v="Thursday"/>
    <m/>
  </r>
  <r>
    <s v="150127"/>
    <s v="Mr. Sarvenaz AMMED"/>
    <s v="Quant Methods "/>
    <s v="Brisbane"/>
    <s v="T3-2016"/>
    <d v="2016-11-06T00:00:00"/>
    <s v="November"/>
    <n v="3"/>
    <s v="Bachelor of Business"/>
    <s v="1993-07-19"/>
    <s v="PEP International Education Services"/>
    <n v="17"/>
    <x v="8"/>
    <n v="3"/>
    <s v="T3"/>
    <n v="2016"/>
    <b v="1"/>
    <b v="1"/>
    <n v="1"/>
    <n v="51"/>
    <s v="Monday"/>
    <m/>
  </r>
  <r>
    <s v="150128"/>
    <s v="Mr. Bahram AMEED"/>
    <s v="Corp Resp Ethics"/>
    <s v="Sydney"/>
    <s v="T2-2016"/>
    <d v="2016-07-10T00:00:00"/>
    <s v="July"/>
    <n v="7"/>
    <s v="Bachelor of Business"/>
    <s v="1987-08-27"/>
    <s v="International Educational "/>
    <n v="13"/>
    <x v="12"/>
    <n v="3"/>
    <s v="T2"/>
    <n v="2016"/>
    <b v="1"/>
    <b v="1"/>
    <n v="1"/>
    <n v="55"/>
    <s v="Thursday"/>
    <m/>
  </r>
  <r>
    <s v="150129"/>
    <s v="Mr. Hooshang ASHTE"/>
    <s v="Quant Methods "/>
    <s v="Melbourne"/>
    <s v="T1-2016"/>
    <d v="2016-03-13T00:00:00"/>
    <s v="March"/>
    <n v="10"/>
    <s v="Bachelor of Business"/>
    <s v="1998-06-25"/>
    <s v="International Educational "/>
    <n v="10"/>
    <x v="10"/>
    <n v="3"/>
    <s v="T1"/>
    <n v="2016"/>
    <b v="1"/>
    <b v="1"/>
    <n v="2"/>
    <n v="49"/>
    <s v="Thursday"/>
    <m/>
  </r>
  <r>
    <s v="150130"/>
    <s v="Mr. Aryan ULAKH"/>
    <s v="Corp Resp Ethics"/>
    <s v="Melbourne"/>
    <s v="T2-2017"/>
    <d v="2017-07-10T00:00:00"/>
    <s v="July"/>
    <n v="2"/>
    <s v="Bachelor of Business"/>
    <s v="1998-12-14"/>
    <s v="Hope Agency"/>
    <n v="18"/>
    <x v="9"/>
    <n v="3"/>
    <s v="T2"/>
    <n v="2017"/>
    <b v="1"/>
    <b v="1"/>
    <n v="1"/>
    <n v="50"/>
    <s v="Monday"/>
    <m/>
  </r>
  <r>
    <s v="150131"/>
    <s v="Mr. Ladan GUYEN"/>
    <s v="Bus Acct"/>
    <s v="Sydney"/>
    <s v="T1-2016"/>
    <d v="2016-03-13T00:00:00"/>
    <s v="March"/>
    <n v="5"/>
    <s v="Bachelor of Business"/>
    <s v="1995-03-15"/>
    <s v="Prime Consultant "/>
    <n v="15"/>
    <x v="1"/>
    <n v="3"/>
    <s v="T1"/>
    <n v="2016"/>
    <b v="1"/>
    <b v="1"/>
    <n v="1"/>
    <n v="53"/>
    <s v="Wednesday"/>
    <m/>
  </r>
  <r>
    <s v="150132"/>
    <s v="Mr. Zari SINGH"/>
    <s v="Corp Resp Ethics"/>
    <s v="Melbourne"/>
    <s v="T1-2016"/>
    <d v="2016-03-13T00:00:00"/>
    <s v="March"/>
    <n v="1"/>
    <s v="Bachelor of Business"/>
    <s v="1989-10-22"/>
    <s v="Prime Consultant "/>
    <n v="19"/>
    <x v="2"/>
    <n v="3"/>
    <s v="T1"/>
    <n v="2016"/>
    <b v="1"/>
    <b v="1"/>
    <n v="1"/>
    <n v="49"/>
    <s v="Sunday"/>
    <m/>
  </r>
  <r>
    <s v="150133"/>
    <s v="Mr. Pezhman AKRAM"/>
    <s v="Mktg Principles"/>
    <s v="Brisbane"/>
    <s v="T2-2017"/>
    <d v="2017-07-10T00:00:00"/>
    <s v="July"/>
    <n v="6"/>
    <s v="Bachelor of Business"/>
    <s v="1992-09-22"/>
    <s v="Prime Consultant "/>
    <n v="14"/>
    <x v="5"/>
    <n v="3"/>
    <s v="T2"/>
    <n v="2017"/>
    <b v="1"/>
    <b v="1"/>
    <n v="1"/>
    <n v="54"/>
    <s v="Tuesday"/>
    <m/>
  </r>
  <r>
    <s v="150134"/>
    <s v="Mr. Gisou UZAIR"/>
    <s v="Quant Methods "/>
    <s v="Melbourne"/>
    <s v="T2-2014"/>
    <d v="2014-07-10T00:00:00"/>
    <s v="July"/>
    <n v="12"/>
    <s v="Bachelor of Business"/>
    <s v="1989-12-13"/>
    <s v="Hope Agency"/>
    <n v="8"/>
    <x v="5"/>
    <n v="3"/>
    <s v="T2"/>
    <n v="2014"/>
    <b v="1"/>
    <b v="1"/>
    <n v="2"/>
    <n v="49"/>
    <s v="Wednesday"/>
    <m/>
  </r>
  <r>
    <s v="150135"/>
    <s v="Ms. Farhoud hi VO"/>
    <s v="HRM"/>
    <s v="Brisbane"/>
    <s v="T1-2016"/>
    <d v="2016-03-13T00:00:00"/>
    <s v="March"/>
    <n v="8"/>
    <s v="Bachelor of Business"/>
    <s v="1988-04-08"/>
    <s v="International Educational "/>
    <n v="12"/>
    <x v="3"/>
    <n v="3"/>
    <s v="T1"/>
    <n v="2016"/>
    <b v="1"/>
    <b v="1"/>
    <n v="1"/>
    <n v="56"/>
    <s v="Friday"/>
    <m/>
  </r>
  <r>
    <s v="150136"/>
    <s v="Mr. Ardeshir ao HE"/>
    <s v="Bus Economics"/>
    <s v="Brisbane"/>
    <s v="T2-2016"/>
    <d v="2016-07-10T00:00:00"/>
    <s v="July"/>
    <n v="1"/>
    <s v="Bachelor of Business"/>
    <s v="1993-05-02"/>
    <s v="Visa Consultants Pty Ltd "/>
    <n v="19"/>
    <x v="8"/>
    <n v="3"/>
    <s v="T2"/>
    <n v="2016"/>
    <b v="1"/>
    <b v="1"/>
    <n v="1"/>
    <n v="49"/>
    <s v="Sunday"/>
    <m/>
  </r>
  <r>
    <s v="150137"/>
    <s v="Ms. Koosha an XI"/>
    <s v="Bus Comm "/>
    <s v="Sydney"/>
    <s v="T3-2016"/>
    <d v="2016-11-06T00:00:00"/>
    <s v="November"/>
    <n v="3"/>
    <s v="Bachelor of Business"/>
    <s v="1992-07-17"/>
    <s v="ISEMS Education"/>
    <n v="17"/>
    <x v="6"/>
    <n v="3"/>
    <s v="T3"/>
    <n v="2016"/>
    <b v="1"/>
    <b v="1"/>
    <n v="1"/>
    <n v="51"/>
    <s v="Friday"/>
    <m/>
  </r>
  <r>
    <s v="150138"/>
    <s v="Mr. Ramesh GUYEN"/>
    <s v="Bus Comm "/>
    <s v="Brisbane"/>
    <s v="T3-2017"/>
    <d v="2017-11-06T00:00:00"/>
    <s v="November"/>
    <n v="6"/>
    <s v="Bachelor of Business"/>
    <s v="1997-10-29"/>
    <s v="Unilink Overseas Study Consulting Ltd"/>
    <n v="14"/>
    <x v="0"/>
    <n v="3"/>
    <s v="T3"/>
    <n v="2017"/>
    <b v="1"/>
    <b v="1"/>
    <n v="1"/>
    <n v="54"/>
    <s v="Wednesday"/>
    <m/>
  </r>
  <r>
    <s v="150139"/>
    <s v="Ms. Sohrab oc DO"/>
    <s v="Org Beh"/>
    <s v="Melbourne"/>
    <s v="T2-2016"/>
    <d v="2016-07-10T00:00:00"/>
    <s v="July"/>
    <n v="4"/>
    <s v="Bachelor of Business"/>
    <s v="1995-06-19"/>
    <s v="Unilink Overseas Study Consulting Ltd"/>
    <n v="16"/>
    <x v="1"/>
    <n v="3"/>
    <s v="T2"/>
    <n v="2016"/>
    <b v="1"/>
    <b v="1"/>
    <n v="1"/>
    <n v="52"/>
    <s v="Monday"/>
    <m/>
  </r>
  <r>
    <s v="150140"/>
    <s v="Ms. Farbod HOANG"/>
    <s v="Fin Acct "/>
    <s v="Sydney"/>
    <s v="T3-2014"/>
    <d v="2014-11-06T00:00:00"/>
    <s v="November"/>
    <n v="1"/>
    <s v="Bachelor of Business"/>
    <s v="1989-03-11"/>
    <s v="Bridgeagency "/>
    <n v="19"/>
    <x v="5"/>
    <n v="3"/>
    <s v="T3"/>
    <n v="2014"/>
    <b v="1"/>
    <b v="1"/>
    <n v="1"/>
    <n v="49"/>
    <s v="Saturday"/>
    <m/>
  </r>
  <r>
    <s v="150141"/>
    <s v="Ms Afsar ga LE"/>
    <s v="Intro to ECommerce"/>
    <s v="Brisbane"/>
    <s v="T1-2016"/>
    <d v="2016-03-13T00:00:00"/>
    <s v="March"/>
    <n v="1"/>
    <s v="Bachelor of Business"/>
    <s v="1991-12-03"/>
    <s v="IDPM Education"/>
    <n v="19"/>
    <x v="5"/>
    <n v="3"/>
    <s v="T1"/>
    <n v="2016"/>
    <b v="1"/>
    <b v="1"/>
    <n v="1"/>
    <n v="49"/>
    <s v="Tuesday"/>
    <m/>
  </r>
  <r>
    <s v="150142"/>
    <s v="Ms. Sanjar TTEGE"/>
    <s v="Mgmt Principles "/>
    <s v="Brisbane"/>
    <s v="T3-2015"/>
    <d v="2015-11-06T00:00:00"/>
    <s v="November"/>
    <n v="5"/>
    <s v="Bachelor of Business"/>
    <s v="1992-11-28"/>
    <s v="IDPM Education"/>
    <n v="15"/>
    <x v="8"/>
    <n v="3"/>
    <s v="T3"/>
    <n v="2015"/>
    <b v="1"/>
    <b v="1"/>
    <n v="1"/>
    <n v="53"/>
    <s v="Saturday"/>
    <m/>
  </r>
  <r>
    <s v="150143"/>
    <s v="Ms. Farid My HA"/>
    <s v="Auditing"/>
    <s v="Sydney"/>
    <s v="T1-2015"/>
    <d v="2015-03-13T00:00:00"/>
    <s v="March"/>
    <n v="5"/>
    <s v="Bachelor of Business"/>
    <s v="1996-09-28"/>
    <s v="ALTEC"/>
    <n v="15"/>
    <x v="9"/>
    <n v="3"/>
    <s v="T1"/>
    <n v="2015"/>
    <b v="1"/>
    <b v="1"/>
    <n v="1"/>
    <n v="53"/>
    <s v="Saturday"/>
    <m/>
  </r>
  <r>
    <s v="150144"/>
    <s v="Mr. Atoosa SINGH"/>
    <s v="Bus Info Analysis"/>
    <s v="Brisbane"/>
    <s v="T2-2015"/>
    <d v="2015-07-10T00:00:00"/>
    <s v="July"/>
    <n v="2"/>
    <s v="Bachelor of Business"/>
    <s v="1991-10-25"/>
    <s v="ALTEC"/>
    <n v="18"/>
    <x v="6"/>
    <n v="3"/>
    <s v="T2"/>
    <n v="2015"/>
    <b v="1"/>
    <b v="1"/>
    <n v="1"/>
    <n v="50"/>
    <s v="Friday"/>
    <m/>
  </r>
  <r>
    <s v="150145"/>
    <s v="Mr. Shaya TRAN"/>
    <s v="Bus Economics"/>
    <s v="Brisbane"/>
    <s v="T3-2016"/>
    <d v="2016-11-06T00:00:00"/>
    <s v="November"/>
    <n v="9"/>
    <s v="Bachelor of Business"/>
    <s v="1987-10-14"/>
    <s v="Visa Consultants Pty Ltd "/>
    <n v="11"/>
    <x v="12"/>
    <n v="3"/>
    <s v="T3"/>
    <n v="2016"/>
    <b v="1"/>
    <b v="1"/>
    <n v="1"/>
    <n v="57"/>
    <s v="Wednesday"/>
    <m/>
  </r>
  <r>
    <s v="150146"/>
    <s v="Mr. Kamshad SINGH"/>
    <s v="Bus Strategy"/>
    <s v="Sydney"/>
    <s v="T3-2016"/>
    <d v="2016-11-06T00:00:00"/>
    <s v="November"/>
    <n v="10"/>
    <s v="Bachelor of Accounting "/>
    <s v="1993-05-26"/>
    <s v="International Educational "/>
    <n v="10"/>
    <x v="8"/>
    <n v="3"/>
    <s v="T3"/>
    <n v="2016"/>
    <b v="1"/>
    <b v="1"/>
    <n v="2"/>
    <n v="49"/>
    <s v="Wednesday"/>
    <m/>
  </r>
  <r>
    <s v="150147"/>
    <s v="Mr. Mandana SINGH"/>
    <s v="Fin mgmt"/>
    <s v="Melbourne"/>
    <s v="T1-2014"/>
    <d v="2014-03-13T00:00:00"/>
    <s v="March"/>
    <n v="4"/>
    <s v="Bachelor of Accounting "/>
    <s v="1997-10-20"/>
    <s v="International Educational "/>
    <n v="16"/>
    <x v="7"/>
    <n v="3"/>
    <s v="T1"/>
    <n v="2014"/>
    <b v="1"/>
    <b v="1"/>
    <n v="1"/>
    <n v="52"/>
    <s v="Monday"/>
    <m/>
  </r>
  <r>
    <s v="150148"/>
    <s v="Mr. Golbahar GUYEN"/>
    <s v="Bus Economics"/>
    <s v="Brisbane"/>
    <s v="T2-2017"/>
    <d v="2017-07-10T00:00:00"/>
    <s v="July"/>
    <n v="3"/>
    <s v="Bachelor of Business"/>
    <s v="1990-11-21"/>
    <s v="ALTEC"/>
    <n v="17"/>
    <x v="2"/>
    <n v="3"/>
    <s v="T2"/>
    <n v="2017"/>
    <b v="1"/>
    <b v="1"/>
    <n v="1"/>
    <n v="51"/>
    <s v="Wednesday"/>
    <m/>
  </r>
  <r>
    <s v="150149"/>
    <s v="Mr. Sami SINGH"/>
    <s v="Fin Acct "/>
    <s v="Sydney"/>
    <s v="T1-2014"/>
    <d v="2014-03-13T00:00:00"/>
    <s v="March"/>
    <n v="3"/>
    <s v="Bachelor of Accounting"/>
    <s v="1992-06-09"/>
    <s v="International Educational "/>
    <n v="17"/>
    <x v="4"/>
    <n v="3"/>
    <s v="T1"/>
    <n v="2014"/>
    <b v="1"/>
    <b v="1"/>
    <n v="1"/>
    <n v="51"/>
    <s v="Tuesday"/>
    <m/>
  </r>
  <r>
    <s v="150150"/>
    <s v="Mr. Golbahar OUSUF"/>
    <s v="Intro to ECommerce"/>
    <s v="Melbourne"/>
    <s v="T2-2015"/>
    <d v="2015-07-10T00:00:00"/>
    <s v="July"/>
    <n v="1"/>
    <s v="Bachelor of Accounting"/>
    <s v="1995-09-26"/>
    <s v="International Educational "/>
    <n v="19"/>
    <x v="0"/>
    <n v="3"/>
    <s v="T2"/>
    <n v="2015"/>
    <b v="1"/>
    <b v="1"/>
    <n v="1"/>
    <n v="49"/>
    <s v="Tuesday"/>
    <m/>
  </r>
  <r>
    <s v="150151"/>
    <s v="Mr. Naheed TRAN"/>
    <s v="Mgmt Principles "/>
    <s v="Melbourne"/>
    <s v="T2-2015"/>
    <d v="2015-07-10T00:00:00"/>
    <s v="July"/>
    <n v="1"/>
    <s v="Bachelor of Accounting"/>
    <s v="1995-09-02"/>
    <s v="International Educational "/>
    <n v="19"/>
    <x v="0"/>
    <n v="3"/>
    <s v="T2"/>
    <n v="2015"/>
    <b v="1"/>
    <b v="1"/>
    <n v="1"/>
    <n v="49"/>
    <s v="Saturday"/>
    <m/>
  </r>
  <r>
    <s v="150152"/>
    <s v="Mr. Tahmineh AMMED"/>
    <s v="Bus Comm "/>
    <s v="Brisbane"/>
    <s v="T2-2015"/>
    <d v="2015-07-10T00:00:00"/>
    <s v="July"/>
    <n v="3"/>
    <s v="Bachelor of Accounting"/>
    <s v="1994-04-29"/>
    <s v="MIM Education"/>
    <n v="17"/>
    <x v="1"/>
    <n v="3"/>
    <s v="T2"/>
    <n v="2015"/>
    <b v="1"/>
    <b v="1"/>
    <n v="1"/>
    <n v="51"/>
    <s v="Friday"/>
    <m/>
  </r>
  <r>
    <s v="150153"/>
    <s v="Mr. Pirooz KARIM"/>
    <s v="Intro to ECommerce"/>
    <s v="Melbourne"/>
    <s v="T1-2016"/>
    <d v="2016-03-13T00:00:00"/>
    <s v="March"/>
    <n v="7"/>
    <s v="Bachelor of Accounting"/>
    <s v="1988-12-12"/>
    <s v="MIM Education"/>
    <n v="13"/>
    <x v="3"/>
    <n v="3"/>
    <s v="T1"/>
    <n v="2016"/>
    <b v="1"/>
    <b v="1"/>
    <n v="1"/>
    <n v="55"/>
    <s v="Monday"/>
    <m/>
  </r>
  <r>
    <s v="150154"/>
    <s v="Ms. Maheen PHAM"/>
    <s v="Mktg Principles"/>
    <s v="Sydney"/>
    <s v="T3-2017"/>
    <d v="2017-11-06T00:00:00"/>
    <s v="November"/>
    <n v="21"/>
    <s v="Bachelor of Accounting"/>
    <s v="1990-04-02"/>
    <s v="MIM Education"/>
    <n v="0"/>
    <x v="2"/>
    <n v="3"/>
    <s v="T3"/>
    <n v="2017"/>
    <b v="1"/>
    <b v="1"/>
    <n v="2"/>
    <n v="50"/>
    <s v="Monday"/>
    <m/>
  </r>
  <r>
    <s v="150155"/>
    <s v="Mr. Cirrus REYES"/>
    <s v="Quant Methods "/>
    <s v="Melbourne"/>
    <s v="T2-2017"/>
    <d v="2017-07-10T00:00:00"/>
    <s v="July"/>
    <n v="4"/>
    <s v="Bachelor of Accounting"/>
    <s v="1987-11-01"/>
    <s v="MIM Education"/>
    <n v="16"/>
    <x v="13"/>
    <n v="3"/>
    <s v="T2"/>
    <n v="2017"/>
    <b v="1"/>
    <b v="1"/>
    <n v="1"/>
    <n v="52"/>
    <s v="Sunday"/>
    <m/>
  </r>
  <r>
    <s v="150156"/>
    <s v="Ms. Rakhshan GUYEN"/>
    <s v="Auditing"/>
    <s v="Sydney"/>
    <s v="T2-2016"/>
    <d v="2016-07-10T00:00:00"/>
    <s v="July"/>
    <n v="3"/>
    <s v="Bachelor of Accounting"/>
    <s v="1994-05-27"/>
    <s v="MIM Education"/>
    <n v="17"/>
    <x v="4"/>
    <n v="3"/>
    <s v="T2"/>
    <n v="2016"/>
    <b v="1"/>
    <b v="1"/>
    <n v="1"/>
    <n v="51"/>
    <s v="Friday"/>
    <m/>
  </r>
  <r>
    <s v="150157"/>
    <s v="Mr. Rima ARCIA"/>
    <s v="Fin Reporting"/>
    <s v="Brisbane"/>
    <s v="T1-2017"/>
    <d v="2017-03-13T00:00:00"/>
    <s v="March"/>
    <n v="4"/>
    <s v="Bachelor of Accounting"/>
    <s v="1990-02-25"/>
    <s v="MIM Education"/>
    <n v="16"/>
    <x v="2"/>
    <n v="3"/>
    <s v="T1"/>
    <n v="2017"/>
    <b v="1"/>
    <b v="1"/>
    <n v="1"/>
    <n v="52"/>
    <s v="Sunday"/>
    <m/>
  </r>
  <r>
    <s v="150158"/>
    <s v="Mr. Firouz DHURY"/>
    <s v="Bus Acct"/>
    <s v="Brisbane"/>
    <s v="T1-2016"/>
    <d v="2016-03-13T00:00:00"/>
    <s v="March"/>
    <n v="2"/>
    <s v="Bachelor of Accounting"/>
    <s v="1995-03-29"/>
    <s v="iae GLOBAL - Melbourne"/>
    <n v="18"/>
    <x v="1"/>
    <n v="3"/>
    <s v="T1"/>
    <n v="2016"/>
    <b v="1"/>
    <b v="1"/>
    <n v="1"/>
    <n v="50"/>
    <s v="Wednesday"/>
    <m/>
  </r>
  <r>
    <s v="150159"/>
    <s v="Mr. Shadi a NAW"/>
    <s v="Bus Economics"/>
    <s v="Brisbane"/>
    <s v="T1-2014"/>
    <d v="2014-03-13T00:00:00"/>
    <s v="March"/>
    <n v="8"/>
    <s v="Bachelor of Business"/>
    <s v="1989-03-30"/>
    <s v="Visa Consultants Pty Ltd "/>
    <n v="12"/>
    <x v="5"/>
    <n v="3"/>
    <s v="T1"/>
    <n v="2014"/>
    <b v="1"/>
    <b v="1"/>
    <n v="1"/>
    <n v="56"/>
    <s v="Thursday"/>
    <m/>
  </r>
  <r>
    <s v="150160"/>
    <s v="Ms. Firouz GUYEN"/>
    <s v="Quant Methods "/>
    <s v="Sydney"/>
    <s v="T2-2014"/>
    <d v="2014-07-10T00:00:00"/>
    <s v="July"/>
    <n v="3"/>
    <s v="Bachelor of Business"/>
    <s v="1996-12-02"/>
    <s v="Visa Consultants Pty Ltd "/>
    <n v="17"/>
    <x v="10"/>
    <n v="3"/>
    <s v="T2"/>
    <n v="2014"/>
    <b v="1"/>
    <b v="1"/>
    <n v="1"/>
    <n v="51"/>
    <s v="Monday"/>
    <m/>
  </r>
  <r>
    <s v="150161"/>
    <s v="Mr. Sita ANSUR"/>
    <s v="Bus Acct"/>
    <s v="Melbourne"/>
    <s v="T2-2014"/>
    <d v="2014-07-10T00:00:00"/>
    <s v="July"/>
    <n v="2"/>
    <s v="Bachelor of Business"/>
    <s v="1992-11-29"/>
    <s v="Hope Agency"/>
    <n v="18"/>
    <x v="4"/>
    <n v="3"/>
    <s v="T2"/>
    <n v="2014"/>
    <b v="1"/>
    <b v="1"/>
    <n v="1"/>
    <n v="50"/>
    <s v="Sunday"/>
    <m/>
  </r>
  <r>
    <s v="150162"/>
    <s v="Mr. Siamak RAMOS"/>
    <s v="Mktg Principles"/>
    <s v="Melbourne"/>
    <s v="T1-2014"/>
    <d v="2014-03-13T00:00:00"/>
    <s v="March"/>
    <n v="3"/>
    <s v="Bachelor of Business"/>
    <s v="1994-11-16"/>
    <s v="Hope Agency"/>
    <n v="17"/>
    <x v="0"/>
    <n v="3"/>
    <s v="T1"/>
    <n v="2014"/>
    <b v="1"/>
    <b v="1"/>
    <n v="1"/>
    <n v="51"/>
    <s v="Wednesday"/>
    <m/>
  </r>
  <r>
    <s v="150163"/>
    <s v="Mr. Shadan ARGAS"/>
    <s v="Corp Resp Ethics"/>
    <s v="Brisbane"/>
    <s v="T2-2016"/>
    <d v="2016-07-10T00:00:00"/>
    <s v="July"/>
    <n v="5"/>
    <s v="Bachelor of Business"/>
    <s v="1993-01-13"/>
    <s v="Connect Overseas"/>
    <n v="15"/>
    <x v="8"/>
    <n v="3"/>
    <s v="T2"/>
    <n v="2016"/>
    <b v="1"/>
    <b v="1"/>
    <n v="1"/>
    <n v="53"/>
    <s v="Wednesday"/>
    <m/>
  </r>
  <r>
    <s v="150164"/>
    <s v="Mr. Shahab JAVED"/>
    <s v="Bus Comm "/>
    <s v="Melbourne"/>
    <s v="T3-2016"/>
    <d v="2016-11-06T00:00:00"/>
    <s v="November"/>
    <n v="11"/>
    <s v="Bachelor of Accounting"/>
    <s v="1988-06-07"/>
    <s v="International Educational "/>
    <n v="9"/>
    <x v="3"/>
    <n v="3"/>
    <s v="T3"/>
    <n v="2016"/>
    <b v="1"/>
    <b v="1"/>
    <n v="2"/>
    <n v="49"/>
    <s v="Tuesday"/>
    <m/>
  </r>
  <r>
    <s v="150165"/>
    <s v="Mr. Atash GUYEN"/>
    <s v="Intro to ECommerce"/>
    <s v="Melbourne"/>
    <s v="T1-2016"/>
    <d v="2016-03-13T00:00:00"/>
    <s v="March"/>
    <n v="4"/>
    <s v="Bachelor of Accounting"/>
    <s v="1992-12-03"/>
    <s v="International Educational "/>
    <n v="16"/>
    <x v="6"/>
    <n v="3"/>
    <s v="T1"/>
    <n v="2016"/>
    <b v="1"/>
    <b v="1"/>
    <n v="1"/>
    <n v="52"/>
    <s v="Thursday"/>
    <m/>
  </r>
  <r>
    <s v="150166"/>
    <s v="Ms. Tirdad GUYEN"/>
    <s v="Mgmt Principles "/>
    <s v="Brisbane"/>
    <s v="T3-2016"/>
    <d v="2016-11-06T00:00:00"/>
    <s v="November"/>
    <n v="2"/>
    <s v="Bachelor of Accounting"/>
    <s v="1995-11-02"/>
    <s v="International Educational "/>
    <n v="18"/>
    <x v="1"/>
    <n v="3"/>
    <s v="T3"/>
    <n v="2016"/>
    <b v="1"/>
    <b v="1"/>
    <n v="1"/>
    <n v="50"/>
    <s v="Thursday"/>
    <m/>
  </r>
  <r>
    <s v="150167"/>
    <s v="Mr Goli VERIO"/>
    <s v="Bus Comm "/>
    <s v="Melbourne"/>
    <s v="T1-2014"/>
    <d v="2014-03-13T00:00:00"/>
    <s v="March"/>
    <n v="4"/>
    <s v="Bachelor of Accounting "/>
    <s v="1993-08-29"/>
    <s v="ISEMS Education"/>
    <n v="16"/>
    <x v="1"/>
    <n v="3"/>
    <s v="T1"/>
    <n v="2014"/>
    <b v="1"/>
    <b v="1"/>
    <n v="1"/>
    <n v="52"/>
    <s v="Sunday"/>
    <m/>
  </r>
  <r>
    <s v="150168"/>
    <s v="Mr Khosrow VERIO"/>
    <s v="Mgmt Principles "/>
    <s v="Sydney"/>
    <s v="T1-2017"/>
    <d v="2017-03-13T00:00:00"/>
    <s v="March"/>
    <n v="7"/>
    <s v="Bachelor of Accounting "/>
    <s v="1987-07-10"/>
    <s v="ISEMS Education"/>
    <n v="13"/>
    <x v="13"/>
    <n v="3"/>
    <s v="T1"/>
    <n v="2017"/>
    <b v="1"/>
    <b v="1"/>
    <n v="1"/>
    <n v="55"/>
    <s v="Friday"/>
    <m/>
  </r>
  <r>
    <s v="150169"/>
    <s v="Mr Ramin LONIA"/>
    <s v="Bus Comm "/>
    <s v="Sydney"/>
    <s v="T3-2017"/>
    <d v="2017-11-06T00:00:00"/>
    <s v="November"/>
    <n v="12"/>
    <s v="Bachelor of Business"/>
    <s v="1992-03-04"/>
    <s v="New World Education"/>
    <n v="8"/>
    <x v="5"/>
    <n v="3"/>
    <s v="T3"/>
    <n v="2017"/>
    <b v="1"/>
    <b v="1"/>
    <n v="2"/>
    <n v="49"/>
    <s v="Wednesday"/>
    <m/>
  </r>
  <r>
    <s v="150170"/>
    <s v="Mr Keyvan NAGY"/>
    <s v="Intro to ECommerce"/>
    <s v="Melbourne"/>
    <s v="T2-2016"/>
    <d v="2016-07-10T00:00:00"/>
    <s v="July"/>
    <n v="36"/>
    <s v="Bachelor of Business"/>
    <s v="1997-03-08"/>
    <s v="New World Education"/>
    <n v="0"/>
    <x v="9"/>
    <n v="3"/>
    <s v="T2"/>
    <n v="2016"/>
    <b v="1"/>
    <b v="1"/>
    <n v="2"/>
    <n v="51"/>
    <s v="Saturday"/>
    <m/>
  </r>
  <r>
    <s v="150171"/>
    <s v="Mr Vanda MANEC"/>
    <s v="Auditing"/>
    <s v="Melbourne"/>
    <s v="T3-2017"/>
    <d v="2017-11-06T00:00:00"/>
    <s v="November"/>
    <n v="3"/>
    <s v="Bachelor of Business"/>
    <s v="1988-03-11"/>
    <s v="V STAR Immigration &amp; Education Services"/>
    <n v="17"/>
    <x v="12"/>
    <n v="3"/>
    <s v="T3"/>
    <n v="2017"/>
    <b v="1"/>
    <b v="1"/>
    <n v="1"/>
    <n v="51"/>
    <s v="Friday"/>
    <m/>
  </r>
  <r>
    <s v="150172"/>
    <s v="Mr Kourosh KORBA"/>
    <s v="Auditing"/>
    <s v="Sydney"/>
    <s v="T3-2016"/>
    <d v="2016-11-06T00:00:00"/>
    <s v="November"/>
    <n v="4"/>
    <s v="Bachelor of Business"/>
    <s v="1994-04-18"/>
    <s v="V STAR Immigration &amp; Education Services"/>
    <n v="16"/>
    <x v="4"/>
    <n v="3"/>
    <s v="T3"/>
    <n v="2016"/>
    <b v="1"/>
    <b v="1"/>
    <n v="1"/>
    <n v="52"/>
    <s v="Monday"/>
    <m/>
  </r>
  <r>
    <s v="150173"/>
    <s v="Mr Rambod KORBA"/>
    <s v="Corp Law"/>
    <s v="Sydney"/>
    <s v="T2-2017"/>
    <d v="2017-07-10T00:00:00"/>
    <s v="July"/>
    <n v="6"/>
    <s v="Bachelor of Business"/>
    <s v="1993-12-17"/>
    <s v="V STAR Immigration &amp; Education Services"/>
    <n v="14"/>
    <x v="6"/>
    <n v="3"/>
    <s v="T2"/>
    <n v="2017"/>
    <b v="1"/>
    <b v="1"/>
    <n v="1"/>
    <n v="54"/>
    <s v="Friday"/>
    <m/>
  </r>
  <r>
    <s v="150174"/>
    <s v="Mr Pouran EMETH"/>
    <s v="Corp Law"/>
    <s v="Sydney"/>
    <s v="T1-2015"/>
    <d v="2015-03-13T00:00:00"/>
    <s v="March"/>
    <n v="7"/>
    <s v="Bachelor of Business"/>
    <s v="1998-08-01"/>
    <s v="V STAR Immigration &amp; Education Services"/>
    <n v="13"/>
    <x v="7"/>
    <n v="3"/>
    <s v="T1"/>
    <n v="2015"/>
    <b v="1"/>
    <b v="1"/>
    <n v="1"/>
    <n v="55"/>
    <s v="Saturday"/>
    <m/>
  </r>
  <r>
    <s v="150175"/>
    <s v="Ms Artan GAUNA"/>
    <s v="Cost Acct "/>
    <s v="Melbourne"/>
    <s v="T1-2016"/>
    <d v="2016-03-13T00:00:00"/>
    <s v="March"/>
    <n v="4"/>
    <s v="Bachelor of Business"/>
    <s v="1993-12-29"/>
    <s v="V STAR Immigration &amp; Education Services"/>
    <n v="16"/>
    <x v="8"/>
    <n v="3"/>
    <s v="T1"/>
    <n v="2016"/>
    <b v="1"/>
    <b v="1"/>
    <n v="1"/>
    <n v="52"/>
    <s v="Wednesday"/>
    <m/>
  </r>
  <r>
    <s v="150176"/>
    <s v="Mr. Hooshyar pkota"/>
    <s v="Fin Acct "/>
    <s v="Sydney"/>
    <s v="T1-2017"/>
    <d v="2017-03-13T00:00:00"/>
    <s v="March"/>
    <n v="1"/>
    <s v="Bachelor of Business"/>
    <s v="1991-02-01"/>
    <s v="V STAR Immigration &amp; Education Services"/>
    <n v="19"/>
    <x v="11"/>
    <n v="3"/>
    <s v="T1"/>
    <n v="2017"/>
    <b v="1"/>
    <b v="1"/>
    <n v="1"/>
    <n v="49"/>
    <s v="Friday"/>
    <m/>
  </r>
  <r>
    <s v="150177"/>
    <s v="Mis Afshar GUYEN"/>
    <s v="Fin Acct "/>
    <s v="Melbourne"/>
    <s v="T1-2017"/>
    <d v="2017-03-13T00:00:00"/>
    <s v="March"/>
    <n v="13"/>
    <s v="Bachelor of Business"/>
    <s v="1993-10-07"/>
    <s v="V STAR Immigration &amp; Education Services"/>
    <n v="7"/>
    <x v="6"/>
    <n v="3"/>
    <s v="T1"/>
    <n v="2017"/>
    <b v="1"/>
    <b v="1"/>
    <n v="2"/>
    <n v="49"/>
    <s v="Thursday"/>
    <m/>
  </r>
  <r>
    <s v="150178"/>
    <s v="Mr. Golbanoo INTAL"/>
    <s v="Mgmt Principles "/>
    <s v="Melbourne"/>
    <s v="T3-2014"/>
    <d v="2014-11-06T00:00:00"/>
    <s v="November"/>
    <n v="5"/>
    <s v="Bachelor of Business"/>
    <s v="1991-12-02"/>
    <s v="V STAR Immigration &amp; Education Services"/>
    <n v="15"/>
    <x v="8"/>
    <n v="3"/>
    <s v="T3"/>
    <n v="2014"/>
    <b v="1"/>
    <b v="1"/>
    <n v="1"/>
    <n v="53"/>
    <s v="Monday"/>
    <m/>
  </r>
  <r>
    <s v="150179"/>
    <s v="Mr. Pouneh SYED"/>
    <s v="Leadership "/>
    <s v="Melbourne"/>
    <s v="T3-2016"/>
    <d v="2016-11-06T00:00:00"/>
    <s v="November"/>
    <n v="19"/>
    <s v="Bachelor of Business"/>
    <s v="1992-08-28"/>
    <s v="Hope Agency"/>
    <n v="1"/>
    <x v="6"/>
    <n v="3"/>
    <s v="T3"/>
    <n v="2016"/>
    <b v="1"/>
    <b v="1"/>
    <n v="2"/>
    <n v="49"/>
    <s v="Friday"/>
    <m/>
  </r>
  <r>
    <s v="150180"/>
    <s v="Mr. Behnaz AKHAR"/>
    <s v="Mktg Strategy"/>
    <s v="Melbourne"/>
    <s v="T1-2017"/>
    <d v="2017-03-13T00:00:00"/>
    <s v="March"/>
    <n v="11"/>
    <s v="Bachelor of Business"/>
    <s v="1987-08-20"/>
    <s v="Hope Agency"/>
    <n v="9"/>
    <x v="13"/>
    <n v="3"/>
    <s v="T1"/>
    <n v="2017"/>
    <b v="1"/>
    <b v="1"/>
    <n v="2"/>
    <n v="49"/>
    <s v="Thursday"/>
    <m/>
  </r>
  <r>
    <s v="150181"/>
    <s v="Mr. Azin AKHAR"/>
    <s v="Bus Comm "/>
    <s v="Brisbane"/>
    <s v="T2-2017"/>
    <d v="2017-07-10T00:00:00"/>
    <s v="July"/>
    <n v="11"/>
    <s v="Bachelor of Business"/>
    <s v="1993-07-09"/>
    <s v="New World Education"/>
    <n v="9"/>
    <x v="6"/>
    <n v="3"/>
    <s v="T2"/>
    <n v="2017"/>
    <b v="1"/>
    <b v="1"/>
    <n v="2"/>
    <n v="49"/>
    <s v="Friday"/>
    <m/>
  </r>
  <r>
    <s v="150182"/>
    <s v="Mr. Ara AKHAR"/>
    <s v="Mgmt Principles "/>
    <s v="Brisbane"/>
    <s v="T1-2014"/>
    <d v="2014-03-13T00:00:00"/>
    <s v="March"/>
    <n v="13"/>
    <s v="Bachelor of Business"/>
    <s v="1991-08-10"/>
    <s v="New World Education"/>
    <n v="7"/>
    <x v="8"/>
    <n v="3"/>
    <s v="T1"/>
    <n v="2014"/>
    <b v="1"/>
    <b v="1"/>
    <n v="2"/>
    <n v="49"/>
    <s v="Saturday"/>
    <m/>
  </r>
  <r>
    <s v="150183"/>
    <s v="Mr. Touraj AROOQ"/>
    <s v="Mktg Principles"/>
    <s v="Brisbane"/>
    <s v="T2-2016"/>
    <d v="2016-07-10T00:00:00"/>
    <s v="July"/>
    <n v="25"/>
    <s v="Bachelor of Accounting"/>
    <s v="1990-04-21"/>
    <s v=" International Cooperation"/>
    <n v="0"/>
    <x v="11"/>
    <n v="3"/>
    <s v="T2"/>
    <n v="2016"/>
    <b v="1"/>
    <b v="1"/>
    <n v="2"/>
    <n v="50"/>
    <s v="Saturday"/>
    <m/>
  </r>
  <r>
    <s v="150184"/>
    <s v="Mr. Ardavan AWAN"/>
    <s v="Acc info Sys"/>
    <s v="Melbourne"/>
    <s v="T3-2014"/>
    <d v="2014-11-06T00:00:00"/>
    <s v="November"/>
    <n v="13"/>
    <s v="Bachelor of Business"/>
    <s v="1995-09-29"/>
    <s v="BlueSky Student Consultancy Services"/>
    <n v="7"/>
    <x v="9"/>
    <n v="3"/>
    <s v="T3"/>
    <n v="2014"/>
    <b v="1"/>
    <b v="1"/>
    <n v="2"/>
    <n v="49"/>
    <s v="Friday"/>
    <m/>
  </r>
  <r>
    <s v="150185"/>
    <s v="Mr. Esfandyar SINGH"/>
    <s v="Bus Law "/>
    <s v="Brisbane"/>
    <s v="T1-2016"/>
    <d v="2016-03-13T00:00:00"/>
    <s v="March"/>
    <n v="7"/>
    <s v="Bachelor of Business"/>
    <s v="1994-01-29"/>
    <s v="BlueSky Student Consultancy Services"/>
    <n v="13"/>
    <x v="4"/>
    <n v="3"/>
    <s v="T1"/>
    <n v="2016"/>
    <b v="1"/>
    <b v="1"/>
    <n v="1"/>
    <n v="55"/>
    <s v="Saturday"/>
    <m/>
  </r>
  <r>
    <s v="150186"/>
    <s v="Mr. Poupak SINGH"/>
    <s v="Cost Acct "/>
    <s v="Melbourne"/>
    <s v="T1-2017"/>
    <d v="2017-03-13T00:00:00"/>
    <s v="March"/>
    <n v="1"/>
    <s v="Bachelor of Business"/>
    <s v="1993-01-06"/>
    <s v="BlueSky Student Consultancy Services"/>
    <n v="19"/>
    <x v="6"/>
    <n v="3"/>
    <s v="T1"/>
    <n v="2017"/>
    <b v="1"/>
    <b v="1"/>
    <n v="1"/>
    <n v="49"/>
    <s v="Wednesday"/>
    <m/>
  </r>
  <r>
    <s v="150187"/>
    <s v="Mr. Yeganeh SINGH"/>
    <s v="Fin mgmt"/>
    <s v="Brisbane"/>
    <s v="T3-2014"/>
    <d v="2014-11-06T00:00:00"/>
    <s v="November"/>
    <n v="6"/>
    <s v="Bachelor of Business"/>
    <s v="1991-07-24"/>
    <s v="BlueSky Student Consultancy Services"/>
    <n v="14"/>
    <x v="8"/>
    <n v="3"/>
    <s v="T3"/>
    <n v="2014"/>
    <b v="1"/>
    <b v="1"/>
    <n v="1"/>
    <n v="54"/>
    <s v="Wednesday"/>
    <m/>
  </r>
  <r>
    <s v="150188"/>
    <s v="Mr. Rima SINGH"/>
    <s v="Bus Acct"/>
    <s v="Melbourne"/>
    <s v="T1-2016"/>
    <d v="2016-03-13T00:00:00"/>
    <s v="March"/>
    <n v="5"/>
    <s v="Bachelor of Business"/>
    <s v="1993-02-14"/>
    <s v="New World Education"/>
    <n v="15"/>
    <x v="8"/>
    <n v="3"/>
    <s v="T1"/>
    <n v="2016"/>
    <b v="1"/>
    <b v="1"/>
    <n v="1"/>
    <n v="53"/>
    <s v="Sunday"/>
    <m/>
  </r>
  <r>
    <s v="150189"/>
    <s v="Mr. Ghobad PHAM"/>
    <s v="Bus Economics"/>
    <s v="Brisbane"/>
    <s v="T2-2017"/>
    <d v="2017-07-10T00:00:00"/>
    <s v="July"/>
    <n v="1"/>
    <s v="Bachelor of Business"/>
    <s v="1995-08-10"/>
    <s v="New World Education"/>
    <n v="19"/>
    <x v="4"/>
    <n v="3"/>
    <s v="T2"/>
    <n v="2017"/>
    <b v="1"/>
    <b v="1"/>
    <n v="1"/>
    <n v="49"/>
    <s v="Thursday"/>
    <m/>
  </r>
  <r>
    <s v="150190"/>
    <s v="Mr. Pareeya PHAM"/>
    <s v="Corp Resp Ethics"/>
    <s v="Sydney"/>
    <s v="T1-2014"/>
    <d v="2014-03-13T00:00:00"/>
    <s v="March"/>
    <n v="3"/>
    <s v="Bachelor of Business"/>
    <s v="1998-02-19"/>
    <s v="New World Education"/>
    <n v="17"/>
    <x v="14"/>
    <n v="3"/>
    <s v="T1"/>
    <n v="2014"/>
    <b v="1"/>
    <b v="1"/>
    <n v="1"/>
    <n v="51"/>
    <s v="Thursday"/>
    <m/>
  </r>
  <r>
    <s v="150191"/>
    <s v="Mr. Saman PHAM"/>
    <s v="Mktg Principles"/>
    <s v="Sydney"/>
    <s v="T3-2015"/>
    <d v="2015-11-06T00:00:00"/>
    <s v="November"/>
    <n v="17"/>
    <s v="Bachelor of Business"/>
    <s v="1990-03-11"/>
    <s v="New World Education"/>
    <n v="3"/>
    <x v="5"/>
    <n v="3"/>
    <s v="T3"/>
    <n v="2015"/>
    <b v="1"/>
    <b v="1"/>
    <n v="2"/>
    <n v="49"/>
    <s v="Sunday"/>
    <m/>
  </r>
  <r>
    <s v="150192"/>
    <s v="Mr. Bahar PHAM"/>
    <s v="Bus Comm "/>
    <s v="Brisbane"/>
    <s v="T2-2014"/>
    <d v="2014-07-10T00:00:00"/>
    <s v="July"/>
    <n v="6"/>
    <s v="Bachelor of Business"/>
    <s v="1998-08-16"/>
    <s v="ALTEC"/>
    <n v="14"/>
    <x v="14"/>
    <n v="3"/>
    <s v="T2"/>
    <n v="2014"/>
    <b v="1"/>
    <b v="1"/>
    <n v="1"/>
    <n v="54"/>
    <s v="Sunday"/>
    <m/>
  </r>
  <r>
    <s v="150193"/>
    <s v="Mr. Touran SAWAN"/>
    <s v="Bus Economics"/>
    <s v="Brisbane"/>
    <s v="T1-2017"/>
    <d v="2017-03-13T00:00:00"/>
    <s v="March"/>
    <n v="1"/>
    <s v="Bachelor of Business"/>
    <s v="1988-12-15"/>
    <s v="ALTEC"/>
    <n v="19"/>
    <x v="12"/>
    <n v="3"/>
    <s v="T1"/>
    <n v="2017"/>
    <b v="1"/>
    <b v="1"/>
    <n v="1"/>
    <n v="49"/>
    <s v="Thursday"/>
    <m/>
  </r>
  <r>
    <s v="150194"/>
    <s v="Mr. Mahdokht DANG"/>
    <s v="Mgmt Principles "/>
    <s v="Brisbane"/>
    <s v="T1-2015"/>
    <d v="2015-03-13T00:00:00"/>
    <s v="March"/>
    <n v="1"/>
    <s v="Bachelor of Business"/>
    <s v="1997-02-25"/>
    <s v="ALTEC"/>
    <n v="19"/>
    <x v="10"/>
    <n v="3"/>
    <s v="T1"/>
    <n v="2015"/>
    <b v="1"/>
    <b v="1"/>
    <n v="1"/>
    <n v="49"/>
    <s v="Tuesday"/>
    <m/>
  </r>
  <r>
    <s v="150195"/>
    <s v="Mr. Farhad DANG"/>
    <s v="Quant Methods "/>
    <s v="Sydney"/>
    <s v="T1-2014"/>
    <d v="2014-03-13T00:00:00"/>
    <s v="March"/>
    <n v="12"/>
    <s v="Bachelor of Business"/>
    <s v="1994-08-25"/>
    <s v="ALTEC"/>
    <n v="8"/>
    <x v="0"/>
    <n v="3"/>
    <s v="T1"/>
    <n v="2014"/>
    <b v="1"/>
    <b v="1"/>
    <n v="2"/>
    <n v="49"/>
    <s v="Thursday"/>
    <m/>
  </r>
  <r>
    <s v="150196"/>
    <s v="Ms. Farshad PHUNG"/>
    <s v="Bus Comm "/>
    <s v="Sydney"/>
    <s v="T3-2015"/>
    <d v="2015-11-06T00:00:00"/>
    <s v="November"/>
    <n v="8"/>
    <s v="Bachelor of Accounting"/>
    <s v="1994-06-02"/>
    <s v="Road to Success "/>
    <n v="12"/>
    <x v="1"/>
    <n v="3"/>
    <s v="T3"/>
    <n v="2015"/>
    <b v="1"/>
    <b v="1"/>
    <n v="1"/>
    <n v="56"/>
    <s v="Thursday"/>
    <m/>
  </r>
  <r>
    <s v="150197"/>
    <s v="Mr. Shahrnaz AHMAN"/>
    <s v="Intro to ECommerce"/>
    <s v="Sydney"/>
    <s v="T2-2017"/>
    <d v="2017-07-10T00:00:00"/>
    <s v="July"/>
    <n v="1"/>
    <s v="Bachelor of Accounting"/>
    <s v="1987-04-13"/>
    <s v="Road to Success "/>
    <n v="19"/>
    <x v="13"/>
    <n v="3"/>
    <s v="T2"/>
    <n v="2017"/>
    <b v="1"/>
    <b v="1"/>
    <n v="1"/>
    <n v="49"/>
    <s v="Monday"/>
    <m/>
  </r>
  <r>
    <s v="150198"/>
    <s v="Ms. Nazy TRAN"/>
    <s v="Mgmt Principles "/>
    <s v="Sydney"/>
    <s v="T3-2014"/>
    <d v="2014-11-06T00:00:00"/>
    <s v="November"/>
    <n v="7"/>
    <s v="Bachelor of Accounting"/>
    <s v="1993-10-18"/>
    <s v="Road to Success "/>
    <n v="13"/>
    <x v="1"/>
    <n v="3"/>
    <s v="T3"/>
    <n v="2014"/>
    <b v="1"/>
    <b v="1"/>
    <n v="1"/>
    <n v="55"/>
    <s v="Monday"/>
    <m/>
  </r>
  <r>
    <s v="150199"/>
    <s v="Ms. Foroud GUYEN"/>
    <s v="Quant Methods "/>
    <s v="Brisbane"/>
    <s v="T1-2014"/>
    <d v="2014-03-13T00:00:00"/>
    <s v="March"/>
    <n v="2"/>
    <s v="Bachelor of Accounting"/>
    <s v="1993-08-14"/>
    <s v="Road to Success "/>
    <n v="18"/>
    <x v="1"/>
    <n v="3"/>
    <s v="T1"/>
    <n v="2014"/>
    <b v="1"/>
    <b v="1"/>
    <n v="1"/>
    <n v="50"/>
    <s v="Saturday"/>
    <m/>
  </r>
  <r>
    <s v="150200"/>
    <s v="Ms. Banooe GUYEN"/>
    <s v="Bus Acct"/>
    <s v="Melbourne"/>
    <s v="T1-2014"/>
    <d v="2014-03-13T00:00:00"/>
    <s v="March"/>
    <n v="9"/>
    <s v="Bachelor of Accounting"/>
    <s v="1987-06-06"/>
    <s v="International Educational "/>
    <n v="11"/>
    <x v="2"/>
    <n v="3"/>
    <s v="T1"/>
    <n v="2014"/>
    <b v="1"/>
    <b v="1"/>
    <n v="1"/>
    <n v="57"/>
    <s v="Saturday"/>
    <m/>
  </r>
  <r>
    <s v="150201"/>
    <s v="Ms. Saman GUYEN"/>
    <s v="Bus Comm "/>
    <s v="Brisbane"/>
    <s v="T3-2016"/>
    <d v="2016-11-06T00:00:00"/>
    <s v="November"/>
    <n v="2"/>
    <s v="Bachelor of Accounting"/>
    <s v="1987-10-21"/>
    <s v="IDPI Education"/>
    <n v="18"/>
    <x v="12"/>
    <n v="3"/>
    <s v="T3"/>
    <n v="2016"/>
    <b v="1"/>
    <b v="1"/>
    <n v="1"/>
    <n v="50"/>
    <s v="Wednesday"/>
    <m/>
  </r>
  <r>
    <s v="150202"/>
    <s v="Ms. Niloufar PHAM"/>
    <s v="Bus Economics"/>
    <s v="Sydney"/>
    <s v="T2-2017"/>
    <d v="2017-07-10T00:00:00"/>
    <s v="July"/>
    <n v="7"/>
    <s v="Bachelor of Accounting"/>
    <s v="1994-11-10"/>
    <s v="IDPI Education"/>
    <n v="13"/>
    <x v="8"/>
    <n v="3"/>
    <s v="T2"/>
    <n v="2017"/>
    <b v="1"/>
    <b v="1"/>
    <n v="1"/>
    <n v="55"/>
    <s v="Thursday"/>
    <m/>
  </r>
  <r>
    <s v="150203"/>
    <s v="Ms. Nazhin PHAM"/>
    <s v="Mgmt Principles "/>
    <s v="Sydney"/>
    <s v="T1-2016"/>
    <d v="2016-03-13T00:00:00"/>
    <s v="March"/>
    <n v="2"/>
    <s v="Bachelor of Accounting"/>
    <s v="1988-11-17"/>
    <s v="IDPI Education"/>
    <n v="18"/>
    <x v="3"/>
    <n v="3"/>
    <s v="T1"/>
    <n v="2016"/>
    <b v="1"/>
    <b v="1"/>
    <n v="1"/>
    <n v="50"/>
    <s v="Thursday"/>
    <m/>
  </r>
  <r>
    <s v="150204"/>
    <s v="Ms. Banooe PHAM"/>
    <s v="Quant Methods "/>
    <s v="Brisbane"/>
    <s v="T2-2014"/>
    <d v="2014-07-10T00:00:00"/>
    <s v="July"/>
    <n v="6"/>
    <s v="Bachelor of Accounting"/>
    <s v="1988-08-05"/>
    <s v="IDPI Education"/>
    <n v="14"/>
    <x v="11"/>
    <n v="3"/>
    <s v="T2"/>
    <n v="2014"/>
    <b v="1"/>
    <b v="1"/>
    <n v="1"/>
    <n v="54"/>
    <s v="Friday"/>
    <m/>
  </r>
  <r>
    <s v="150205"/>
    <s v="Ms. Bahman GUYEN"/>
    <s v="Bus Comm "/>
    <s v="Brisbane"/>
    <s v="T1-2016"/>
    <d v="2016-03-13T00:00:00"/>
    <s v="March"/>
    <n v="9"/>
    <s v="Bachelor of Business"/>
    <s v="1995-08-04"/>
    <s v="Visa Consultants Pty Ltd "/>
    <n v="11"/>
    <x v="1"/>
    <n v="3"/>
    <s v="T1"/>
    <n v="2016"/>
    <b v="1"/>
    <b v="1"/>
    <n v="1"/>
    <n v="57"/>
    <s v="Friday"/>
    <m/>
  </r>
  <r>
    <s v="150206"/>
    <s v="Ms. Tarsa GUYEN"/>
    <s v="Intro to ECommerce"/>
    <s v="Sydney"/>
    <s v="T2-2016"/>
    <d v="2016-07-10T00:00:00"/>
    <s v="July"/>
    <n v="8"/>
    <s v="Bachelor of Business"/>
    <s v="1996-09-05"/>
    <s v="Visa Consultants Pty Ltd "/>
    <n v="12"/>
    <x v="0"/>
    <n v="3"/>
    <s v="T2"/>
    <n v="2016"/>
    <b v="1"/>
    <b v="1"/>
    <n v="1"/>
    <n v="56"/>
    <s v="Thursday"/>
    <m/>
  </r>
  <r>
    <s v="150207"/>
    <s v="Ms. Bardia GUYEN"/>
    <s v="Quant Methods "/>
    <s v="Brisbane"/>
    <s v="T1-2017"/>
    <d v="2017-03-13T00:00:00"/>
    <s v="March"/>
    <n v="4"/>
    <s v="Bachelor of Business"/>
    <s v="1992-12-10"/>
    <s v="Visa Consultants Pty Ltd "/>
    <n v="16"/>
    <x v="5"/>
    <n v="3"/>
    <s v="T1"/>
    <n v="2017"/>
    <b v="1"/>
    <b v="1"/>
    <n v="1"/>
    <n v="52"/>
    <s v="Thursday"/>
    <m/>
  </r>
  <r>
    <s v="150208"/>
    <s v="Ms. Ferdows GUYEN"/>
    <s v="Bus Comm "/>
    <s v="Brisbane"/>
    <s v="T3-2016"/>
    <d v="2016-11-06T00:00:00"/>
    <s v="November"/>
    <n v="16"/>
    <s v="Bachelor of Business"/>
    <s v="1994-04-24"/>
    <s v="Visa Consultants Pty Ltd "/>
    <n v="4"/>
    <x v="4"/>
    <n v="3"/>
    <s v="T3"/>
    <n v="2016"/>
    <b v="1"/>
    <b v="1"/>
    <n v="2"/>
    <n v="49"/>
    <s v="Sunday"/>
    <m/>
  </r>
  <r>
    <s v="150209"/>
    <s v="Mr. Marmar AHMAN"/>
    <s v="Intro to ECommerce"/>
    <s v="Melbourne"/>
    <s v="T2-2014"/>
    <d v="2014-07-10T00:00:00"/>
    <s v="July"/>
    <n v="1"/>
    <s v="Bachelor of Business"/>
    <s v="1987-03-07"/>
    <s v="Visa Consultants Pty Ltd "/>
    <n v="19"/>
    <x v="2"/>
    <n v="3"/>
    <s v="T2"/>
    <n v="2014"/>
    <b v="1"/>
    <b v="1"/>
    <n v="1"/>
    <n v="49"/>
    <s v="Saturday"/>
    <m/>
  </r>
  <r>
    <s v="150210"/>
    <s v="Mr. Hootan DHURY"/>
    <s v="Mgmt Principles "/>
    <s v="Melbourne"/>
    <s v="T2-2016"/>
    <d v="2016-07-10T00:00:00"/>
    <s v="July"/>
    <n v="11"/>
    <s v="Bachelor of Business"/>
    <s v="1987-09-16"/>
    <s v="Visa Consultants Pty Ltd "/>
    <n v="9"/>
    <x v="12"/>
    <n v="3"/>
    <s v="T2"/>
    <n v="2016"/>
    <b v="1"/>
    <b v="1"/>
    <n v="2"/>
    <n v="49"/>
    <s v="Wednesday"/>
    <m/>
  </r>
  <r>
    <s v="150211"/>
    <s v="Mr. Vida a NAW"/>
    <s v="Quant Methods "/>
    <s v="Melbourne"/>
    <s v="T3-2015"/>
    <d v="2015-11-06T00:00:00"/>
    <s v="November"/>
    <n v="3"/>
    <s v="Bachelor of Business"/>
    <s v="1995-01-02"/>
    <s v="Visa Consultants Pty Ltd "/>
    <n v="17"/>
    <x v="0"/>
    <n v="3"/>
    <s v="T3"/>
    <n v="2015"/>
    <b v="1"/>
    <b v="1"/>
    <n v="1"/>
    <n v="51"/>
    <s v="Monday"/>
    <m/>
  </r>
  <r>
    <s v="150212"/>
    <s v="Mr. Arezoo a NAW"/>
    <s v="Mgmt Principles "/>
    <s v="Melbourne"/>
    <s v="T2-2015"/>
    <d v="2015-07-10T00:00:00"/>
    <s v="July"/>
    <n v="4"/>
    <s v="Bachelor of Business"/>
    <s v="1990-06-19"/>
    <s v="Song Study Advisory"/>
    <n v="16"/>
    <x v="5"/>
    <n v="3"/>
    <s v="T2"/>
    <n v="2015"/>
    <b v="1"/>
    <b v="1"/>
    <n v="1"/>
    <n v="52"/>
    <s v="Tuesday"/>
    <m/>
  </r>
  <r>
    <s v="150213"/>
    <s v="Mr. Sara a NAW"/>
    <s v="Quant Methods "/>
    <s v="Melbourne"/>
    <s v="T3-2014"/>
    <d v="2014-11-06T00:00:00"/>
    <s v="November"/>
    <n v="5"/>
    <s v="Bachelor of Business"/>
    <s v="1990-04-06"/>
    <s v="Song Study Advisory"/>
    <n v="15"/>
    <x v="6"/>
    <n v="3"/>
    <s v="T3"/>
    <n v="2014"/>
    <b v="1"/>
    <b v="1"/>
    <n v="1"/>
    <n v="53"/>
    <s v="Friday"/>
    <m/>
  </r>
  <r>
    <s v="150214"/>
    <s v="Mr. Aryan SINGH"/>
    <s v="Bus Comm "/>
    <s v="Sydney"/>
    <s v="T2-2014"/>
    <d v="2014-07-10T00:00:00"/>
    <s v="July"/>
    <n v="6"/>
    <s v="Bachelor of Business"/>
    <s v="1989-07-10"/>
    <s v="Visa Consultants Pty Ltd "/>
    <n v="14"/>
    <x v="5"/>
    <n v="3"/>
    <s v="T2"/>
    <n v="2014"/>
    <b v="1"/>
    <b v="1"/>
    <n v="1"/>
    <n v="54"/>
    <s v="Monday"/>
    <m/>
  </r>
  <r>
    <s v="150215"/>
    <s v="Mr. Meshia SINGH"/>
    <s v="Intro to ECommerce"/>
    <s v="Sydney"/>
    <s v="T2-2015"/>
    <d v="2015-07-10T00:00:00"/>
    <s v="July"/>
    <n v="11"/>
    <s v="Bachelor of Business"/>
    <s v="1988-04-22"/>
    <s v="Visa Consultants Pty Ltd "/>
    <n v="9"/>
    <x v="2"/>
    <n v="3"/>
    <s v="T2"/>
    <n v="2015"/>
    <b v="1"/>
    <b v="1"/>
    <n v="2"/>
    <n v="49"/>
    <s v="Friday"/>
    <m/>
  </r>
  <r>
    <s v="150216"/>
    <s v="Ms. Golpari KAUR"/>
    <s v="Mgmt Principles "/>
    <s v="Melbourne"/>
    <s v="T2-2015"/>
    <d v="2015-07-10T00:00:00"/>
    <s v="July"/>
    <n v="17"/>
    <s v="Bachelor of Business"/>
    <s v="1995-06-07"/>
    <s v="Visa Consultants Pty Ltd "/>
    <n v="3"/>
    <x v="0"/>
    <n v="3"/>
    <s v="T2"/>
    <n v="2015"/>
    <b v="1"/>
    <b v="1"/>
    <n v="2"/>
    <n v="49"/>
    <s v="Wednesday"/>
    <m/>
  </r>
  <r>
    <s v="150217"/>
    <s v="Mr. Khorsheed KUMAR"/>
    <s v="Quant Methods "/>
    <s v="Melbourne"/>
    <s v="T1-2017"/>
    <d v="2017-03-13T00:00:00"/>
    <s v="March"/>
    <n v="4"/>
    <s v="Bachelor of Business"/>
    <s v="1993-11-19"/>
    <s v="Visa Consultants Pty Ltd "/>
    <n v="16"/>
    <x v="6"/>
    <n v="3"/>
    <s v="T1"/>
    <n v="2017"/>
    <b v="1"/>
    <b v="1"/>
    <n v="1"/>
    <n v="52"/>
    <s v="Friday"/>
    <m/>
  </r>
  <r>
    <s v="150218"/>
    <s v="Mr. Shahrdad SINGH"/>
    <s v="Bus Acct"/>
    <s v="Melbourne"/>
    <s v="T1-2017"/>
    <d v="2017-03-13T00:00:00"/>
    <s v="March"/>
    <n v="3"/>
    <s v="Bachelor of Business"/>
    <s v="1997-02-23"/>
    <s v="International Edification Development "/>
    <n v="17"/>
    <x v="0"/>
    <n v="3"/>
    <s v="T1"/>
    <n v="2017"/>
    <b v="1"/>
    <b v="1"/>
    <n v="1"/>
    <n v="51"/>
    <s v="Sunday"/>
    <m/>
  </r>
  <r>
    <s v="150219"/>
    <s v="Ms. Khojassteh GUYEN"/>
    <s v="Intro to ECommerce"/>
    <s v="Brisbane"/>
    <s v="T1-2015"/>
    <d v="2015-03-13T00:00:00"/>
    <s v="March"/>
    <n v="8"/>
    <s v="Bachelor of Business"/>
    <s v="1997-02-08"/>
    <s v="Bao International Education"/>
    <n v="12"/>
    <x v="10"/>
    <n v="3"/>
    <s v="T1"/>
    <n v="2015"/>
    <b v="1"/>
    <b v="1"/>
    <n v="1"/>
    <n v="56"/>
    <s v="Saturday"/>
    <m/>
  </r>
  <r>
    <s v="150220"/>
    <s v="Mr. Danush SINGH"/>
    <s v="Mgmt Principles "/>
    <s v="Melbourne"/>
    <s v="T1-2015"/>
    <d v="2015-03-13T00:00:00"/>
    <s v="March"/>
    <n v="11"/>
    <s v="Bachelor of Business"/>
    <s v="1993-12-02"/>
    <s v="Bao International Education"/>
    <n v="9"/>
    <x v="4"/>
    <n v="3"/>
    <s v="T1"/>
    <n v="2015"/>
    <b v="1"/>
    <b v="1"/>
    <n v="2"/>
    <n v="49"/>
    <s v="Thursday"/>
    <m/>
  </r>
  <r>
    <s v="150221"/>
    <s v="Mr. Shahzadeh AKRAM"/>
    <s v="Bus Comm "/>
    <s v="Melbourne"/>
    <s v="T2-2015"/>
    <d v="2015-07-10T00:00:00"/>
    <s v="July"/>
    <n v="10"/>
    <s v="Bachelor of Business"/>
    <s v="1992-02-08"/>
    <s v="International Migration &amp; Education Services"/>
    <n v="10"/>
    <x v="8"/>
    <n v="3"/>
    <s v="T2"/>
    <n v="2015"/>
    <b v="1"/>
    <b v="1"/>
    <n v="2"/>
    <n v="49"/>
    <s v="Saturday"/>
    <m/>
  </r>
  <r>
    <s v="150222"/>
    <s v="Mr. Arsalan RAZA"/>
    <s v="Intro to ECommerce"/>
    <s v="Brisbane"/>
    <s v="T3-2014"/>
    <d v="2014-11-06T00:00:00"/>
    <s v="November"/>
    <n v="6"/>
    <s v="Bachelor of Business"/>
    <s v="1989-12-06"/>
    <s v="International Migration &amp; Education Services"/>
    <n v="14"/>
    <x v="5"/>
    <n v="3"/>
    <s v="T3"/>
    <n v="2014"/>
    <b v="1"/>
    <b v="1"/>
    <n v="1"/>
    <n v="54"/>
    <s v="Wednesday"/>
    <m/>
  </r>
  <r>
    <s v="150223"/>
    <s v="Mr. Farzaneh SINGH"/>
    <s v="Mgmt Principles "/>
    <s v="Brisbane"/>
    <s v="T1-2015"/>
    <d v="2015-03-13T00:00:00"/>
    <s v="March"/>
    <n v="3"/>
    <s v="Bachelor of Business"/>
    <s v="1991-12-01"/>
    <s v="International Migration &amp; Education Services"/>
    <n v="17"/>
    <x v="6"/>
    <n v="3"/>
    <s v="T1"/>
    <n v="2015"/>
    <b v="1"/>
    <b v="1"/>
    <n v="1"/>
    <n v="51"/>
    <s v="Sunday"/>
    <m/>
  </r>
  <r>
    <s v="150224"/>
    <s v="Mr. Cirrus ohaib"/>
    <s v="Quant Methods "/>
    <s v="Brisbane"/>
    <s v="T2-2014"/>
    <d v="2014-07-10T00:00:00"/>
    <s v="July"/>
    <n v="3"/>
    <s v="Bachelor of Business"/>
    <s v="1993-02-24"/>
    <s v="International Migration &amp; Education Services"/>
    <n v="17"/>
    <x v="1"/>
    <n v="3"/>
    <s v="T2"/>
    <n v="2014"/>
    <b v="1"/>
    <b v="1"/>
    <n v="1"/>
    <n v="51"/>
    <s v="Wednesday"/>
    <m/>
  </r>
  <r>
    <s v="150225"/>
    <s v="Mr. Kouros ANDEL"/>
    <s v="Mgmt Principles "/>
    <s v="Brisbane"/>
    <s v="T3-2016"/>
    <d v="2016-11-06T00:00:00"/>
    <s v="November"/>
    <n v="15"/>
    <s v="Bachelor of Business"/>
    <s v="1997-08-02"/>
    <s v="Study GLOBAL - Auckland"/>
    <n v="5"/>
    <x v="9"/>
    <n v="3"/>
    <s v="T3"/>
    <n v="2016"/>
    <b v="1"/>
    <b v="1"/>
    <n v="2"/>
    <n v="49"/>
    <s v="Saturday"/>
    <m/>
  </r>
  <r>
    <s v="150226"/>
    <s v="Mr. Mehran ANDEL"/>
    <s v="Mgmt Principles "/>
    <s v="Melbourne"/>
    <s v="T1-2016"/>
    <d v="2016-03-13T00:00:00"/>
    <s v="March"/>
    <n v="13"/>
    <s v="Bachelor of Accounting"/>
    <s v="1993-10-12"/>
    <s v="Hope Agency"/>
    <n v="7"/>
    <x v="8"/>
    <n v="3"/>
    <s v="T1"/>
    <n v="2016"/>
    <b v="1"/>
    <b v="1"/>
    <n v="2"/>
    <n v="49"/>
    <s v="Tuesday"/>
    <m/>
  </r>
  <r>
    <s v="150227"/>
    <s v="Mr. Rakhshan ANDEL"/>
    <s v="Bus Comm "/>
    <s v="Sydney"/>
    <s v="T1-2017"/>
    <d v="2017-03-13T00:00:00"/>
    <s v="March"/>
    <n v="10"/>
    <s v="Bachelor of Accounting"/>
    <s v="1991-12-22"/>
    <s v="AECC Global - Cebu"/>
    <n v="10"/>
    <x v="11"/>
    <n v="3"/>
    <s v="T1"/>
    <n v="2017"/>
    <b v="1"/>
    <b v="1"/>
    <n v="2"/>
    <n v="49"/>
    <s v="Sunday"/>
    <m/>
  </r>
  <r>
    <s v="150228"/>
    <s v="Mr. Afsaneh ANDEL"/>
    <s v="Corp Resp Ethics"/>
    <s v="Brisbane"/>
    <s v="T1-2017"/>
    <d v="2017-03-13T00:00:00"/>
    <s v="March"/>
    <n v="10"/>
    <s v="Bachelor of Accounting"/>
    <s v="1994-02-12"/>
    <s v="AECC Global - Cebu"/>
    <n v="10"/>
    <x v="8"/>
    <n v="3"/>
    <s v="T1"/>
    <n v="2017"/>
    <b v="1"/>
    <b v="1"/>
    <n v="2"/>
    <n v="49"/>
    <s v="Saturday"/>
    <m/>
  </r>
  <r>
    <s v="150229"/>
    <s v="Mr. Iraj JIANG"/>
    <s v="Mktg Principles"/>
    <s v="Melbourne"/>
    <s v="T2-2014"/>
    <d v="2014-07-10T00:00:00"/>
    <s v="July"/>
    <n v="1"/>
    <s v="Bachelor of Accounting"/>
    <s v="1991-06-14"/>
    <s v="AECC Global - Cebu"/>
    <n v="19"/>
    <x v="8"/>
    <n v="3"/>
    <s v="T2"/>
    <n v="2014"/>
    <b v="1"/>
    <b v="1"/>
    <n v="1"/>
    <n v="49"/>
    <s v="Friday"/>
    <m/>
  </r>
  <r>
    <s v="150230"/>
    <s v="Mr. Yashar JIANG"/>
    <s v="Mgmt Principles "/>
    <s v="Sydney"/>
    <s v="T1-2015"/>
    <d v="2015-03-13T00:00:00"/>
    <s v="March"/>
    <n v="11"/>
    <s v="Bachelor of Accounting"/>
    <s v="1996-08-27"/>
    <s v="AECC Global - Cebu"/>
    <n v="9"/>
    <x v="9"/>
    <n v="3"/>
    <s v="T1"/>
    <n v="2015"/>
    <b v="1"/>
    <b v="1"/>
    <n v="2"/>
    <n v="49"/>
    <s v="Tuesday"/>
    <m/>
  </r>
  <r>
    <s v="150231"/>
    <s v="Mr. Pareeya JIANG"/>
    <s v="Acc info Sys"/>
    <s v="Sydney"/>
    <s v="T3-2017"/>
    <d v="2017-11-06T00:00:00"/>
    <s v="November"/>
    <n v="7"/>
    <s v="Bachelor of Accounting"/>
    <s v="1998-10-16"/>
    <s v="Student World Pty Ltd"/>
    <n v="13"/>
    <x v="9"/>
    <n v="3"/>
    <s v="T3"/>
    <n v="2017"/>
    <b v="1"/>
    <b v="1"/>
    <n v="1"/>
    <n v="55"/>
    <s v="Friday"/>
    <m/>
  </r>
  <r>
    <s v="150232"/>
    <s v="Mr. Nazanin ng TA"/>
    <s v="Bus Acct"/>
    <s v="Melbourne"/>
    <s v="T2-2017"/>
    <d v="2017-07-10T00:00:00"/>
    <s v="July"/>
    <n v="19"/>
    <s v="Bachelor of Accounting"/>
    <s v="1990-10-20"/>
    <s v="Student World Pty Ltd"/>
    <n v="1"/>
    <x v="2"/>
    <n v="3"/>
    <s v="T2"/>
    <n v="2017"/>
    <b v="1"/>
    <b v="1"/>
    <n v="2"/>
    <n v="49"/>
    <s v="Saturday"/>
    <m/>
  </r>
  <r>
    <s v="150233"/>
    <s v="Mr. Javeed AIKE*"/>
    <s v="Bus Comm "/>
    <s v="Brisbane"/>
    <s v="T3-2016"/>
    <d v="2016-11-06T00:00:00"/>
    <s v="November"/>
    <n v="3"/>
    <s v="Bachelor of Accounting"/>
    <s v="1993-05-21"/>
    <s v="International Migration &amp; Education Services"/>
    <n v="17"/>
    <x v="8"/>
    <n v="3"/>
    <s v="T3"/>
    <n v="2016"/>
    <b v="1"/>
    <b v="1"/>
    <n v="1"/>
    <n v="51"/>
    <s v="Friday"/>
    <m/>
  </r>
  <r>
    <s v="150234"/>
    <s v="Mr. Farhad SINGH"/>
    <s v="Intro to ECommerce"/>
    <s v="Sydney"/>
    <s v="T2-2016"/>
    <d v="2016-07-10T00:00:00"/>
    <s v="July"/>
    <n v="11"/>
    <s v="Bachelor of Accounting"/>
    <s v="1994-10-27"/>
    <s v="International Migration &amp; Education Services"/>
    <n v="9"/>
    <x v="4"/>
    <n v="3"/>
    <s v="T2"/>
    <n v="2016"/>
    <b v="1"/>
    <b v="1"/>
    <n v="2"/>
    <n v="49"/>
    <s v="Thursday"/>
    <m/>
  </r>
  <r>
    <s v="150235"/>
    <s v="Mr. Kia HENDI"/>
    <s v="Mgmt Principles "/>
    <s v="Sydney"/>
    <s v="T2-2015"/>
    <d v="2015-07-10T00:00:00"/>
    <s v="July"/>
    <n v="16"/>
    <s v="Bachelor of Accounting"/>
    <s v="1987-08-26"/>
    <s v="International Migration &amp; Education Services"/>
    <n v="4"/>
    <x v="3"/>
    <n v="3"/>
    <s v="T2"/>
    <n v="2015"/>
    <b v="1"/>
    <b v="1"/>
    <n v="2"/>
    <n v="49"/>
    <s v="Wednesday"/>
    <m/>
  </r>
  <r>
    <s v="150236"/>
    <s v="Mr. Tahereh HARMA"/>
    <s v="Bus Comm "/>
    <s v="Sydney"/>
    <s v="T3-2014"/>
    <d v="2014-11-06T00:00:00"/>
    <s v="November"/>
    <n v="2"/>
    <s v="Bachelor of Accounting"/>
    <s v="1998-08-10"/>
    <s v="IDPM Education"/>
    <n v="18"/>
    <x v="14"/>
    <n v="3"/>
    <s v="T3"/>
    <n v="2014"/>
    <b v="1"/>
    <b v="1"/>
    <n v="1"/>
    <n v="50"/>
    <s v="Monday"/>
    <m/>
  </r>
  <r>
    <s v="150237"/>
    <s v="Mr. Behrad HARMA"/>
    <s v="Bus Acct"/>
    <s v="Brisbane"/>
    <s v="T3-2014"/>
    <d v="2014-11-06T00:00:00"/>
    <s v="November"/>
    <n v="30"/>
    <s v="Bachelor of Business"/>
    <s v="1990-09-07"/>
    <s v="Uni Education"/>
    <n v="0"/>
    <x v="6"/>
    <n v="3"/>
    <s v="T3"/>
    <n v="2014"/>
    <b v="1"/>
    <b v="1"/>
    <n v="2"/>
    <n v="51"/>
    <s v="Friday"/>
    <m/>
  </r>
  <r>
    <s v="150238"/>
    <s v="Mr. Nahal SINGH"/>
    <s v="Bus Comm "/>
    <s v="Melbourne"/>
    <s v="T3-2015"/>
    <d v="2015-11-06T00:00:00"/>
    <s v="November"/>
    <n v="6"/>
    <s v="Bachelor of Business"/>
    <s v="1990-04-17"/>
    <s v="Uni Education"/>
    <n v="14"/>
    <x v="5"/>
    <n v="3"/>
    <s v="T3"/>
    <n v="2015"/>
    <b v="1"/>
    <b v="1"/>
    <n v="1"/>
    <n v="54"/>
    <s v="Tuesday"/>
    <m/>
  </r>
  <r>
    <s v="150239"/>
    <s v="Mr. Jahanshah SINGH"/>
    <s v="Mgmt Principles "/>
    <s v="Brisbane"/>
    <s v="T2-2014"/>
    <d v="2014-07-10T00:00:00"/>
    <s v="July"/>
    <n v="2"/>
    <s v="Bachelor of Business"/>
    <s v="1987-01-04"/>
    <s v="International Migration &amp; Education Services"/>
    <n v="18"/>
    <x v="2"/>
    <n v="3"/>
    <s v="T2"/>
    <n v="2014"/>
    <b v="1"/>
    <b v="1"/>
    <n v="1"/>
    <n v="50"/>
    <s v="Sunday"/>
    <m/>
  </r>
  <r>
    <s v="150240"/>
    <s v="Mr. Nargess SINGH"/>
    <s v="Bus Acct"/>
    <s v="Melbourne"/>
    <s v="T2-2016"/>
    <d v="2016-07-10T00:00:00"/>
    <s v="July"/>
    <n v="5"/>
    <s v="Bachelor of Accounting"/>
    <s v="1987-05-24"/>
    <s v="Hope Agency"/>
    <n v="15"/>
    <x v="12"/>
    <n v="3"/>
    <s v="T2"/>
    <n v="2016"/>
    <b v="1"/>
    <b v="1"/>
    <n v="1"/>
    <n v="53"/>
    <s v="Sunday"/>
    <m/>
  </r>
  <r>
    <s v="150241"/>
    <s v="Mr. Goshtasb SYED"/>
    <s v="Bus Economics"/>
    <s v="Brisbane"/>
    <s v="T3-2017"/>
    <d v="2017-11-06T00:00:00"/>
    <s v="November"/>
    <n v="8"/>
    <s v="Bachelor of Accounting"/>
    <s v="1993-05-13"/>
    <s v="Hope Agency"/>
    <n v="12"/>
    <x v="6"/>
    <n v="3"/>
    <s v="T3"/>
    <n v="2017"/>
    <b v="1"/>
    <b v="1"/>
    <n v="1"/>
    <n v="56"/>
    <s v="Thursday"/>
    <m/>
  </r>
  <r>
    <s v="150242"/>
    <s v="Mr. Negeen SYED"/>
    <s v="Intro to ECommerce"/>
    <s v="Brisbane"/>
    <s v="T3-2015"/>
    <d v="2015-11-06T00:00:00"/>
    <s v="November"/>
    <n v="1"/>
    <s v="Bachelor of Business "/>
    <s v="1993-06-25"/>
    <s v="Expert Education Services"/>
    <n v="19"/>
    <x v="4"/>
    <n v="3"/>
    <s v="T3"/>
    <n v="2015"/>
    <b v="1"/>
    <b v="1"/>
    <n v="1"/>
    <n v="49"/>
    <s v="Friday"/>
    <m/>
  </r>
  <r>
    <s v="150243"/>
    <s v="Mr. Pareerou SYED"/>
    <s v="Mgmt Principles "/>
    <s v="Sydney"/>
    <s v="T2-2014"/>
    <d v="2014-07-10T00:00:00"/>
    <s v="July"/>
    <n v="11"/>
    <s v="Bachelor of Business "/>
    <s v="1987-10-13"/>
    <s v="Expert Education Services"/>
    <n v="9"/>
    <x v="2"/>
    <n v="3"/>
    <s v="T2"/>
    <n v="2014"/>
    <b v="1"/>
    <b v="1"/>
    <n v="2"/>
    <n v="49"/>
    <s v="Tuesday"/>
    <m/>
  </r>
  <r>
    <s v="150244"/>
    <s v="Mr. Mehrangiz AKRAM"/>
    <s v="Quant Methods "/>
    <s v="Brisbane"/>
    <s v="T2-2016"/>
    <d v="2016-07-10T00:00:00"/>
    <s v="July"/>
    <n v="7"/>
    <s v="Bachelor of Business "/>
    <s v="1998-03-09"/>
    <s v="Expert Education Services"/>
    <n v="13"/>
    <x v="10"/>
    <n v="3"/>
    <s v="T2"/>
    <n v="2016"/>
    <b v="1"/>
    <b v="1"/>
    <n v="1"/>
    <n v="55"/>
    <s v="Monday"/>
    <m/>
  </r>
  <r>
    <s v="150245"/>
    <s v="Mr. Tahmineh r ALI"/>
    <s v="Quant Methods "/>
    <s v="Sydney"/>
    <s v="T2-2016"/>
    <d v="2016-07-10T00:00:00"/>
    <s v="July"/>
    <n v="4"/>
    <s v="Bachelor of Accounting "/>
    <s v="1996-11-12"/>
    <s v="International Migration &amp; Education Services"/>
    <n v="16"/>
    <x v="0"/>
    <n v="3"/>
    <s v="T2"/>
    <n v="2016"/>
    <b v="1"/>
    <b v="1"/>
    <n v="1"/>
    <n v="52"/>
    <s v="Tuesday"/>
    <m/>
  </r>
  <r>
    <s v="150246"/>
    <s v="Mr. Tarsa r ALI"/>
    <s v="Bus Acct"/>
    <s v="Brisbane"/>
    <s v="T1-2015"/>
    <d v="2015-03-13T00:00:00"/>
    <s v="March"/>
    <n v="5"/>
    <s v="Bachelor of Business "/>
    <s v="1991-04-16"/>
    <s v="Uni Education"/>
    <n v="15"/>
    <x v="6"/>
    <n v="3"/>
    <s v="T1"/>
    <n v="2015"/>
    <b v="1"/>
    <b v="1"/>
    <n v="1"/>
    <n v="53"/>
    <s v="Tuesday"/>
    <m/>
  </r>
  <r>
    <s v="150247"/>
    <s v="Mr. Zal r ALI"/>
    <s v="Bus Comm "/>
    <s v="Brisbane"/>
    <s v="T3-2016"/>
    <d v="2016-11-06T00:00:00"/>
    <s v="November"/>
    <n v="9"/>
    <s v="Bachelor of Business "/>
    <s v="1992-02-04"/>
    <s v="Uni Education"/>
    <n v="11"/>
    <x v="6"/>
    <n v="3"/>
    <s v="T3"/>
    <n v="2016"/>
    <b v="1"/>
    <b v="1"/>
    <n v="1"/>
    <n v="57"/>
    <s v="Tuesday"/>
    <m/>
  </r>
  <r>
    <s v="150248"/>
    <s v="Mr. Mahyar SAWAN"/>
    <s v="HRM"/>
    <s v="Sydney"/>
    <s v="T1-2017"/>
    <d v="2017-03-13T00:00:00"/>
    <s v="March"/>
    <n v="6"/>
    <s v="Bachelor of Business "/>
    <s v="1990-12-12"/>
    <s v="Uni Education"/>
    <n v="14"/>
    <x v="2"/>
    <n v="3"/>
    <s v="T1"/>
    <n v="2017"/>
    <b v="1"/>
    <b v="1"/>
    <n v="1"/>
    <n v="54"/>
    <s v="Wednesday"/>
    <m/>
  </r>
  <r>
    <s v="150249"/>
    <s v="Mr. Danush SAWAN"/>
    <s v="Bus Comm "/>
    <s v="Brisbane"/>
    <s v="T2-2014"/>
    <d v="2014-07-10T00:00:00"/>
    <s v="July"/>
    <n v="23"/>
    <s v="Bachelor of Business "/>
    <s v="1997-04-23"/>
    <s v="IDPM Education"/>
    <n v="0"/>
    <x v="7"/>
    <n v="3"/>
    <s v="T2"/>
    <n v="2014"/>
    <b v="1"/>
    <b v="1"/>
    <n v="2"/>
    <n v="50"/>
    <s v="Wednesday"/>
    <m/>
  </r>
  <r>
    <s v="150250"/>
    <s v="Mr. Arsham SAWAN"/>
    <s v="Intro to ECommerce"/>
    <s v="Melbourne"/>
    <s v="T3-2015"/>
    <d v="2015-11-06T00:00:00"/>
    <s v="November"/>
    <n v="26"/>
    <s v="Bachelor of Business "/>
    <s v="1996-07-05"/>
    <s v="IDPM Education"/>
    <n v="0"/>
    <x v="9"/>
    <n v="3"/>
    <s v="T3"/>
    <n v="2015"/>
    <b v="1"/>
    <b v="1"/>
    <n v="2"/>
    <n v="50"/>
    <s v="Friday"/>
    <m/>
  </r>
  <r>
    <s v="150251"/>
    <s v="Ms. Rakhshan SAPNA"/>
    <s v="Mgmt Principles "/>
    <s v="Brisbane"/>
    <s v="T1-2017"/>
    <d v="2017-03-13T00:00:00"/>
    <s v="March"/>
    <n v="1"/>
    <s v="Bachelor of Business "/>
    <s v="1989-02-13"/>
    <s v="IDPM Education"/>
    <n v="19"/>
    <x v="3"/>
    <n v="3"/>
    <s v="T1"/>
    <n v="2017"/>
    <b v="1"/>
    <b v="1"/>
    <n v="1"/>
    <n v="49"/>
    <s v="Monday"/>
    <m/>
  </r>
  <r>
    <s v="150252"/>
    <s v="Ms. Hooman SAPNA"/>
    <s v="Quant Methods "/>
    <s v="Melbourne"/>
    <s v="T1-2016"/>
    <d v="2016-03-13T00:00:00"/>
    <s v="March"/>
    <n v="17"/>
    <s v="Bachelor of Business "/>
    <s v="1993-11-12"/>
    <s v="IDPM Education"/>
    <n v="3"/>
    <x v="8"/>
    <n v="3"/>
    <s v="T1"/>
    <n v="2016"/>
    <b v="1"/>
    <b v="1"/>
    <n v="2"/>
    <n v="49"/>
    <s v="Friday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">
  <r>
    <s v="150100"/>
    <s v="Mr. Behrouz COURT"/>
    <s v="Intro to ECommerce"/>
    <x v="0"/>
    <s v="T2-2015"/>
    <d v="2015-07-10T00:00:00"/>
    <s v="July"/>
    <n v="1"/>
    <s v="Bachelor of Business"/>
    <s v="1995-10-24"/>
    <s v="Pathway Education "/>
    <n v="19"/>
    <n v="20"/>
    <n v="3"/>
    <s v="T2"/>
    <n v="2015"/>
    <b v="1"/>
    <b v="1"/>
    <n v="1"/>
    <n v="49"/>
    <s v="Tuesday"/>
  </r>
  <r>
    <s v="150101"/>
    <s v="Mr. Hootan VERIO"/>
    <s v="Mgmt Principles "/>
    <x v="1"/>
    <s v="T1-2014"/>
    <d v="2014-03-13T00:00:00"/>
    <s v="March"/>
    <n v="1"/>
    <s v="Bachelor of Business"/>
    <s v="1993-01-05"/>
    <s v="Pathway Education "/>
    <n v="19"/>
    <n v="21"/>
    <n v="3"/>
    <s v="T1"/>
    <n v="2014"/>
    <b v="1"/>
    <b v="1"/>
    <n v="1"/>
    <n v="49"/>
    <s v="Tuesday"/>
  </r>
  <r>
    <s v="150102"/>
    <s v="Ms. Kaveh RVATH"/>
    <s v="Bus Acct"/>
    <x v="2"/>
    <s v="T2-2015"/>
    <d v="2015-07-10T00:00:00"/>
    <s v="July"/>
    <n v="22"/>
    <s v="Bachelor of Accounting"/>
    <s v="1988-09-13"/>
    <s v="Glob Consultancy"/>
    <n v="0"/>
    <n v="27"/>
    <n v="3"/>
    <s v="T2"/>
    <n v="2015"/>
    <b v="1"/>
    <b v="1"/>
    <n v="2"/>
    <n v="50"/>
    <s v="Tuesday"/>
  </r>
  <r>
    <s v="150103"/>
    <s v="Mr. Fardin KORBA"/>
    <s v="Quant Methods "/>
    <x v="1"/>
    <s v="T2-2016"/>
    <d v="2016-07-10T00:00:00"/>
    <s v="July"/>
    <n v="18"/>
    <s v="Bachelor of Accounting"/>
    <s v="1988-12-29"/>
    <s v="Glob Consultancy"/>
    <n v="2"/>
    <n v="28"/>
    <n v="3"/>
    <s v="T2"/>
    <n v="2016"/>
    <b v="1"/>
    <b v="1"/>
    <n v="2"/>
    <n v="49"/>
    <s v="Thursday"/>
  </r>
  <r>
    <s v="150104"/>
    <s v="Mr. Mehrab ILYAS"/>
    <s v="Bus Comm "/>
    <x v="0"/>
    <s v="T3-2016"/>
    <d v="2016-11-06T00:00:00"/>
    <s v="November"/>
    <n v="36"/>
    <s v="Bachelor of Business"/>
    <s v="1996-09-26"/>
    <s v="Bridgeagency "/>
    <n v="0"/>
    <n v="20"/>
    <n v="3"/>
    <s v="T3"/>
    <n v="2016"/>
    <b v="1"/>
    <b v="1"/>
    <n v="2"/>
    <n v="51"/>
    <s v="Thursday"/>
  </r>
  <r>
    <s v="150105"/>
    <s v="Mr. Aram HALID"/>
    <s v="Intro to ECommerce"/>
    <x v="0"/>
    <s v="T2-2015"/>
    <d v="2015-07-10T00:00:00"/>
    <s v="July"/>
    <n v="3"/>
    <s v="Bachelor of Business"/>
    <s v="1993-06-05"/>
    <s v="Bridgeagency "/>
    <n v="17"/>
    <n v="22"/>
    <n v="3"/>
    <s v="T2"/>
    <n v="2015"/>
    <b v="1"/>
    <b v="1"/>
    <n v="1"/>
    <n v="51"/>
    <s v="Saturday"/>
  </r>
  <r>
    <s v="150106"/>
    <s v="Mr. Nazilla AYYAB"/>
    <s v="Mgmt Principles "/>
    <x v="0"/>
    <s v="T2-2015"/>
    <d v="2015-07-10T00:00:00"/>
    <s v="July"/>
    <n v="11"/>
    <s v="Bachelor of Business"/>
    <s v="1990-07-17"/>
    <s v="Bridgeagency "/>
    <n v="9"/>
    <n v="25"/>
    <n v="3"/>
    <s v="T2"/>
    <n v="2015"/>
    <b v="1"/>
    <b v="1"/>
    <n v="2"/>
    <n v="49"/>
    <s v="Tuesday"/>
  </r>
  <r>
    <s v="150107"/>
    <s v="Mr. Shahrbanou ANDIO"/>
    <s v="Mgmt Principles "/>
    <x v="0"/>
    <s v="T3-2016"/>
    <d v="2016-11-06T00:00:00"/>
    <s v="November"/>
    <n v="30"/>
    <s v="Bachelor of Business"/>
    <s v="1992-03-04"/>
    <s v="Bridgeagency "/>
    <n v="0"/>
    <n v="24"/>
    <n v="3"/>
    <s v="T3"/>
    <n v="2016"/>
    <b v="1"/>
    <b v="1"/>
    <n v="2"/>
    <n v="51"/>
    <s v="Wednesday"/>
  </r>
  <r>
    <s v="150108"/>
    <s v="Mr. Sholeh Mohan"/>
    <s v="HRM"/>
    <x v="0"/>
    <s v="T2-2015"/>
    <d v="2015-07-10T00:00:00"/>
    <s v="July"/>
    <n v="12"/>
    <s v="Bachelor of Business"/>
    <s v="1998-11-06"/>
    <s v="BrightwayConsultants"/>
    <n v="8"/>
    <n v="17"/>
    <n v="3"/>
    <s v="T2"/>
    <n v="2015"/>
    <b v="1"/>
    <b v="1"/>
    <n v="2"/>
    <n v="49"/>
    <s v="Friday"/>
  </r>
  <r>
    <s v="150109"/>
    <s v="Mr. Farangis pkota"/>
    <s v="Bus Acct"/>
    <x v="2"/>
    <s v="T2-2017"/>
    <d v="2017-07-10T00:00:00"/>
    <s v="July"/>
    <n v="5"/>
    <s v="Bachelor of Business"/>
    <s v="1994-03-23"/>
    <s v="Information Agency"/>
    <n v="15"/>
    <n v="23"/>
    <n v="3"/>
    <s v="T2"/>
    <n v="2017"/>
    <b v="1"/>
    <b v="1"/>
    <n v="1"/>
    <n v="53"/>
    <s v="Wednesday"/>
  </r>
  <r>
    <s v="150110"/>
    <s v="Mr. Sheeva ZAFAR"/>
    <s v="Quant Methods "/>
    <x v="0"/>
    <s v="T2-2015"/>
    <d v="2015-07-10T00:00:00"/>
    <s v="July"/>
    <n v="8"/>
    <s v="Bachelor of Business"/>
    <s v="1996-12-02"/>
    <s v="Information Agency"/>
    <n v="12"/>
    <n v="19"/>
    <n v="3"/>
    <s v="T2"/>
    <n v="2015"/>
    <b v="1"/>
    <b v="1"/>
    <n v="1"/>
    <n v="56"/>
    <s v="Monday"/>
  </r>
  <r>
    <s v="150111"/>
    <s v="Mr. Asal MUKHI"/>
    <s v="Bus Acct"/>
    <x v="0"/>
    <s v="T3-2016"/>
    <d v="2016-11-06T00:00:00"/>
    <s v="November"/>
    <n v="13"/>
    <s v="Bachelor of Business"/>
    <s v="1996-01-13"/>
    <s v="International Educational "/>
    <n v="7"/>
    <n v="20"/>
    <n v="3"/>
    <s v="T3"/>
    <n v="2016"/>
    <b v="1"/>
    <b v="1"/>
    <n v="2"/>
    <n v="49"/>
    <s v="Saturday"/>
  </r>
  <r>
    <s v="150112"/>
    <s v="Mr. Zari SINGH"/>
    <s v="Corp Resp Ethics"/>
    <x v="1"/>
    <s v="T3-2015"/>
    <d v="2015-11-06T00:00:00"/>
    <s v="November"/>
    <n v="28"/>
    <s v="Bachelor of Business"/>
    <s v="1997-01-29"/>
    <s v="International Educational "/>
    <n v="0"/>
    <n v="18"/>
    <n v="3"/>
    <s v="T3"/>
    <n v="2015"/>
    <b v="1"/>
    <b v="1"/>
    <n v="2"/>
    <n v="50"/>
    <s v="Wednesday"/>
  </r>
  <r>
    <s v="150113"/>
    <s v="Mr. Mozhgan PKOTA"/>
    <s v="Bus Law "/>
    <x v="2"/>
    <s v="T1-2017"/>
    <d v="2017-03-13T00:00:00"/>
    <s v="March"/>
    <n v="5"/>
    <s v="Bachelor of Business"/>
    <s v="1995-02-24"/>
    <s v="ALTECA Agency"/>
    <n v="15"/>
    <n v="22"/>
    <n v="3"/>
    <s v="T1"/>
    <n v="2017"/>
    <b v="1"/>
    <b v="1"/>
    <n v="1"/>
    <n v="53"/>
    <s v="Friday"/>
  </r>
  <r>
    <s v="150114"/>
    <s v="Mr. Dadbeh sh KC"/>
    <s v="Corp Law"/>
    <x v="0"/>
    <s v="T3-2014"/>
    <d v="2014-11-06T00:00:00"/>
    <s v="November"/>
    <n v="12"/>
    <s v="Bachelor of Business"/>
    <s v="1992-12-07"/>
    <s v="ALTECA Agency"/>
    <n v="8"/>
    <n v="22"/>
    <n v="3"/>
    <s v="T3"/>
    <n v="2014"/>
    <b v="1"/>
    <b v="1"/>
    <n v="2"/>
    <n v="49"/>
    <s v="Monday"/>
  </r>
  <r>
    <s v="150115"/>
    <s v="Mr. Soudabeh AKLEE"/>
    <s v="Bus Comm "/>
    <x v="3"/>
    <s v="T3-2017"/>
    <d v="2017-11-06T00:00:00"/>
    <s v="November"/>
    <n v="14"/>
    <s v="Bachelor of Business"/>
    <s v="1994-09-22"/>
    <s v="Information Agency"/>
    <n v="6"/>
    <n v="23"/>
    <n v="3"/>
    <s v="T3"/>
    <n v="2017"/>
    <b v="1"/>
    <b v="1"/>
    <n v="2"/>
    <n v="49"/>
    <s v="Thursday"/>
  </r>
  <r>
    <s v="150116"/>
    <s v="Mr. Mahdokht Singh"/>
    <s v="Quant Methods "/>
    <x v="1"/>
    <s v="T3-2014"/>
    <d v="2014-11-06T00:00:00"/>
    <s v="November"/>
    <n v="15"/>
    <s v="Bachelor of Business"/>
    <s v="1987-10-10"/>
    <s v="Information Agency"/>
    <n v="5"/>
    <n v="27"/>
    <n v="3"/>
    <s v="T3"/>
    <n v="2014"/>
    <b v="1"/>
    <b v="1"/>
    <n v="2"/>
    <n v="49"/>
    <s v="Saturday"/>
  </r>
  <r>
    <s v="150117"/>
    <s v="Ms. Pareevash KAUR"/>
    <s v="Bus Acct"/>
    <x v="2"/>
    <s v="T3-2017"/>
    <d v="2017-11-06T00:00:00"/>
    <s v="November"/>
    <n v="3"/>
    <s v="Bachelor of Business"/>
    <s v="1989-03-29"/>
    <s v="Bridgeagency "/>
    <n v="17"/>
    <n v="28"/>
    <n v="3"/>
    <s v="T3"/>
    <n v="2017"/>
    <b v="1"/>
    <b v="1"/>
    <n v="1"/>
    <n v="51"/>
    <s v="Wednesday"/>
  </r>
  <r>
    <s v="150118"/>
    <s v="Mr. Afsoon KUMAR"/>
    <s v="Bus Law "/>
    <x v="0"/>
    <s v="T2-2017"/>
    <d v="2017-07-10T00:00:00"/>
    <s v="July"/>
    <n v="12"/>
    <s v="Bachelor of Business"/>
    <s v="1993-08-03"/>
    <s v="Bridgeagency "/>
    <n v="8"/>
    <n v="24"/>
    <n v="3"/>
    <s v="T2"/>
    <n v="2017"/>
    <b v="1"/>
    <b v="1"/>
    <n v="2"/>
    <n v="49"/>
    <s v="Tuesday"/>
  </r>
  <r>
    <s v="150119"/>
    <s v="Mr. Bardia YOON"/>
    <s v="Int Mgmt "/>
    <x v="0"/>
    <s v="T1-2016"/>
    <d v="2016-03-13T00:00:00"/>
    <s v="March"/>
    <n v="1"/>
    <s v="Bachelor of Business"/>
    <s v="1994-12-28"/>
    <s v="Can- Able Immigration Consultants "/>
    <n v="19"/>
    <n v="22"/>
    <n v="3"/>
    <s v="T1"/>
    <n v="2016"/>
    <b v="1"/>
    <b v="1"/>
    <n v="1"/>
    <n v="49"/>
    <s v="Wednesday"/>
  </r>
  <r>
    <s v="150120"/>
    <s v="Mr. Golbanoo DEOL"/>
    <s v="Bus Comm "/>
    <x v="0"/>
    <s v="T1-2016"/>
    <d v="2016-03-13T00:00:00"/>
    <s v="March"/>
    <n v="2"/>
    <s v="Bachelor of Business"/>
    <s v="1990-06-12"/>
    <s v="Expert Education and Visa Services "/>
    <n v="18"/>
    <n v="26"/>
    <n v="3"/>
    <s v="T1"/>
    <n v="2016"/>
    <b v="1"/>
    <b v="1"/>
    <n v="1"/>
    <n v="50"/>
    <s v="Tuesday"/>
  </r>
  <r>
    <s v="150121"/>
    <s v="Mr. Sasan MAHAN"/>
    <s v="Mgmt Principles "/>
    <x v="0"/>
    <s v="T1-2016"/>
    <d v="2016-03-13T00:00:00"/>
    <s v="March"/>
    <n v="2"/>
    <s v="Bachelor of Business"/>
    <s v="1991-07-17"/>
    <s v="Expert Education and Visa Services "/>
    <n v="18"/>
    <n v="25"/>
    <n v="3"/>
    <s v="T1"/>
    <n v="2016"/>
    <b v="1"/>
    <b v="1"/>
    <n v="1"/>
    <n v="50"/>
    <s v="Wednesday"/>
  </r>
  <r>
    <s v="150122"/>
    <s v="Mr. Pasha WONG"/>
    <s v="Bus Economics"/>
    <x v="2"/>
    <s v="T2-2015"/>
    <d v="2015-07-10T00:00:00"/>
    <s v="July"/>
    <n v="8"/>
    <s v="Bachelor of Business"/>
    <s v="1996-06-08"/>
    <s v="BrightwayConsultants"/>
    <n v="12"/>
    <n v="19"/>
    <n v="3"/>
    <s v="T2"/>
    <n v="2015"/>
    <b v="1"/>
    <b v="1"/>
    <n v="1"/>
    <n v="56"/>
    <s v="Saturday"/>
  </r>
  <r>
    <s v="150123"/>
    <s v="Mr. Shaheen SINGH"/>
    <s v="Bus Law "/>
    <x v="0"/>
    <s v="T2-2014"/>
    <d v="2014-07-10T00:00:00"/>
    <s v="July"/>
    <n v="14"/>
    <s v="Bachelor of Business"/>
    <s v="1995-06-26"/>
    <s v="BrightwayConsultants"/>
    <n v="6"/>
    <n v="19"/>
    <n v="3"/>
    <s v="T2"/>
    <n v="2014"/>
    <b v="1"/>
    <b v="1"/>
    <n v="2"/>
    <n v="49"/>
    <s v="Monday"/>
  </r>
  <r>
    <s v="150124"/>
    <s v="Mr. Salomeh AHMAD"/>
    <s v="Bus Comm "/>
    <x v="0"/>
    <s v="T3-2014"/>
    <d v="2014-11-06T00:00:00"/>
    <s v="November"/>
    <n v="3"/>
    <s v="Bachelor of Business"/>
    <s v="1997-05-22"/>
    <s v="PEP International Education Services"/>
    <n v="17"/>
    <n v="17"/>
    <n v="3"/>
    <s v="T3"/>
    <n v="2014"/>
    <b v="1"/>
    <b v="1"/>
    <n v="1"/>
    <n v="51"/>
    <s v="Thursday"/>
  </r>
  <r>
    <s v="150125"/>
    <s v="Ms. Shokouh SHAHI"/>
    <s v="Intro to ECommerce"/>
    <x v="2"/>
    <s v="T2-2017"/>
    <d v="2017-07-10T00:00:00"/>
    <s v="July"/>
    <n v="4"/>
    <s v="Bachelor of Business"/>
    <s v="1995-02-11"/>
    <s v="PEP International Education Services"/>
    <n v="16"/>
    <n v="22"/>
    <n v="3"/>
    <s v="T2"/>
    <n v="2017"/>
    <b v="1"/>
    <b v="1"/>
    <n v="1"/>
    <n v="52"/>
    <s v="Saturday"/>
  </r>
  <r>
    <s v="150126"/>
    <s v="Mr. Nazafarin SABIR"/>
    <s v="Mgmt Principles "/>
    <x v="0"/>
    <s v="T2-2014"/>
    <d v="2014-07-10T00:00:00"/>
    <s v="July"/>
    <n v="7"/>
    <s v="Bachelor of Business"/>
    <s v="1997-11-27"/>
    <s v="PEP International Education Services"/>
    <n v="13"/>
    <n v="17"/>
    <n v="3"/>
    <s v="T2"/>
    <n v="2014"/>
    <b v="1"/>
    <b v="1"/>
    <n v="1"/>
    <n v="55"/>
    <s v="Thursday"/>
  </r>
  <r>
    <s v="150127"/>
    <s v="Mr. Sarvenaz AMMED"/>
    <s v="Quant Methods "/>
    <x v="1"/>
    <s v="T3-2016"/>
    <d v="2016-11-06T00:00:00"/>
    <s v="November"/>
    <n v="3"/>
    <s v="Bachelor of Business"/>
    <s v="1993-07-19"/>
    <s v="PEP International Education Services"/>
    <n v="17"/>
    <n v="23"/>
    <n v="3"/>
    <s v="T3"/>
    <n v="2016"/>
    <b v="1"/>
    <b v="1"/>
    <n v="1"/>
    <n v="51"/>
    <s v="Monday"/>
  </r>
  <r>
    <s v="150128"/>
    <s v="Mr. Bahram AMEED"/>
    <s v="Corp Resp Ethics"/>
    <x v="0"/>
    <s v="T2-2016"/>
    <d v="2016-07-10T00:00:00"/>
    <s v="July"/>
    <n v="7"/>
    <s v="Bachelor of Business"/>
    <s v="1987-08-27"/>
    <s v="International Educational "/>
    <n v="13"/>
    <n v="29"/>
    <n v="3"/>
    <s v="T2"/>
    <n v="2016"/>
    <b v="1"/>
    <b v="1"/>
    <n v="1"/>
    <n v="55"/>
    <s v="Thursday"/>
  </r>
  <r>
    <s v="150129"/>
    <s v="Mr. Hooshang ASHTE"/>
    <s v="Quant Methods "/>
    <x v="2"/>
    <s v="T1-2016"/>
    <d v="2016-03-13T00:00:00"/>
    <s v="March"/>
    <n v="10"/>
    <s v="Bachelor of Business"/>
    <s v="1998-06-25"/>
    <s v="International Educational "/>
    <n v="10"/>
    <n v="18"/>
    <n v="3"/>
    <s v="T1"/>
    <n v="2016"/>
    <b v="1"/>
    <b v="1"/>
    <n v="2"/>
    <n v="49"/>
    <s v="Thursday"/>
  </r>
  <r>
    <s v="150130"/>
    <s v="Mr. Aryan ULAKH"/>
    <s v="Corp Resp Ethics"/>
    <x v="2"/>
    <s v="T2-2017"/>
    <d v="2017-07-10T00:00:00"/>
    <s v="July"/>
    <n v="2"/>
    <s v="Bachelor of Business"/>
    <s v="1998-12-14"/>
    <s v="Hope Agency"/>
    <n v="18"/>
    <n v="19"/>
    <n v="3"/>
    <s v="T2"/>
    <n v="2017"/>
    <b v="1"/>
    <b v="1"/>
    <n v="1"/>
    <n v="50"/>
    <s v="Monday"/>
  </r>
  <r>
    <s v="150131"/>
    <s v="Mr. Ladan GUYEN"/>
    <s v="Bus Acct"/>
    <x v="0"/>
    <s v="T1-2016"/>
    <d v="2016-03-13T00:00:00"/>
    <s v="March"/>
    <n v="5"/>
    <s v="Bachelor of Business"/>
    <s v="1995-03-15"/>
    <s v="Prime Consultant "/>
    <n v="15"/>
    <n v="21"/>
    <n v="3"/>
    <s v="T1"/>
    <n v="2016"/>
    <b v="1"/>
    <b v="1"/>
    <n v="1"/>
    <n v="53"/>
    <s v="Wednesday"/>
  </r>
  <r>
    <s v="150132"/>
    <s v="Mr. Zari SINGH"/>
    <s v="Corp Resp Ethics"/>
    <x v="2"/>
    <s v="T1-2016"/>
    <d v="2016-03-13T00:00:00"/>
    <s v="March"/>
    <n v="1"/>
    <s v="Bachelor of Business"/>
    <s v="1989-10-22"/>
    <s v="Prime Consultant "/>
    <n v="19"/>
    <n v="27"/>
    <n v="3"/>
    <s v="T1"/>
    <n v="2016"/>
    <b v="1"/>
    <b v="1"/>
    <n v="1"/>
    <n v="49"/>
    <s v="Sunday"/>
  </r>
  <r>
    <s v="150133"/>
    <s v="Mr. Pezhman AKRAM"/>
    <s v="Mktg Principles"/>
    <x v="1"/>
    <s v="T2-2017"/>
    <d v="2017-07-10T00:00:00"/>
    <s v="July"/>
    <n v="6"/>
    <s v="Bachelor of Business"/>
    <s v="1992-09-22"/>
    <s v="Prime Consultant "/>
    <n v="14"/>
    <n v="25"/>
    <n v="3"/>
    <s v="T2"/>
    <n v="2017"/>
    <b v="1"/>
    <b v="1"/>
    <n v="1"/>
    <n v="54"/>
    <s v="Tuesday"/>
  </r>
  <r>
    <s v="150134"/>
    <s v="Mr. Gisou UZAIR"/>
    <s v="Quant Methods "/>
    <x v="2"/>
    <s v="T2-2014"/>
    <d v="2014-07-10T00:00:00"/>
    <s v="July"/>
    <n v="12"/>
    <s v="Bachelor of Business"/>
    <s v="1989-12-13"/>
    <s v="Hope Agency"/>
    <n v="8"/>
    <n v="25"/>
    <n v="3"/>
    <s v="T2"/>
    <n v="2014"/>
    <b v="1"/>
    <b v="1"/>
    <n v="2"/>
    <n v="49"/>
    <s v="Wednesday"/>
  </r>
  <r>
    <s v="150135"/>
    <s v="Ms. Farhoud hi VO"/>
    <s v="HRM"/>
    <x v="1"/>
    <s v="T1-2016"/>
    <d v="2016-03-13T00:00:00"/>
    <s v="March"/>
    <n v="8"/>
    <s v="Bachelor of Business"/>
    <s v="1988-04-08"/>
    <s v="International Educational "/>
    <n v="12"/>
    <n v="28"/>
    <n v="3"/>
    <s v="T1"/>
    <n v="2016"/>
    <b v="1"/>
    <b v="1"/>
    <n v="1"/>
    <n v="56"/>
    <s v="Friday"/>
  </r>
  <r>
    <s v="150136"/>
    <s v="Mr. Ardeshir ao HE"/>
    <s v="Bus Economics"/>
    <x v="1"/>
    <s v="T2-2016"/>
    <d v="2016-07-10T00:00:00"/>
    <s v="July"/>
    <n v="1"/>
    <s v="Bachelor of Business"/>
    <s v="1993-05-02"/>
    <s v="Visa Consultants Pty Ltd "/>
    <n v="19"/>
    <n v="23"/>
    <n v="3"/>
    <s v="T2"/>
    <n v="2016"/>
    <b v="1"/>
    <b v="1"/>
    <n v="1"/>
    <n v="49"/>
    <s v="Sunday"/>
  </r>
  <r>
    <s v="150137"/>
    <s v="Ms. Koosha an XI"/>
    <s v="Bus Comm "/>
    <x v="0"/>
    <s v="T3-2016"/>
    <d v="2016-11-06T00:00:00"/>
    <s v="November"/>
    <n v="3"/>
    <s v="Bachelor of Business"/>
    <s v="1992-07-17"/>
    <s v="ISEMS Education"/>
    <n v="17"/>
    <n v="24"/>
    <n v="3"/>
    <s v="T3"/>
    <n v="2016"/>
    <b v="1"/>
    <b v="1"/>
    <n v="1"/>
    <n v="51"/>
    <s v="Friday"/>
  </r>
  <r>
    <s v="150138"/>
    <s v="Mr. Ramesh GUYEN"/>
    <s v="Bus Comm "/>
    <x v="1"/>
    <s v="T3-2017"/>
    <d v="2017-11-06T00:00:00"/>
    <s v="November"/>
    <n v="6"/>
    <s v="Bachelor of Business"/>
    <s v="1997-10-29"/>
    <s v="Unilink Overseas Study Consulting Ltd"/>
    <n v="14"/>
    <n v="20"/>
    <n v="3"/>
    <s v="T3"/>
    <n v="2017"/>
    <b v="1"/>
    <b v="1"/>
    <n v="1"/>
    <n v="54"/>
    <s v="Wednesday"/>
  </r>
  <r>
    <s v="150139"/>
    <s v="Ms. Sohrab oc DO"/>
    <s v="Org Beh"/>
    <x v="2"/>
    <s v="T2-2016"/>
    <d v="2016-07-10T00:00:00"/>
    <s v="July"/>
    <n v="4"/>
    <s v="Bachelor of Business"/>
    <s v="1995-06-19"/>
    <s v="Unilink Overseas Study Consulting Ltd"/>
    <n v="16"/>
    <n v="21"/>
    <n v="3"/>
    <s v="T2"/>
    <n v="2016"/>
    <b v="1"/>
    <b v="1"/>
    <n v="1"/>
    <n v="52"/>
    <s v="Monday"/>
  </r>
  <r>
    <s v="150140"/>
    <s v="Ms. Farbod HOANG"/>
    <s v="Fin Acct "/>
    <x v="0"/>
    <s v="T3-2014"/>
    <d v="2014-11-06T00:00:00"/>
    <s v="November"/>
    <n v="1"/>
    <s v="Bachelor of Business"/>
    <s v="1989-03-11"/>
    <s v="Bridgeagency "/>
    <n v="19"/>
    <n v="25"/>
    <n v="3"/>
    <s v="T3"/>
    <n v="2014"/>
    <b v="1"/>
    <b v="1"/>
    <n v="1"/>
    <n v="49"/>
    <s v="Saturday"/>
  </r>
  <r>
    <s v="150141"/>
    <s v="Ms Afsar ga LE"/>
    <s v="Intro to ECommerce"/>
    <x v="1"/>
    <s v="T1-2016"/>
    <d v="2016-03-13T00:00:00"/>
    <s v="March"/>
    <n v="1"/>
    <s v="Bachelor of Business"/>
    <s v="1991-12-03"/>
    <s v="IDPM Education"/>
    <n v="19"/>
    <n v="25"/>
    <n v="3"/>
    <s v="T1"/>
    <n v="2016"/>
    <b v="1"/>
    <b v="1"/>
    <n v="1"/>
    <n v="49"/>
    <s v="Tuesday"/>
  </r>
  <r>
    <s v="150142"/>
    <s v="Ms. Sanjar TTEGE"/>
    <s v="Mgmt Principles "/>
    <x v="1"/>
    <s v="T3-2015"/>
    <d v="2015-11-06T00:00:00"/>
    <s v="November"/>
    <n v="5"/>
    <s v="Bachelor of Business"/>
    <s v="1992-11-28"/>
    <s v="IDPM Education"/>
    <n v="15"/>
    <n v="23"/>
    <n v="3"/>
    <s v="T3"/>
    <n v="2015"/>
    <b v="1"/>
    <b v="1"/>
    <n v="1"/>
    <n v="53"/>
    <s v="Saturday"/>
  </r>
  <r>
    <s v="150143"/>
    <s v="Ms. Farid My HA"/>
    <s v="Auditing"/>
    <x v="0"/>
    <s v="T1-2015"/>
    <d v="2015-03-13T00:00:00"/>
    <s v="March"/>
    <n v="5"/>
    <s v="Bachelor of Business"/>
    <s v="1996-09-28"/>
    <s v="ALTEC"/>
    <n v="15"/>
    <n v="19"/>
    <n v="3"/>
    <s v="T1"/>
    <n v="2015"/>
    <b v="1"/>
    <b v="1"/>
    <n v="1"/>
    <n v="53"/>
    <s v="Saturday"/>
  </r>
  <r>
    <s v="150144"/>
    <s v="Mr. Atoosa SINGH"/>
    <s v="Bus Info Analysis"/>
    <x v="1"/>
    <s v="T2-2015"/>
    <d v="2015-07-10T00:00:00"/>
    <s v="July"/>
    <n v="2"/>
    <s v="Bachelor of Business"/>
    <s v="1991-10-25"/>
    <s v="ALTEC"/>
    <n v="18"/>
    <n v="24"/>
    <n v="3"/>
    <s v="T2"/>
    <n v="2015"/>
    <b v="1"/>
    <b v="1"/>
    <n v="1"/>
    <n v="50"/>
    <s v="Friday"/>
  </r>
  <r>
    <s v="150145"/>
    <s v="Mr. Shaya TRAN"/>
    <s v="Bus Economics"/>
    <x v="1"/>
    <s v="T3-2016"/>
    <d v="2016-11-06T00:00:00"/>
    <s v="November"/>
    <n v="9"/>
    <s v="Bachelor of Business"/>
    <s v="1987-10-14"/>
    <s v="Visa Consultants Pty Ltd "/>
    <n v="11"/>
    <n v="29"/>
    <n v="3"/>
    <s v="T3"/>
    <n v="2016"/>
    <b v="1"/>
    <b v="1"/>
    <n v="1"/>
    <n v="57"/>
    <s v="Wednesday"/>
  </r>
  <r>
    <s v="150146"/>
    <s v="Mr. Kamshad SINGH"/>
    <s v="Bus Strategy"/>
    <x v="0"/>
    <s v="T3-2016"/>
    <d v="2016-11-06T00:00:00"/>
    <s v="November"/>
    <n v="10"/>
    <s v="Bachelor of Accounting "/>
    <s v="1993-05-26"/>
    <s v="International Educational "/>
    <n v="10"/>
    <n v="23"/>
    <n v="3"/>
    <s v="T3"/>
    <n v="2016"/>
    <b v="1"/>
    <b v="1"/>
    <n v="2"/>
    <n v="49"/>
    <s v="Wednesday"/>
  </r>
  <r>
    <s v="150147"/>
    <s v="Mr. Mandana SINGH"/>
    <s v="Fin mgmt"/>
    <x v="2"/>
    <s v="T1-2014"/>
    <d v="2014-03-13T00:00:00"/>
    <s v="March"/>
    <n v="4"/>
    <s v="Bachelor of Accounting "/>
    <s v="1997-10-20"/>
    <s v="International Educational "/>
    <n v="16"/>
    <n v="17"/>
    <n v="3"/>
    <s v="T1"/>
    <n v="2014"/>
    <b v="1"/>
    <b v="1"/>
    <n v="1"/>
    <n v="52"/>
    <s v="Monday"/>
  </r>
  <r>
    <s v="150148"/>
    <s v="Mr. Golbahar GUYEN"/>
    <s v="Bus Economics"/>
    <x v="1"/>
    <s v="T2-2017"/>
    <d v="2017-07-10T00:00:00"/>
    <s v="July"/>
    <n v="3"/>
    <s v="Bachelor of Business"/>
    <s v="1990-11-21"/>
    <s v="ALTEC"/>
    <n v="17"/>
    <n v="27"/>
    <n v="3"/>
    <s v="T2"/>
    <n v="2017"/>
    <b v="1"/>
    <b v="1"/>
    <n v="1"/>
    <n v="51"/>
    <s v="Wednesday"/>
  </r>
  <r>
    <s v="150149"/>
    <s v="Mr. Sami SINGH"/>
    <s v="Fin Acct "/>
    <x v="0"/>
    <s v="T1-2014"/>
    <d v="2014-03-13T00:00:00"/>
    <s v="March"/>
    <n v="3"/>
    <s v="Bachelor of Accounting"/>
    <s v="1992-06-09"/>
    <s v="International Educational "/>
    <n v="17"/>
    <n v="22"/>
    <n v="3"/>
    <s v="T1"/>
    <n v="2014"/>
    <b v="1"/>
    <b v="1"/>
    <n v="1"/>
    <n v="51"/>
    <s v="Tuesday"/>
  </r>
  <r>
    <s v="150150"/>
    <s v="Mr. Golbahar OUSUF"/>
    <s v="Intro to ECommerce"/>
    <x v="2"/>
    <s v="T2-2015"/>
    <d v="2015-07-10T00:00:00"/>
    <s v="July"/>
    <n v="1"/>
    <s v="Bachelor of Accounting"/>
    <s v="1995-09-26"/>
    <s v="International Educational "/>
    <n v="19"/>
    <n v="20"/>
    <n v="3"/>
    <s v="T2"/>
    <n v="2015"/>
    <b v="1"/>
    <b v="1"/>
    <n v="1"/>
    <n v="49"/>
    <s v="Tuesday"/>
  </r>
  <r>
    <s v="150151"/>
    <s v="Mr. Naheed TRAN"/>
    <s v="Mgmt Principles "/>
    <x v="2"/>
    <s v="T2-2015"/>
    <d v="2015-07-10T00:00:00"/>
    <s v="July"/>
    <n v="1"/>
    <s v="Bachelor of Accounting"/>
    <s v="1995-09-02"/>
    <s v="International Educational "/>
    <n v="19"/>
    <n v="20"/>
    <n v="3"/>
    <s v="T2"/>
    <n v="2015"/>
    <b v="1"/>
    <b v="1"/>
    <n v="1"/>
    <n v="49"/>
    <s v="Saturday"/>
  </r>
  <r>
    <s v="150152"/>
    <s v="Mr. Tahmineh AMMED"/>
    <s v="Bus Comm "/>
    <x v="1"/>
    <s v="T2-2015"/>
    <d v="2015-07-10T00:00:00"/>
    <s v="July"/>
    <n v="3"/>
    <s v="Bachelor of Accounting"/>
    <s v="1994-04-29"/>
    <s v="MIM Education"/>
    <n v="17"/>
    <n v="21"/>
    <n v="3"/>
    <s v="T2"/>
    <n v="2015"/>
    <b v="1"/>
    <b v="1"/>
    <n v="1"/>
    <n v="51"/>
    <s v="Friday"/>
  </r>
  <r>
    <s v="150153"/>
    <s v="Mr. Pirooz KARIM"/>
    <s v="Intro to ECommerce"/>
    <x v="2"/>
    <s v="T1-2016"/>
    <d v="2016-03-13T00:00:00"/>
    <s v="March"/>
    <n v="7"/>
    <s v="Bachelor of Accounting"/>
    <s v="1988-12-12"/>
    <s v="MIM Education"/>
    <n v="13"/>
    <n v="28"/>
    <n v="3"/>
    <s v="T1"/>
    <n v="2016"/>
    <b v="1"/>
    <b v="1"/>
    <n v="1"/>
    <n v="55"/>
    <s v="Monday"/>
  </r>
  <r>
    <s v="150154"/>
    <s v="Ms. Maheen PHAM"/>
    <s v="Mktg Principles"/>
    <x v="0"/>
    <s v="T3-2017"/>
    <d v="2017-11-06T00:00:00"/>
    <s v="November"/>
    <n v="21"/>
    <s v="Bachelor of Accounting"/>
    <s v="1990-04-02"/>
    <s v="MIM Education"/>
    <n v="0"/>
    <n v="27"/>
    <n v="3"/>
    <s v="T3"/>
    <n v="2017"/>
    <b v="1"/>
    <b v="1"/>
    <n v="2"/>
    <n v="50"/>
    <s v="Monday"/>
  </r>
  <r>
    <s v="150155"/>
    <s v="Mr. Cirrus REYES"/>
    <s v="Quant Methods "/>
    <x v="2"/>
    <s v="T2-2017"/>
    <d v="2017-07-10T00:00:00"/>
    <s v="July"/>
    <n v="4"/>
    <s v="Bachelor of Accounting"/>
    <s v="1987-11-01"/>
    <s v="MIM Education"/>
    <n v="16"/>
    <n v="30"/>
    <n v="3"/>
    <s v="T2"/>
    <n v="2017"/>
    <b v="1"/>
    <b v="1"/>
    <n v="1"/>
    <n v="52"/>
    <s v="Sunday"/>
  </r>
  <r>
    <s v="150156"/>
    <s v="Ms. Rakhshan GUYEN"/>
    <s v="Auditing"/>
    <x v="0"/>
    <s v="T2-2016"/>
    <d v="2016-07-10T00:00:00"/>
    <s v="July"/>
    <n v="3"/>
    <s v="Bachelor of Accounting"/>
    <s v="1994-05-27"/>
    <s v="MIM Education"/>
    <n v="17"/>
    <n v="22"/>
    <n v="3"/>
    <s v="T2"/>
    <n v="2016"/>
    <b v="1"/>
    <b v="1"/>
    <n v="1"/>
    <n v="51"/>
    <s v="Friday"/>
  </r>
  <r>
    <s v="150157"/>
    <s v="Mr. Rima ARCIA"/>
    <s v="Fin Reporting"/>
    <x v="1"/>
    <s v="T1-2017"/>
    <d v="2017-03-13T00:00:00"/>
    <s v="March"/>
    <n v="4"/>
    <s v="Bachelor of Accounting"/>
    <s v="1990-02-25"/>
    <s v="MIM Education"/>
    <n v="16"/>
    <n v="27"/>
    <n v="3"/>
    <s v="T1"/>
    <n v="2017"/>
    <b v="1"/>
    <b v="1"/>
    <n v="1"/>
    <n v="52"/>
    <s v="Sunday"/>
  </r>
  <r>
    <s v="150158"/>
    <s v="Mr. Firouz DHURY"/>
    <s v="Bus Acct"/>
    <x v="1"/>
    <s v="T1-2016"/>
    <d v="2016-03-13T00:00:00"/>
    <s v="March"/>
    <n v="2"/>
    <s v="Bachelor of Accounting"/>
    <s v="1995-03-29"/>
    <s v="iae GLOBAL - Melbourne"/>
    <n v="18"/>
    <n v="21"/>
    <n v="3"/>
    <s v="T1"/>
    <n v="2016"/>
    <b v="1"/>
    <b v="1"/>
    <n v="1"/>
    <n v="50"/>
    <s v="Wednesday"/>
  </r>
  <r>
    <s v="150159"/>
    <s v="Mr. Shadi a NAW"/>
    <s v="Bus Economics"/>
    <x v="1"/>
    <s v="T1-2014"/>
    <d v="2014-03-13T00:00:00"/>
    <s v="March"/>
    <n v="8"/>
    <s v="Bachelor of Business"/>
    <s v="1989-03-30"/>
    <s v="Visa Consultants Pty Ltd "/>
    <n v="12"/>
    <n v="25"/>
    <n v="3"/>
    <s v="T1"/>
    <n v="2014"/>
    <b v="1"/>
    <b v="1"/>
    <n v="1"/>
    <n v="56"/>
    <s v="Thursday"/>
  </r>
  <r>
    <s v="150160"/>
    <s v="Ms. Firouz GUYEN"/>
    <s v="Quant Methods "/>
    <x v="0"/>
    <s v="T2-2014"/>
    <d v="2014-07-10T00:00:00"/>
    <s v="July"/>
    <n v="3"/>
    <s v="Bachelor of Business"/>
    <s v="1996-12-02"/>
    <s v="Visa Consultants Pty Ltd "/>
    <n v="17"/>
    <n v="18"/>
    <n v="3"/>
    <s v="T2"/>
    <n v="2014"/>
    <b v="1"/>
    <b v="1"/>
    <n v="1"/>
    <n v="51"/>
    <s v="Monday"/>
  </r>
  <r>
    <s v="150161"/>
    <s v="Mr. Sita ANSUR"/>
    <s v="Bus Acct"/>
    <x v="2"/>
    <s v="T2-2014"/>
    <d v="2014-07-10T00:00:00"/>
    <s v="July"/>
    <n v="2"/>
    <s v="Bachelor of Business"/>
    <s v="1992-11-29"/>
    <s v="Hope Agency"/>
    <n v="18"/>
    <n v="22"/>
    <n v="3"/>
    <s v="T2"/>
    <n v="2014"/>
    <b v="1"/>
    <b v="1"/>
    <n v="1"/>
    <n v="50"/>
    <s v="Sunday"/>
  </r>
  <r>
    <s v="150162"/>
    <s v="Mr. Siamak RAMOS"/>
    <s v="Mktg Principles"/>
    <x v="2"/>
    <s v="T1-2014"/>
    <d v="2014-03-13T00:00:00"/>
    <s v="March"/>
    <n v="3"/>
    <s v="Bachelor of Business"/>
    <s v="1994-11-16"/>
    <s v="Hope Agency"/>
    <n v="17"/>
    <n v="20"/>
    <n v="3"/>
    <s v="T1"/>
    <n v="2014"/>
    <b v="1"/>
    <b v="1"/>
    <n v="1"/>
    <n v="51"/>
    <s v="Wednesday"/>
  </r>
  <r>
    <s v="150163"/>
    <s v="Mr. Shadan ARGAS"/>
    <s v="Corp Resp Ethics"/>
    <x v="1"/>
    <s v="T2-2016"/>
    <d v="2016-07-10T00:00:00"/>
    <s v="July"/>
    <n v="5"/>
    <s v="Bachelor of Business"/>
    <s v="1993-01-13"/>
    <s v="Connect Overseas"/>
    <n v="15"/>
    <n v="23"/>
    <n v="3"/>
    <s v="T2"/>
    <n v="2016"/>
    <b v="1"/>
    <b v="1"/>
    <n v="1"/>
    <n v="53"/>
    <s v="Wednesday"/>
  </r>
  <r>
    <s v="150164"/>
    <s v="Mr. Shahab JAVED"/>
    <s v="Bus Comm "/>
    <x v="2"/>
    <s v="T3-2016"/>
    <d v="2016-11-06T00:00:00"/>
    <s v="November"/>
    <n v="11"/>
    <s v="Bachelor of Accounting"/>
    <s v="1988-06-07"/>
    <s v="International Educational "/>
    <n v="9"/>
    <n v="28"/>
    <n v="3"/>
    <s v="T3"/>
    <n v="2016"/>
    <b v="1"/>
    <b v="1"/>
    <n v="2"/>
    <n v="49"/>
    <s v="Tuesday"/>
  </r>
  <r>
    <s v="150165"/>
    <s v="Mr. Atash GUYEN"/>
    <s v="Intro to ECommerce"/>
    <x v="2"/>
    <s v="T1-2016"/>
    <d v="2016-03-13T00:00:00"/>
    <s v="March"/>
    <n v="4"/>
    <s v="Bachelor of Accounting"/>
    <s v="1992-12-03"/>
    <s v="International Educational "/>
    <n v="16"/>
    <n v="24"/>
    <n v="3"/>
    <s v="T1"/>
    <n v="2016"/>
    <b v="1"/>
    <b v="1"/>
    <n v="1"/>
    <n v="52"/>
    <s v="Thursday"/>
  </r>
  <r>
    <s v="150166"/>
    <s v="Ms. Tirdad GUYEN"/>
    <s v="Mgmt Principles "/>
    <x v="1"/>
    <s v="T3-2016"/>
    <d v="2016-11-06T00:00:00"/>
    <s v="November"/>
    <n v="2"/>
    <s v="Bachelor of Accounting"/>
    <s v="1995-11-02"/>
    <s v="International Educational "/>
    <n v="18"/>
    <n v="21"/>
    <n v="3"/>
    <s v="T3"/>
    <n v="2016"/>
    <b v="1"/>
    <b v="1"/>
    <n v="1"/>
    <n v="50"/>
    <s v="Thursday"/>
  </r>
  <r>
    <s v="150167"/>
    <s v="Mr Goli VERIO"/>
    <s v="Bus Comm "/>
    <x v="2"/>
    <s v="T1-2014"/>
    <d v="2014-03-13T00:00:00"/>
    <s v="March"/>
    <n v="4"/>
    <s v="Bachelor of Accounting "/>
    <s v="1993-08-29"/>
    <s v="ISEMS Education"/>
    <n v="16"/>
    <n v="21"/>
    <n v="3"/>
    <s v="T1"/>
    <n v="2014"/>
    <b v="1"/>
    <b v="1"/>
    <n v="1"/>
    <n v="52"/>
    <s v="Sunday"/>
  </r>
  <r>
    <s v="150168"/>
    <s v="Mr Khosrow VERIO"/>
    <s v="Mgmt Principles "/>
    <x v="0"/>
    <s v="T1-2017"/>
    <d v="2017-03-13T00:00:00"/>
    <s v="March"/>
    <n v="7"/>
    <s v="Bachelor of Accounting "/>
    <s v="1987-07-10"/>
    <s v="ISEMS Education"/>
    <n v="13"/>
    <n v="30"/>
    <n v="3"/>
    <s v="T1"/>
    <n v="2017"/>
    <b v="1"/>
    <b v="1"/>
    <n v="1"/>
    <n v="55"/>
    <s v="Friday"/>
  </r>
  <r>
    <s v="150169"/>
    <s v="Mr Ramin LONIA"/>
    <s v="Bus Comm "/>
    <x v="0"/>
    <s v="T3-2017"/>
    <d v="2017-11-06T00:00:00"/>
    <s v="November"/>
    <n v="12"/>
    <s v="Bachelor of Business"/>
    <s v="1992-03-04"/>
    <s v="New World Education"/>
    <n v="8"/>
    <n v="25"/>
    <n v="3"/>
    <s v="T3"/>
    <n v="2017"/>
    <b v="1"/>
    <b v="1"/>
    <n v="2"/>
    <n v="49"/>
    <s v="Wednesday"/>
  </r>
  <r>
    <s v="150170"/>
    <s v="Mr Keyvan NAGY"/>
    <s v="Intro to ECommerce"/>
    <x v="2"/>
    <s v="T2-2016"/>
    <d v="2016-07-10T00:00:00"/>
    <s v="July"/>
    <n v="36"/>
    <s v="Bachelor of Business"/>
    <s v="1997-03-08"/>
    <s v="New World Education"/>
    <n v="0"/>
    <n v="19"/>
    <n v="3"/>
    <s v="T2"/>
    <n v="2016"/>
    <b v="1"/>
    <b v="1"/>
    <n v="2"/>
    <n v="51"/>
    <s v="Saturday"/>
  </r>
  <r>
    <s v="150171"/>
    <s v="Mr Vanda MANEC"/>
    <s v="Auditing"/>
    <x v="2"/>
    <s v="T3-2017"/>
    <d v="2017-11-06T00:00:00"/>
    <s v="November"/>
    <n v="3"/>
    <s v="Bachelor of Business"/>
    <s v="1988-03-11"/>
    <s v="V STAR Immigration &amp; Education Services"/>
    <n v="17"/>
    <n v="29"/>
    <n v="3"/>
    <s v="T3"/>
    <n v="2017"/>
    <b v="1"/>
    <b v="1"/>
    <n v="1"/>
    <n v="51"/>
    <s v="Friday"/>
  </r>
  <r>
    <s v="150172"/>
    <s v="Mr Kourosh KORBA"/>
    <s v="Auditing"/>
    <x v="0"/>
    <s v="T3-2016"/>
    <d v="2016-11-06T00:00:00"/>
    <s v="November"/>
    <n v="4"/>
    <s v="Bachelor of Business"/>
    <s v="1994-04-18"/>
    <s v="V STAR Immigration &amp; Education Services"/>
    <n v="16"/>
    <n v="22"/>
    <n v="3"/>
    <s v="T3"/>
    <n v="2016"/>
    <b v="1"/>
    <b v="1"/>
    <n v="1"/>
    <n v="52"/>
    <s v="Monday"/>
  </r>
  <r>
    <s v="150173"/>
    <s v="Mr Rambod KORBA"/>
    <s v="Corp Law"/>
    <x v="0"/>
    <s v="T2-2017"/>
    <d v="2017-07-10T00:00:00"/>
    <s v="July"/>
    <n v="6"/>
    <s v="Bachelor of Business"/>
    <s v="1993-12-17"/>
    <s v="V STAR Immigration &amp; Education Services"/>
    <n v="14"/>
    <n v="24"/>
    <n v="3"/>
    <s v="T2"/>
    <n v="2017"/>
    <b v="1"/>
    <b v="1"/>
    <n v="1"/>
    <n v="54"/>
    <s v="Friday"/>
  </r>
  <r>
    <s v="150174"/>
    <s v="Mr Pouran EMETH"/>
    <s v="Corp Law"/>
    <x v="0"/>
    <s v="T1-2015"/>
    <d v="2015-03-13T00:00:00"/>
    <s v="March"/>
    <n v="7"/>
    <s v="Bachelor of Business"/>
    <s v="1998-08-01"/>
    <s v="V STAR Immigration &amp; Education Services"/>
    <n v="13"/>
    <n v="17"/>
    <n v="3"/>
    <s v="T1"/>
    <n v="2015"/>
    <b v="1"/>
    <b v="1"/>
    <n v="1"/>
    <n v="55"/>
    <s v="Saturday"/>
  </r>
  <r>
    <s v="150175"/>
    <s v="Ms Artan GAUNA"/>
    <s v="Cost Acct "/>
    <x v="2"/>
    <s v="T1-2016"/>
    <d v="2016-03-13T00:00:00"/>
    <s v="March"/>
    <n v="4"/>
    <s v="Bachelor of Business"/>
    <s v="1993-12-29"/>
    <s v="V STAR Immigration &amp; Education Services"/>
    <n v="16"/>
    <n v="23"/>
    <n v="3"/>
    <s v="T1"/>
    <n v="2016"/>
    <b v="1"/>
    <b v="1"/>
    <n v="1"/>
    <n v="52"/>
    <s v="Wednesday"/>
  </r>
  <r>
    <s v="150176"/>
    <s v="Mr. Hooshyar pkota"/>
    <s v="Fin Acct "/>
    <x v="0"/>
    <s v="T1-2017"/>
    <d v="2017-03-13T00:00:00"/>
    <s v="March"/>
    <n v="1"/>
    <s v="Bachelor of Business"/>
    <s v="1991-02-01"/>
    <s v="V STAR Immigration &amp; Education Services"/>
    <n v="19"/>
    <n v="26"/>
    <n v="3"/>
    <s v="T1"/>
    <n v="2017"/>
    <b v="1"/>
    <b v="1"/>
    <n v="1"/>
    <n v="49"/>
    <s v="Friday"/>
  </r>
  <r>
    <s v="150177"/>
    <s v="Mis Afshar GUYEN"/>
    <s v="Fin Acct "/>
    <x v="2"/>
    <s v="T1-2017"/>
    <d v="2017-03-13T00:00:00"/>
    <s v="March"/>
    <n v="13"/>
    <s v="Bachelor of Business"/>
    <s v="1993-10-07"/>
    <s v="V STAR Immigration &amp; Education Services"/>
    <n v="7"/>
    <n v="24"/>
    <n v="3"/>
    <s v="T1"/>
    <n v="2017"/>
    <b v="1"/>
    <b v="1"/>
    <n v="2"/>
    <n v="49"/>
    <s v="Thursday"/>
  </r>
  <r>
    <s v="150178"/>
    <s v="Mr. Golbanoo INTAL"/>
    <s v="Mgmt Principles "/>
    <x v="2"/>
    <s v="T3-2014"/>
    <d v="2014-11-06T00:00:00"/>
    <s v="November"/>
    <n v="5"/>
    <s v="Bachelor of Business"/>
    <s v="1991-12-02"/>
    <s v="V STAR Immigration &amp; Education Services"/>
    <n v="15"/>
    <n v="23"/>
    <n v="3"/>
    <s v="T3"/>
    <n v="2014"/>
    <b v="1"/>
    <b v="1"/>
    <n v="1"/>
    <n v="53"/>
    <s v="Monday"/>
  </r>
  <r>
    <s v="150179"/>
    <s v="Mr. Pouneh SYED"/>
    <s v="Leadership "/>
    <x v="2"/>
    <s v="T3-2016"/>
    <d v="2016-11-06T00:00:00"/>
    <s v="November"/>
    <n v="19"/>
    <s v="Bachelor of Business"/>
    <s v="1992-08-28"/>
    <s v="Hope Agency"/>
    <n v="1"/>
    <n v="24"/>
    <n v="3"/>
    <s v="T3"/>
    <n v="2016"/>
    <b v="1"/>
    <b v="1"/>
    <n v="2"/>
    <n v="49"/>
    <s v="Friday"/>
  </r>
  <r>
    <s v="150180"/>
    <s v="Mr. Behnaz AKHAR"/>
    <s v="Mktg Strategy"/>
    <x v="2"/>
    <s v="T1-2017"/>
    <d v="2017-03-13T00:00:00"/>
    <s v="March"/>
    <n v="11"/>
    <s v="Bachelor of Business"/>
    <s v="1987-08-20"/>
    <s v="Hope Agency"/>
    <n v="9"/>
    <n v="30"/>
    <n v="3"/>
    <s v="T1"/>
    <n v="2017"/>
    <b v="1"/>
    <b v="1"/>
    <n v="2"/>
    <n v="49"/>
    <s v="Thursday"/>
  </r>
  <r>
    <s v="150181"/>
    <s v="Mr. Azin AKHAR"/>
    <s v="Bus Comm "/>
    <x v="1"/>
    <s v="T2-2017"/>
    <d v="2017-07-10T00:00:00"/>
    <s v="July"/>
    <n v="11"/>
    <s v="Bachelor of Business"/>
    <s v="1993-07-09"/>
    <s v="New World Education"/>
    <n v="9"/>
    <n v="24"/>
    <n v="3"/>
    <s v="T2"/>
    <n v="2017"/>
    <b v="1"/>
    <b v="1"/>
    <n v="2"/>
    <n v="49"/>
    <s v="Friday"/>
  </r>
  <r>
    <s v="150182"/>
    <s v="Mr. Ara AKHAR"/>
    <s v="Mgmt Principles "/>
    <x v="1"/>
    <s v="T1-2014"/>
    <d v="2014-03-13T00:00:00"/>
    <s v="March"/>
    <n v="13"/>
    <s v="Bachelor of Business"/>
    <s v="1991-08-10"/>
    <s v="New World Education"/>
    <n v="7"/>
    <n v="23"/>
    <n v="3"/>
    <s v="T1"/>
    <n v="2014"/>
    <b v="1"/>
    <b v="1"/>
    <n v="2"/>
    <n v="49"/>
    <s v="Saturday"/>
  </r>
  <r>
    <s v="150183"/>
    <s v="Mr. Touraj AROOQ"/>
    <s v="Mktg Principles"/>
    <x v="1"/>
    <s v="T2-2016"/>
    <d v="2016-07-10T00:00:00"/>
    <s v="July"/>
    <n v="25"/>
    <s v="Bachelor of Accounting"/>
    <s v="1990-04-21"/>
    <s v=" International Cooperation"/>
    <n v="0"/>
    <n v="26"/>
    <n v="3"/>
    <s v="T2"/>
    <n v="2016"/>
    <b v="1"/>
    <b v="1"/>
    <n v="2"/>
    <n v="50"/>
    <s v="Saturday"/>
  </r>
  <r>
    <s v="150184"/>
    <s v="Mr. Ardavan AWAN"/>
    <s v="Acc info Sys"/>
    <x v="2"/>
    <s v="T3-2014"/>
    <d v="2014-11-06T00:00:00"/>
    <s v="November"/>
    <n v="13"/>
    <s v="Bachelor of Business"/>
    <s v="1995-09-29"/>
    <s v="BlueSky Student Consultancy Services"/>
    <n v="7"/>
    <n v="19"/>
    <n v="3"/>
    <s v="T3"/>
    <n v="2014"/>
    <b v="1"/>
    <b v="1"/>
    <n v="2"/>
    <n v="49"/>
    <s v="Friday"/>
  </r>
  <r>
    <s v="150185"/>
    <s v="Mr. Esfandyar SINGH"/>
    <s v="Bus Law "/>
    <x v="1"/>
    <s v="T1-2016"/>
    <d v="2016-03-13T00:00:00"/>
    <s v="March"/>
    <n v="7"/>
    <s v="Bachelor of Business"/>
    <s v="1994-01-29"/>
    <s v="BlueSky Student Consultancy Services"/>
    <n v="13"/>
    <n v="22"/>
    <n v="3"/>
    <s v="T1"/>
    <n v="2016"/>
    <b v="1"/>
    <b v="1"/>
    <n v="1"/>
    <n v="55"/>
    <s v="Saturday"/>
  </r>
  <r>
    <s v="150186"/>
    <s v="Mr. Poupak SINGH"/>
    <s v="Cost Acct "/>
    <x v="2"/>
    <s v="T1-2017"/>
    <d v="2017-03-13T00:00:00"/>
    <s v="March"/>
    <n v="1"/>
    <s v="Bachelor of Business"/>
    <s v="1993-01-06"/>
    <s v="BlueSky Student Consultancy Services"/>
    <n v="19"/>
    <n v="24"/>
    <n v="3"/>
    <s v="T1"/>
    <n v="2017"/>
    <b v="1"/>
    <b v="1"/>
    <n v="1"/>
    <n v="49"/>
    <s v="Wednesday"/>
  </r>
  <r>
    <s v="150187"/>
    <s v="Mr. Yeganeh SINGH"/>
    <s v="Fin mgmt"/>
    <x v="1"/>
    <s v="T3-2014"/>
    <d v="2014-11-06T00:00:00"/>
    <s v="November"/>
    <n v="6"/>
    <s v="Bachelor of Business"/>
    <s v="1991-07-24"/>
    <s v="BlueSky Student Consultancy Services"/>
    <n v="14"/>
    <n v="23"/>
    <n v="3"/>
    <s v="T3"/>
    <n v="2014"/>
    <b v="1"/>
    <b v="1"/>
    <n v="1"/>
    <n v="54"/>
    <s v="Wednesday"/>
  </r>
  <r>
    <s v="150188"/>
    <s v="Mr. Rima SINGH"/>
    <s v="Bus Acct"/>
    <x v="2"/>
    <s v="T1-2016"/>
    <d v="2016-03-13T00:00:00"/>
    <s v="March"/>
    <n v="5"/>
    <s v="Bachelor of Business"/>
    <s v="1993-02-14"/>
    <s v="New World Education"/>
    <n v="15"/>
    <n v="23"/>
    <n v="3"/>
    <s v="T1"/>
    <n v="2016"/>
    <b v="1"/>
    <b v="1"/>
    <n v="1"/>
    <n v="53"/>
    <s v="Sunday"/>
  </r>
  <r>
    <s v="150189"/>
    <s v="Mr. Ghobad PHAM"/>
    <s v="Bus Economics"/>
    <x v="1"/>
    <s v="T2-2017"/>
    <d v="2017-07-10T00:00:00"/>
    <s v="July"/>
    <n v="1"/>
    <s v="Bachelor of Business"/>
    <s v="1995-08-10"/>
    <s v="New World Education"/>
    <n v="19"/>
    <n v="22"/>
    <n v="3"/>
    <s v="T2"/>
    <n v="2017"/>
    <b v="1"/>
    <b v="1"/>
    <n v="1"/>
    <n v="49"/>
    <s v="Thursday"/>
  </r>
  <r>
    <s v="150190"/>
    <s v="Mr. Pareeya PHAM"/>
    <s v="Corp Resp Ethics"/>
    <x v="0"/>
    <s v="T1-2014"/>
    <d v="2014-03-13T00:00:00"/>
    <s v="March"/>
    <n v="3"/>
    <s v="Bachelor of Business"/>
    <s v="1998-02-19"/>
    <s v="New World Education"/>
    <n v="17"/>
    <n v="16"/>
    <n v="3"/>
    <s v="T1"/>
    <n v="2014"/>
    <b v="1"/>
    <b v="1"/>
    <n v="1"/>
    <n v="51"/>
    <s v="Thursday"/>
  </r>
  <r>
    <s v="150191"/>
    <s v="Mr. Saman PHAM"/>
    <s v="Mktg Principles"/>
    <x v="0"/>
    <s v="T3-2015"/>
    <d v="2015-11-06T00:00:00"/>
    <s v="November"/>
    <n v="17"/>
    <s v="Bachelor of Business"/>
    <s v="1990-03-11"/>
    <s v="New World Education"/>
    <n v="3"/>
    <n v="25"/>
    <n v="3"/>
    <s v="T3"/>
    <n v="2015"/>
    <b v="1"/>
    <b v="1"/>
    <n v="2"/>
    <n v="49"/>
    <s v="Sunday"/>
  </r>
  <r>
    <s v="150192"/>
    <s v="Mr. Bahar PHAM"/>
    <s v="Bus Comm "/>
    <x v="1"/>
    <s v="T2-2014"/>
    <d v="2014-07-10T00:00:00"/>
    <s v="July"/>
    <n v="6"/>
    <s v="Bachelor of Business"/>
    <s v="1998-08-16"/>
    <s v="ALTEC"/>
    <n v="14"/>
    <n v="16"/>
    <n v="3"/>
    <s v="T2"/>
    <n v="2014"/>
    <b v="1"/>
    <b v="1"/>
    <n v="1"/>
    <n v="54"/>
    <s v="Sunday"/>
  </r>
  <r>
    <s v="150193"/>
    <s v="Mr. Touran SAWAN"/>
    <s v="Bus Economics"/>
    <x v="1"/>
    <s v="T1-2017"/>
    <d v="2017-03-13T00:00:00"/>
    <s v="March"/>
    <n v="1"/>
    <s v="Bachelor of Business"/>
    <s v="1988-12-15"/>
    <s v="ALTEC"/>
    <n v="19"/>
    <n v="29"/>
    <n v="3"/>
    <s v="T1"/>
    <n v="2017"/>
    <b v="1"/>
    <b v="1"/>
    <n v="1"/>
    <n v="49"/>
    <s v="Thursday"/>
  </r>
  <r>
    <s v="150194"/>
    <s v="Mr. Mahdokht DANG"/>
    <s v="Mgmt Principles "/>
    <x v="1"/>
    <s v="T1-2015"/>
    <d v="2015-03-13T00:00:00"/>
    <s v="March"/>
    <n v="1"/>
    <s v="Bachelor of Business"/>
    <s v="1997-02-25"/>
    <s v="ALTEC"/>
    <n v="19"/>
    <n v="18"/>
    <n v="3"/>
    <s v="T1"/>
    <n v="2015"/>
    <b v="1"/>
    <b v="1"/>
    <n v="1"/>
    <n v="49"/>
    <s v="Tuesday"/>
  </r>
  <r>
    <s v="150195"/>
    <s v="Mr. Farhad DANG"/>
    <s v="Quant Methods "/>
    <x v="0"/>
    <s v="T1-2014"/>
    <d v="2014-03-13T00:00:00"/>
    <s v="March"/>
    <n v="12"/>
    <s v="Bachelor of Business"/>
    <s v="1994-08-25"/>
    <s v="ALTEC"/>
    <n v="8"/>
    <n v="20"/>
    <n v="3"/>
    <s v="T1"/>
    <n v="2014"/>
    <b v="1"/>
    <b v="1"/>
    <n v="2"/>
    <n v="49"/>
    <s v="Thursday"/>
  </r>
  <r>
    <s v="150196"/>
    <s v="Ms. Farshad PHUNG"/>
    <s v="Bus Comm "/>
    <x v="0"/>
    <s v="T3-2015"/>
    <d v="2015-11-06T00:00:00"/>
    <s v="November"/>
    <n v="8"/>
    <s v="Bachelor of Accounting"/>
    <s v="1994-06-02"/>
    <s v="Road to Success "/>
    <n v="12"/>
    <n v="21"/>
    <n v="3"/>
    <s v="T3"/>
    <n v="2015"/>
    <b v="1"/>
    <b v="1"/>
    <n v="1"/>
    <n v="56"/>
    <s v="Thursday"/>
  </r>
  <r>
    <s v="150197"/>
    <s v="Mr. Shahrnaz AHMAN"/>
    <s v="Intro to ECommerce"/>
    <x v="0"/>
    <s v="T2-2017"/>
    <d v="2017-07-10T00:00:00"/>
    <s v="July"/>
    <n v="1"/>
    <s v="Bachelor of Accounting"/>
    <s v="1987-04-13"/>
    <s v="Road to Success "/>
    <n v="19"/>
    <n v="30"/>
    <n v="3"/>
    <s v="T2"/>
    <n v="2017"/>
    <b v="1"/>
    <b v="1"/>
    <n v="1"/>
    <n v="49"/>
    <s v="Monday"/>
  </r>
  <r>
    <s v="150198"/>
    <s v="Ms. Nazy TRAN"/>
    <s v="Mgmt Principles "/>
    <x v="0"/>
    <s v="T3-2014"/>
    <d v="2014-11-06T00:00:00"/>
    <s v="November"/>
    <n v="7"/>
    <s v="Bachelor of Accounting"/>
    <s v="1993-10-18"/>
    <s v="Road to Success "/>
    <n v="13"/>
    <n v="21"/>
    <n v="3"/>
    <s v="T3"/>
    <n v="2014"/>
    <b v="1"/>
    <b v="1"/>
    <n v="1"/>
    <n v="55"/>
    <s v="Monday"/>
  </r>
  <r>
    <s v="150199"/>
    <s v="Ms. Foroud GUYEN"/>
    <s v="Quant Methods "/>
    <x v="1"/>
    <s v="T1-2014"/>
    <d v="2014-03-13T00:00:00"/>
    <s v="March"/>
    <n v="2"/>
    <s v="Bachelor of Accounting"/>
    <s v="1993-08-14"/>
    <s v="Road to Success "/>
    <n v="18"/>
    <n v="21"/>
    <n v="3"/>
    <s v="T1"/>
    <n v="2014"/>
    <b v="1"/>
    <b v="1"/>
    <n v="1"/>
    <n v="50"/>
    <s v="Saturday"/>
  </r>
  <r>
    <s v="150200"/>
    <s v="Ms. Banooe GUYEN"/>
    <s v="Bus Acct"/>
    <x v="2"/>
    <s v="T1-2014"/>
    <d v="2014-03-13T00:00:00"/>
    <s v="March"/>
    <n v="9"/>
    <s v="Bachelor of Accounting"/>
    <s v="1987-06-06"/>
    <s v="International Educational "/>
    <n v="11"/>
    <n v="27"/>
    <n v="3"/>
    <s v="T1"/>
    <n v="2014"/>
    <b v="1"/>
    <b v="1"/>
    <n v="1"/>
    <n v="57"/>
    <s v="Saturday"/>
  </r>
  <r>
    <s v="150201"/>
    <s v="Ms. Saman GUYEN"/>
    <s v="Bus Comm "/>
    <x v="1"/>
    <s v="T3-2016"/>
    <d v="2016-11-06T00:00:00"/>
    <s v="November"/>
    <n v="2"/>
    <s v="Bachelor of Accounting"/>
    <s v="1987-10-21"/>
    <s v="IDPI Education"/>
    <n v="18"/>
    <n v="29"/>
    <n v="3"/>
    <s v="T3"/>
    <n v="2016"/>
    <b v="1"/>
    <b v="1"/>
    <n v="1"/>
    <n v="50"/>
    <s v="Wednesday"/>
  </r>
  <r>
    <s v="150202"/>
    <s v="Ms. Niloufar PHAM"/>
    <s v="Bus Economics"/>
    <x v="0"/>
    <s v="T2-2017"/>
    <d v="2017-07-10T00:00:00"/>
    <s v="July"/>
    <n v="7"/>
    <s v="Bachelor of Accounting"/>
    <s v="1994-11-10"/>
    <s v="IDPI Education"/>
    <n v="13"/>
    <n v="23"/>
    <n v="3"/>
    <s v="T2"/>
    <n v="2017"/>
    <b v="1"/>
    <b v="1"/>
    <n v="1"/>
    <n v="55"/>
    <s v="Thursday"/>
  </r>
  <r>
    <s v="150203"/>
    <s v="Ms. Nazhin PHAM"/>
    <s v="Mgmt Principles "/>
    <x v="0"/>
    <s v="T1-2016"/>
    <d v="2016-03-13T00:00:00"/>
    <s v="March"/>
    <n v="2"/>
    <s v="Bachelor of Accounting"/>
    <s v="1988-11-17"/>
    <s v="IDPI Education"/>
    <n v="18"/>
    <n v="28"/>
    <n v="3"/>
    <s v="T1"/>
    <n v="2016"/>
    <b v="1"/>
    <b v="1"/>
    <n v="1"/>
    <n v="50"/>
    <s v="Thursday"/>
  </r>
  <r>
    <s v="150204"/>
    <s v="Ms. Banooe PHAM"/>
    <s v="Quant Methods "/>
    <x v="1"/>
    <s v="T2-2014"/>
    <d v="2014-07-10T00:00:00"/>
    <s v="July"/>
    <n v="6"/>
    <s v="Bachelor of Accounting"/>
    <s v="1988-08-05"/>
    <s v="IDPI Education"/>
    <n v="14"/>
    <n v="26"/>
    <n v="3"/>
    <s v="T2"/>
    <n v="2014"/>
    <b v="1"/>
    <b v="1"/>
    <n v="1"/>
    <n v="54"/>
    <s v="Friday"/>
  </r>
  <r>
    <s v="150205"/>
    <s v="Ms. Bahman GUYEN"/>
    <s v="Bus Comm "/>
    <x v="1"/>
    <s v="T1-2016"/>
    <d v="2016-03-13T00:00:00"/>
    <s v="March"/>
    <n v="9"/>
    <s v="Bachelor of Business"/>
    <s v="1995-08-04"/>
    <s v="Visa Consultants Pty Ltd "/>
    <n v="11"/>
    <n v="21"/>
    <n v="3"/>
    <s v="T1"/>
    <n v="2016"/>
    <b v="1"/>
    <b v="1"/>
    <n v="1"/>
    <n v="57"/>
    <s v="Friday"/>
  </r>
  <r>
    <s v="150206"/>
    <s v="Ms. Tarsa GUYEN"/>
    <s v="Intro to ECommerce"/>
    <x v="0"/>
    <s v="T2-2016"/>
    <d v="2016-07-10T00:00:00"/>
    <s v="July"/>
    <n v="8"/>
    <s v="Bachelor of Business"/>
    <s v="1996-09-05"/>
    <s v="Visa Consultants Pty Ltd "/>
    <n v="12"/>
    <n v="20"/>
    <n v="3"/>
    <s v="T2"/>
    <n v="2016"/>
    <b v="1"/>
    <b v="1"/>
    <n v="1"/>
    <n v="56"/>
    <s v="Thursday"/>
  </r>
  <r>
    <s v="150207"/>
    <s v="Ms. Bardia GUYEN"/>
    <s v="Quant Methods "/>
    <x v="1"/>
    <s v="T1-2017"/>
    <d v="2017-03-13T00:00:00"/>
    <s v="March"/>
    <n v="4"/>
    <s v="Bachelor of Business"/>
    <s v="1992-12-10"/>
    <s v="Visa Consultants Pty Ltd "/>
    <n v="16"/>
    <n v="25"/>
    <n v="3"/>
    <s v="T1"/>
    <n v="2017"/>
    <b v="1"/>
    <b v="1"/>
    <n v="1"/>
    <n v="52"/>
    <s v="Thursday"/>
  </r>
  <r>
    <s v="150208"/>
    <s v="Ms. Ferdows GUYEN"/>
    <s v="Bus Comm "/>
    <x v="1"/>
    <s v="T3-2016"/>
    <d v="2016-11-06T00:00:00"/>
    <s v="November"/>
    <n v="16"/>
    <s v="Bachelor of Business"/>
    <s v="1994-04-24"/>
    <s v="Visa Consultants Pty Ltd "/>
    <n v="4"/>
    <n v="22"/>
    <n v="3"/>
    <s v="T3"/>
    <n v="2016"/>
    <b v="1"/>
    <b v="1"/>
    <n v="2"/>
    <n v="49"/>
    <s v="Sunday"/>
  </r>
  <r>
    <s v="150209"/>
    <s v="Mr. Marmar AHMAN"/>
    <s v="Intro to ECommerce"/>
    <x v="2"/>
    <s v="T2-2014"/>
    <d v="2014-07-10T00:00:00"/>
    <s v="July"/>
    <n v="1"/>
    <s v="Bachelor of Business"/>
    <s v="1987-03-07"/>
    <s v="Visa Consultants Pty Ltd "/>
    <n v="19"/>
    <n v="27"/>
    <n v="3"/>
    <s v="T2"/>
    <n v="2014"/>
    <b v="1"/>
    <b v="1"/>
    <n v="1"/>
    <n v="49"/>
    <s v="Saturday"/>
  </r>
  <r>
    <s v="150210"/>
    <s v="Mr. Hootan DHURY"/>
    <s v="Mgmt Principles "/>
    <x v="2"/>
    <s v="T2-2016"/>
    <d v="2016-07-10T00:00:00"/>
    <s v="July"/>
    <n v="11"/>
    <s v="Bachelor of Business"/>
    <s v="1987-09-16"/>
    <s v="Visa Consultants Pty Ltd "/>
    <n v="9"/>
    <n v="29"/>
    <n v="3"/>
    <s v="T2"/>
    <n v="2016"/>
    <b v="1"/>
    <b v="1"/>
    <n v="2"/>
    <n v="49"/>
    <s v="Wednesday"/>
  </r>
  <r>
    <s v="150211"/>
    <s v="Mr. Vida a NAW"/>
    <s v="Quant Methods "/>
    <x v="2"/>
    <s v="T3-2015"/>
    <d v="2015-11-06T00:00:00"/>
    <s v="November"/>
    <n v="3"/>
    <s v="Bachelor of Business"/>
    <s v="1995-01-02"/>
    <s v="Visa Consultants Pty Ltd "/>
    <n v="17"/>
    <n v="20"/>
    <n v="3"/>
    <s v="T3"/>
    <n v="2015"/>
    <b v="1"/>
    <b v="1"/>
    <n v="1"/>
    <n v="51"/>
    <s v="Monday"/>
  </r>
  <r>
    <s v="150212"/>
    <s v="Mr. Arezoo a NAW"/>
    <s v="Mgmt Principles "/>
    <x v="2"/>
    <s v="T2-2015"/>
    <d v="2015-07-10T00:00:00"/>
    <s v="July"/>
    <n v="4"/>
    <s v="Bachelor of Business"/>
    <s v="1990-06-19"/>
    <s v="Song Study Advisory"/>
    <n v="16"/>
    <n v="25"/>
    <n v="3"/>
    <s v="T2"/>
    <n v="2015"/>
    <b v="1"/>
    <b v="1"/>
    <n v="1"/>
    <n v="52"/>
    <s v="Tuesday"/>
  </r>
  <r>
    <s v="150213"/>
    <s v="Mr. Sara a NAW"/>
    <s v="Quant Methods "/>
    <x v="2"/>
    <s v="T3-2014"/>
    <d v="2014-11-06T00:00:00"/>
    <s v="November"/>
    <n v="5"/>
    <s v="Bachelor of Business"/>
    <s v="1990-04-06"/>
    <s v="Song Study Advisory"/>
    <n v="15"/>
    <n v="24"/>
    <n v="3"/>
    <s v="T3"/>
    <n v="2014"/>
    <b v="1"/>
    <b v="1"/>
    <n v="1"/>
    <n v="53"/>
    <s v="Friday"/>
  </r>
  <r>
    <s v="150214"/>
    <s v="Mr. Aryan SINGH"/>
    <s v="Bus Comm "/>
    <x v="0"/>
    <s v="T2-2014"/>
    <d v="2014-07-10T00:00:00"/>
    <s v="July"/>
    <n v="6"/>
    <s v="Bachelor of Business"/>
    <s v="1989-07-10"/>
    <s v="Visa Consultants Pty Ltd "/>
    <n v="14"/>
    <n v="25"/>
    <n v="3"/>
    <s v="T2"/>
    <n v="2014"/>
    <b v="1"/>
    <b v="1"/>
    <n v="1"/>
    <n v="54"/>
    <s v="Monday"/>
  </r>
  <r>
    <s v="150215"/>
    <s v="Mr. Meshia SINGH"/>
    <s v="Intro to ECommerce"/>
    <x v="0"/>
    <s v="T2-2015"/>
    <d v="2015-07-10T00:00:00"/>
    <s v="July"/>
    <n v="11"/>
    <s v="Bachelor of Business"/>
    <s v="1988-04-22"/>
    <s v="Visa Consultants Pty Ltd "/>
    <n v="9"/>
    <n v="27"/>
    <n v="3"/>
    <s v="T2"/>
    <n v="2015"/>
    <b v="1"/>
    <b v="1"/>
    <n v="2"/>
    <n v="49"/>
    <s v="Friday"/>
  </r>
  <r>
    <s v="150216"/>
    <s v="Ms. Golpari KAUR"/>
    <s v="Mgmt Principles "/>
    <x v="2"/>
    <s v="T2-2015"/>
    <d v="2015-07-10T00:00:00"/>
    <s v="July"/>
    <n v="17"/>
    <s v="Bachelor of Business"/>
    <s v="1995-06-07"/>
    <s v="Visa Consultants Pty Ltd "/>
    <n v="3"/>
    <n v="20"/>
    <n v="3"/>
    <s v="T2"/>
    <n v="2015"/>
    <b v="1"/>
    <b v="1"/>
    <n v="2"/>
    <n v="49"/>
    <s v="Wednesday"/>
  </r>
  <r>
    <s v="150217"/>
    <s v="Mr. Khorsheed KUMAR"/>
    <s v="Quant Methods "/>
    <x v="2"/>
    <s v="T1-2017"/>
    <d v="2017-03-13T00:00:00"/>
    <s v="March"/>
    <n v="4"/>
    <s v="Bachelor of Business"/>
    <s v="1993-11-19"/>
    <s v="Visa Consultants Pty Ltd "/>
    <n v="16"/>
    <n v="24"/>
    <n v="3"/>
    <s v="T1"/>
    <n v="2017"/>
    <b v="1"/>
    <b v="1"/>
    <n v="1"/>
    <n v="52"/>
    <s v="Friday"/>
  </r>
  <r>
    <s v="150218"/>
    <s v="Mr. Shahrdad SINGH"/>
    <s v="Bus Acct"/>
    <x v="2"/>
    <s v="T1-2017"/>
    <d v="2017-03-13T00:00:00"/>
    <s v="March"/>
    <n v="3"/>
    <s v="Bachelor of Business"/>
    <s v="1997-02-23"/>
    <s v="International Edification Development "/>
    <n v="17"/>
    <n v="20"/>
    <n v="3"/>
    <s v="T1"/>
    <n v="2017"/>
    <b v="1"/>
    <b v="1"/>
    <n v="1"/>
    <n v="51"/>
    <s v="Sunday"/>
  </r>
  <r>
    <s v="150219"/>
    <s v="Ms. Khojassteh GUYEN"/>
    <s v="Intro to ECommerce"/>
    <x v="1"/>
    <s v="T1-2015"/>
    <d v="2015-03-13T00:00:00"/>
    <s v="March"/>
    <n v="8"/>
    <s v="Bachelor of Business"/>
    <s v="1997-02-08"/>
    <s v="Bao International Education"/>
    <n v="12"/>
    <n v="18"/>
    <n v="3"/>
    <s v="T1"/>
    <n v="2015"/>
    <b v="1"/>
    <b v="1"/>
    <n v="1"/>
    <n v="56"/>
    <s v="Saturday"/>
  </r>
  <r>
    <s v="150220"/>
    <s v="Mr. Danush SINGH"/>
    <s v="Mgmt Principles "/>
    <x v="2"/>
    <s v="T1-2015"/>
    <d v="2015-03-13T00:00:00"/>
    <s v="March"/>
    <n v="11"/>
    <s v="Bachelor of Business"/>
    <s v="1993-12-02"/>
    <s v="Bao International Education"/>
    <n v="9"/>
    <n v="22"/>
    <n v="3"/>
    <s v="T1"/>
    <n v="2015"/>
    <b v="1"/>
    <b v="1"/>
    <n v="2"/>
    <n v="49"/>
    <s v="Thursday"/>
  </r>
  <r>
    <s v="150221"/>
    <s v="Mr. Shahzadeh AKRAM"/>
    <s v="Bus Comm "/>
    <x v="2"/>
    <s v="T2-2015"/>
    <d v="2015-07-10T00:00:00"/>
    <s v="July"/>
    <n v="10"/>
    <s v="Bachelor of Business"/>
    <s v="1992-02-08"/>
    <s v="International Migration &amp; Education Services"/>
    <n v="10"/>
    <n v="23"/>
    <n v="3"/>
    <s v="T2"/>
    <n v="2015"/>
    <b v="1"/>
    <b v="1"/>
    <n v="2"/>
    <n v="49"/>
    <s v="Saturday"/>
  </r>
  <r>
    <s v="150222"/>
    <s v="Mr. Arsalan RAZA"/>
    <s v="Intro to ECommerce"/>
    <x v="1"/>
    <s v="T3-2014"/>
    <d v="2014-11-06T00:00:00"/>
    <s v="November"/>
    <n v="6"/>
    <s v="Bachelor of Business"/>
    <s v="1989-12-06"/>
    <s v="International Migration &amp; Education Services"/>
    <n v="14"/>
    <n v="25"/>
    <n v="3"/>
    <s v="T3"/>
    <n v="2014"/>
    <b v="1"/>
    <b v="1"/>
    <n v="1"/>
    <n v="54"/>
    <s v="Wednesday"/>
  </r>
  <r>
    <s v="150223"/>
    <s v="Mr. Farzaneh SINGH"/>
    <s v="Mgmt Principles "/>
    <x v="1"/>
    <s v="T1-2015"/>
    <d v="2015-03-13T00:00:00"/>
    <s v="March"/>
    <n v="3"/>
    <s v="Bachelor of Business"/>
    <s v="1991-12-01"/>
    <s v="International Migration &amp; Education Services"/>
    <n v="17"/>
    <n v="24"/>
    <n v="3"/>
    <s v="T1"/>
    <n v="2015"/>
    <b v="1"/>
    <b v="1"/>
    <n v="1"/>
    <n v="51"/>
    <s v="Sunday"/>
  </r>
  <r>
    <s v="150224"/>
    <s v="Mr. Cirrus ohaib"/>
    <s v="Quant Methods "/>
    <x v="1"/>
    <s v="T2-2014"/>
    <d v="2014-07-10T00:00:00"/>
    <s v="July"/>
    <n v="3"/>
    <s v="Bachelor of Business"/>
    <s v="1993-02-24"/>
    <s v="International Migration &amp; Education Services"/>
    <n v="17"/>
    <n v="21"/>
    <n v="3"/>
    <s v="T2"/>
    <n v="2014"/>
    <b v="1"/>
    <b v="1"/>
    <n v="1"/>
    <n v="51"/>
    <s v="Wednesday"/>
  </r>
  <r>
    <s v="150225"/>
    <s v="Mr. Kouros ANDEL"/>
    <s v="Mgmt Principles "/>
    <x v="1"/>
    <s v="T3-2016"/>
    <d v="2016-11-06T00:00:00"/>
    <s v="November"/>
    <n v="15"/>
    <s v="Bachelor of Business"/>
    <s v="1997-08-02"/>
    <s v="Study GLOBAL - Auckland"/>
    <n v="5"/>
    <n v="19"/>
    <n v="3"/>
    <s v="T3"/>
    <n v="2016"/>
    <b v="1"/>
    <b v="1"/>
    <n v="2"/>
    <n v="49"/>
    <s v="Saturday"/>
  </r>
  <r>
    <s v="150226"/>
    <s v="Mr. Mehran ANDEL"/>
    <s v="Mgmt Principles "/>
    <x v="2"/>
    <s v="T1-2016"/>
    <d v="2016-03-13T00:00:00"/>
    <s v="March"/>
    <n v="13"/>
    <s v="Bachelor of Accounting"/>
    <s v="1993-10-12"/>
    <s v="Hope Agency"/>
    <n v="7"/>
    <n v="23"/>
    <n v="3"/>
    <s v="T1"/>
    <n v="2016"/>
    <b v="1"/>
    <b v="1"/>
    <n v="2"/>
    <n v="49"/>
    <s v="Tuesday"/>
  </r>
  <r>
    <s v="150227"/>
    <s v="Mr. Rakhshan ANDEL"/>
    <s v="Bus Comm "/>
    <x v="0"/>
    <s v="T1-2017"/>
    <d v="2017-03-13T00:00:00"/>
    <s v="March"/>
    <n v="10"/>
    <s v="Bachelor of Accounting"/>
    <s v="1991-12-22"/>
    <s v="AECC Global - Cebu"/>
    <n v="10"/>
    <n v="26"/>
    <n v="3"/>
    <s v="T1"/>
    <n v="2017"/>
    <b v="1"/>
    <b v="1"/>
    <n v="2"/>
    <n v="49"/>
    <s v="Sunday"/>
  </r>
  <r>
    <s v="150228"/>
    <s v="Mr. Afsaneh ANDEL"/>
    <s v="Corp Resp Ethics"/>
    <x v="1"/>
    <s v="T1-2017"/>
    <d v="2017-03-13T00:00:00"/>
    <s v="March"/>
    <n v="10"/>
    <s v="Bachelor of Accounting"/>
    <s v="1994-02-12"/>
    <s v="AECC Global - Cebu"/>
    <n v="10"/>
    <n v="23"/>
    <n v="3"/>
    <s v="T1"/>
    <n v="2017"/>
    <b v="1"/>
    <b v="1"/>
    <n v="2"/>
    <n v="49"/>
    <s v="Saturday"/>
  </r>
  <r>
    <s v="150229"/>
    <s v="Mr. Iraj JIANG"/>
    <s v="Mktg Principles"/>
    <x v="2"/>
    <s v="T2-2014"/>
    <d v="2014-07-10T00:00:00"/>
    <s v="July"/>
    <n v="1"/>
    <s v="Bachelor of Accounting"/>
    <s v="1991-06-14"/>
    <s v="AECC Global - Cebu"/>
    <n v="19"/>
    <n v="23"/>
    <n v="3"/>
    <s v="T2"/>
    <n v="2014"/>
    <b v="1"/>
    <b v="1"/>
    <n v="1"/>
    <n v="49"/>
    <s v="Friday"/>
  </r>
  <r>
    <s v="150230"/>
    <s v="Mr. Yashar JIANG"/>
    <s v="Mgmt Principles "/>
    <x v="0"/>
    <s v="T1-2015"/>
    <d v="2015-03-13T00:00:00"/>
    <s v="March"/>
    <n v="11"/>
    <s v="Bachelor of Accounting"/>
    <s v="1996-08-27"/>
    <s v="AECC Global - Cebu"/>
    <n v="9"/>
    <n v="19"/>
    <n v="3"/>
    <s v="T1"/>
    <n v="2015"/>
    <b v="1"/>
    <b v="1"/>
    <n v="2"/>
    <n v="49"/>
    <s v="Tuesday"/>
  </r>
  <r>
    <s v="150231"/>
    <s v="Mr. Pareeya JIANG"/>
    <s v="Acc info Sys"/>
    <x v="0"/>
    <s v="T3-2017"/>
    <d v="2017-11-06T00:00:00"/>
    <s v="November"/>
    <n v="7"/>
    <s v="Bachelor of Accounting"/>
    <s v="1998-10-16"/>
    <s v="Student World Pty Ltd"/>
    <n v="13"/>
    <n v="19"/>
    <n v="3"/>
    <s v="T3"/>
    <n v="2017"/>
    <b v="1"/>
    <b v="1"/>
    <n v="1"/>
    <n v="55"/>
    <s v="Friday"/>
  </r>
  <r>
    <s v="150232"/>
    <s v="Mr. Nazanin ng TA"/>
    <s v="Bus Acct"/>
    <x v="2"/>
    <s v="T2-2017"/>
    <d v="2017-07-10T00:00:00"/>
    <s v="July"/>
    <n v="19"/>
    <s v="Bachelor of Accounting"/>
    <s v="1990-10-20"/>
    <s v="Student World Pty Ltd"/>
    <n v="1"/>
    <n v="27"/>
    <n v="3"/>
    <s v="T2"/>
    <n v="2017"/>
    <b v="1"/>
    <b v="1"/>
    <n v="2"/>
    <n v="49"/>
    <s v="Saturday"/>
  </r>
  <r>
    <s v="150233"/>
    <s v="Mr. Javeed AIKE*"/>
    <s v="Bus Comm "/>
    <x v="1"/>
    <s v="T3-2016"/>
    <d v="2016-11-06T00:00:00"/>
    <s v="November"/>
    <n v="3"/>
    <s v="Bachelor of Accounting"/>
    <s v="1993-05-21"/>
    <s v="International Migration &amp; Education Services"/>
    <n v="17"/>
    <n v="23"/>
    <n v="3"/>
    <s v="T3"/>
    <n v="2016"/>
    <b v="1"/>
    <b v="1"/>
    <n v="1"/>
    <n v="51"/>
    <s v="Friday"/>
  </r>
  <r>
    <s v="150234"/>
    <s v="Mr. Farhad SINGH"/>
    <s v="Intro to ECommerce"/>
    <x v="0"/>
    <s v="T2-2016"/>
    <d v="2016-07-10T00:00:00"/>
    <s v="July"/>
    <n v="11"/>
    <s v="Bachelor of Accounting"/>
    <s v="1994-10-27"/>
    <s v="International Migration &amp; Education Services"/>
    <n v="9"/>
    <n v="22"/>
    <n v="3"/>
    <s v="T2"/>
    <n v="2016"/>
    <b v="1"/>
    <b v="1"/>
    <n v="2"/>
    <n v="49"/>
    <s v="Thursday"/>
  </r>
  <r>
    <s v="150235"/>
    <s v="Mr. Kia HENDI"/>
    <s v="Mgmt Principles "/>
    <x v="0"/>
    <s v="T2-2015"/>
    <d v="2015-07-10T00:00:00"/>
    <s v="July"/>
    <n v="16"/>
    <s v="Bachelor of Accounting"/>
    <s v="1987-08-26"/>
    <s v="International Migration &amp; Education Services"/>
    <n v="4"/>
    <n v="28"/>
    <n v="3"/>
    <s v="T2"/>
    <n v="2015"/>
    <b v="1"/>
    <b v="1"/>
    <n v="2"/>
    <n v="49"/>
    <s v="Wednesday"/>
  </r>
  <r>
    <s v="150236"/>
    <s v="Mr. Tahereh HARMA"/>
    <s v="Bus Comm "/>
    <x v="0"/>
    <s v="T3-2014"/>
    <d v="2014-11-06T00:00:00"/>
    <s v="November"/>
    <n v="2"/>
    <s v="Bachelor of Accounting"/>
    <s v="1998-08-10"/>
    <s v="IDPM Education"/>
    <n v="18"/>
    <n v="16"/>
    <n v="3"/>
    <s v="T3"/>
    <n v="2014"/>
    <b v="1"/>
    <b v="1"/>
    <n v="1"/>
    <n v="50"/>
    <s v="Monday"/>
  </r>
  <r>
    <s v="150237"/>
    <s v="Mr. Behrad HARMA"/>
    <s v="Bus Acct"/>
    <x v="1"/>
    <s v="T3-2014"/>
    <d v="2014-11-06T00:00:00"/>
    <s v="November"/>
    <n v="30"/>
    <s v="Bachelor of Business"/>
    <s v="1990-09-07"/>
    <s v="Uni Education"/>
    <n v="0"/>
    <n v="24"/>
    <n v="3"/>
    <s v="T3"/>
    <n v="2014"/>
    <b v="1"/>
    <b v="1"/>
    <n v="2"/>
    <n v="51"/>
    <s v="Friday"/>
  </r>
  <r>
    <s v="150238"/>
    <s v="Mr. Nahal SINGH"/>
    <s v="Bus Comm "/>
    <x v="2"/>
    <s v="T3-2015"/>
    <d v="2015-11-06T00:00:00"/>
    <s v="November"/>
    <n v="6"/>
    <s v="Bachelor of Business"/>
    <s v="1990-04-17"/>
    <s v="Uni Education"/>
    <n v="14"/>
    <n v="25"/>
    <n v="3"/>
    <s v="T3"/>
    <n v="2015"/>
    <b v="1"/>
    <b v="1"/>
    <n v="1"/>
    <n v="54"/>
    <s v="Tuesday"/>
  </r>
  <r>
    <s v="150239"/>
    <s v="Mr. Jahanshah SINGH"/>
    <s v="Mgmt Principles "/>
    <x v="1"/>
    <s v="T2-2014"/>
    <d v="2014-07-10T00:00:00"/>
    <s v="July"/>
    <n v="2"/>
    <s v="Bachelor of Business"/>
    <s v="1987-01-04"/>
    <s v="International Migration &amp; Education Services"/>
    <n v="18"/>
    <n v="27"/>
    <n v="3"/>
    <s v="T2"/>
    <n v="2014"/>
    <b v="1"/>
    <b v="1"/>
    <n v="1"/>
    <n v="50"/>
    <s v="Sunday"/>
  </r>
  <r>
    <s v="150240"/>
    <s v="Mr. Nargess SINGH"/>
    <s v="Bus Acct"/>
    <x v="2"/>
    <s v="T2-2016"/>
    <d v="2016-07-10T00:00:00"/>
    <s v="July"/>
    <n v="5"/>
    <s v="Bachelor of Accounting"/>
    <s v="1987-05-24"/>
    <s v="Hope Agency"/>
    <n v="15"/>
    <n v="29"/>
    <n v="3"/>
    <s v="T2"/>
    <n v="2016"/>
    <b v="1"/>
    <b v="1"/>
    <n v="1"/>
    <n v="53"/>
    <s v="Sunday"/>
  </r>
  <r>
    <s v="150241"/>
    <s v="Mr. Goshtasb SYED"/>
    <s v="Bus Economics"/>
    <x v="1"/>
    <s v="T3-2017"/>
    <d v="2017-11-06T00:00:00"/>
    <s v="November"/>
    <n v="8"/>
    <s v="Bachelor of Accounting"/>
    <s v="1993-05-13"/>
    <s v="Hope Agency"/>
    <n v="12"/>
    <n v="24"/>
    <n v="3"/>
    <s v="T3"/>
    <n v="2017"/>
    <b v="1"/>
    <b v="1"/>
    <n v="1"/>
    <n v="56"/>
    <s v="Thursday"/>
  </r>
  <r>
    <s v="150242"/>
    <s v="Mr. Negeen SYED"/>
    <s v="Intro to ECommerce"/>
    <x v="1"/>
    <s v="T3-2015"/>
    <d v="2015-11-06T00:00:00"/>
    <s v="November"/>
    <n v="1"/>
    <s v="Bachelor of Business "/>
    <s v="1993-06-25"/>
    <s v="Expert Education Services"/>
    <n v="19"/>
    <n v="22"/>
    <n v="3"/>
    <s v="T3"/>
    <n v="2015"/>
    <b v="1"/>
    <b v="1"/>
    <n v="1"/>
    <n v="49"/>
    <s v="Friday"/>
  </r>
  <r>
    <s v="150243"/>
    <s v="Mr. Pareerou SYED"/>
    <s v="Mgmt Principles "/>
    <x v="0"/>
    <s v="T2-2014"/>
    <d v="2014-07-10T00:00:00"/>
    <s v="July"/>
    <n v="11"/>
    <s v="Bachelor of Business "/>
    <s v="1987-10-13"/>
    <s v="Expert Education Services"/>
    <n v="9"/>
    <n v="27"/>
    <n v="3"/>
    <s v="T2"/>
    <n v="2014"/>
    <b v="1"/>
    <b v="1"/>
    <n v="2"/>
    <n v="49"/>
    <s v="Tuesday"/>
  </r>
  <r>
    <s v="150244"/>
    <s v="Mr. Mehrangiz AKRAM"/>
    <s v="Quant Methods "/>
    <x v="1"/>
    <s v="T2-2016"/>
    <d v="2016-07-10T00:00:00"/>
    <s v="July"/>
    <n v="7"/>
    <s v="Bachelor of Business "/>
    <s v="1998-03-09"/>
    <s v="Expert Education Services"/>
    <n v="13"/>
    <n v="18"/>
    <n v="3"/>
    <s v="T2"/>
    <n v="2016"/>
    <b v="1"/>
    <b v="1"/>
    <n v="1"/>
    <n v="55"/>
    <s v="Monday"/>
  </r>
  <r>
    <s v="150245"/>
    <s v="Mr. Tahmineh r ALI"/>
    <s v="Quant Methods "/>
    <x v="0"/>
    <s v="T2-2016"/>
    <d v="2016-07-10T00:00:00"/>
    <s v="July"/>
    <n v="4"/>
    <s v="Bachelor of Accounting "/>
    <s v="1996-11-12"/>
    <s v="International Migration &amp; Education Services"/>
    <n v="16"/>
    <n v="20"/>
    <n v="3"/>
    <s v="T2"/>
    <n v="2016"/>
    <b v="1"/>
    <b v="1"/>
    <n v="1"/>
    <n v="52"/>
    <s v="Tuesday"/>
  </r>
  <r>
    <s v="150246"/>
    <s v="Mr. Tarsa r ALI"/>
    <s v="Bus Acct"/>
    <x v="1"/>
    <s v="T1-2015"/>
    <d v="2015-03-13T00:00:00"/>
    <s v="March"/>
    <n v="5"/>
    <s v="Bachelor of Business "/>
    <s v="1991-04-16"/>
    <s v="Uni Education"/>
    <n v="15"/>
    <n v="24"/>
    <n v="3"/>
    <s v="T1"/>
    <n v="2015"/>
    <b v="1"/>
    <b v="1"/>
    <n v="1"/>
    <n v="53"/>
    <s v="Tuesday"/>
  </r>
  <r>
    <s v="150247"/>
    <s v="Mr. Zal r ALI"/>
    <s v="Bus Comm "/>
    <x v="1"/>
    <s v="T3-2016"/>
    <d v="2016-11-06T00:00:00"/>
    <s v="November"/>
    <n v="9"/>
    <s v="Bachelor of Business "/>
    <s v="1992-02-04"/>
    <s v="Uni Education"/>
    <n v="11"/>
    <n v="24"/>
    <n v="3"/>
    <s v="T3"/>
    <n v="2016"/>
    <b v="1"/>
    <b v="1"/>
    <n v="1"/>
    <n v="57"/>
    <s v="Tuesday"/>
  </r>
  <r>
    <s v="150248"/>
    <s v="Mr. Mahyar SAWAN"/>
    <s v="HRM"/>
    <x v="0"/>
    <s v="T1-2017"/>
    <d v="2017-03-13T00:00:00"/>
    <s v="March"/>
    <n v="6"/>
    <s v="Bachelor of Business "/>
    <s v="1990-12-12"/>
    <s v="Uni Education"/>
    <n v="14"/>
    <n v="27"/>
    <n v="3"/>
    <s v="T1"/>
    <n v="2017"/>
    <b v="1"/>
    <b v="1"/>
    <n v="1"/>
    <n v="54"/>
    <s v="Wednesday"/>
  </r>
  <r>
    <s v="150249"/>
    <s v="Mr. Danush SAWAN"/>
    <s v="Bus Comm "/>
    <x v="1"/>
    <s v="T2-2014"/>
    <d v="2014-07-10T00:00:00"/>
    <s v="July"/>
    <n v="23"/>
    <s v="Bachelor of Business "/>
    <s v="1997-04-23"/>
    <s v="IDPM Education"/>
    <n v="0"/>
    <n v="17"/>
    <n v="3"/>
    <s v="T2"/>
    <n v="2014"/>
    <b v="1"/>
    <b v="1"/>
    <n v="2"/>
    <n v="50"/>
    <s v="Wednesday"/>
  </r>
  <r>
    <s v="150250"/>
    <s v="Mr. Arsham SAWAN"/>
    <s v="Intro to ECommerce"/>
    <x v="2"/>
    <s v="T3-2015"/>
    <d v="2015-11-06T00:00:00"/>
    <s v="November"/>
    <n v="26"/>
    <s v="Bachelor of Business "/>
    <s v="1996-07-05"/>
    <s v="IDPM Education"/>
    <n v="0"/>
    <n v="19"/>
    <n v="3"/>
    <s v="T3"/>
    <n v="2015"/>
    <b v="1"/>
    <b v="1"/>
    <n v="2"/>
    <n v="50"/>
    <s v="Friday"/>
  </r>
  <r>
    <s v="150251"/>
    <s v="Ms. Rakhshan SAPNA"/>
    <s v="Mgmt Principles "/>
    <x v="1"/>
    <s v="T1-2017"/>
    <d v="2017-03-13T00:00:00"/>
    <s v="March"/>
    <n v="1"/>
    <s v="Bachelor of Business "/>
    <s v="1989-02-13"/>
    <s v="IDPM Education"/>
    <n v="19"/>
    <n v="28"/>
    <n v="3"/>
    <s v="T1"/>
    <n v="2017"/>
    <b v="1"/>
    <b v="1"/>
    <n v="1"/>
    <n v="49"/>
    <s v="Monday"/>
  </r>
  <r>
    <s v="150252"/>
    <s v="Ms. Hooman SAPNA"/>
    <s v="Quant Methods "/>
    <x v="2"/>
    <s v="T1-2016"/>
    <d v="2016-03-13T00:00:00"/>
    <s v="March"/>
    <n v="17"/>
    <s v="Bachelor of Business "/>
    <s v="1993-11-12"/>
    <s v="IDPM Education"/>
    <n v="3"/>
    <n v="23"/>
    <n v="3"/>
    <s v="T1"/>
    <n v="2016"/>
    <b v="1"/>
    <b v="1"/>
    <n v="2"/>
    <n v="49"/>
    <s v="Frida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3EB8F9-03C0-4935-9776-0CF4B9DFB72A}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21">
    <pivotField dataField="1" showAll="0"/>
    <pivotField showAll="0"/>
    <pivotField showAll="0"/>
    <pivotField axis="axisRow" showAll="0">
      <items count="5">
        <item x="3"/>
        <item x="1"/>
        <item x="2"/>
        <item x="0"/>
        <item t="default"/>
      </items>
    </pivotField>
    <pivotField showAll="0"/>
    <pivotField numFmtId="164"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tudent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416AC5-B3E5-45E1-8FAF-219D6EAE988E}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9" firstHeaderRow="1" firstDataRow="2" firstDataCol="1"/>
  <pivotFields count="3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Trimester Number" fld="2" subtotal="count" baseField="0" baseItem="0"/>
  </dataField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1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tudent database_Cleaned!$A$1:$P$154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F42BB0-73CD-4E00-BA46-4638F2303CE3}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2"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Extra Time required to complete the Workshop" fld="1" baseField="0" baseItem="0"/>
  </dataFields>
  <formats count="3">
    <format dxfId="2">
      <pivotArea collapsedLevelsAreSubtotals="1" fieldPosition="0">
        <references count="1">
          <reference field="0" count="1">
            <x v="1"/>
          </reference>
        </references>
      </pivotArea>
    </format>
    <format dxfId="1">
      <pivotArea collapsedLevelsAreSubtotals="1" fieldPosition="0">
        <references count="1">
          <reference field="0" count="1">
            <x v="1"/>
          </reference>
        </references>
      </pivotArea>
    </format>
    <format dxfId="0">
      <pivotArea collapsedLevelsAreSubtotals="1" fieldPosition="0">
        <references count="1">
          <reference field="0" count="1">
            <x v="1"/>
          </reference>
        </references>
      </pivotArea>
    </format>
  </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tudent database_Cleaned!$A$1:$P$154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50AFB3-BE63-4148-BA62-1AA5C4F769D2}" name="PivotTable9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9" firstHeaderRow="1" firstDataRow="1" firstDataCol="1"/>
  <pivotFields count="22"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Row" dataField="1" numFmtId="2" showAll="0">
      <items count="16">
        <item x="14"/>
        <item x="7"/>
        <item x="10"/>
        <item x="9"/>
        <item x="0"/>
        <item x="1"/>
        <item x="4"/>
        <item x="8"/>
        <item x="6"/>
        <item x="5"/>
        <item x="11"/>
        <item x="2"/>
        <item x="3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Age @ Enrollment Time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2"/>
  <sheetViews>
    <sheetView showGridLines="0" tabSelected="1" zoomScale="90" zoomScaleNormal="90" zoomScalePageLayoutView="90" workbookViewId="0">
      <selection activeCell="I25" sqref="I25"/>
    </sheetView>
  </sheetViews>
  <sheetFormatPr defaultColWidth="9.77734375" defaultRowHeight="14.4" outlineLevelRow="1"/>
  <cols>
    <col min="1" max="1" width="9.77734375" style="23"/>
    <col min="2" max="2" width="65.109375" style="23" customWidth="1"/>
    <col min="3" max="4" width="14.6640625" style="23" customWidth="1"/>
    <col min="5" max="5" width="12.6640625" style="23" customWidth="1"/>
    <col min="6" max="8" width="9.77734375" style="23"/>
    <col min="9" max="12" width="12.33203125" style="23" customWidth="1"/>
    <col min="13" max="13" width="39.44140625" style="23" customWidth="1"/>
    <col min="14" max="16" width="12.33203125" style="23" customWidth="1"/>
    <col min="17" max="16384" width="9.77734375" style="23"/>
  </cols>
  <sheetData>
    <row r="1" spans="1:16">
      <c r="A1" s="72" t="s">
        <v>256</v>
      </c>
      <c r="B1" s="73"/>
      <c r="C1" s="73"/>
      <c r="D1" s="73"/>
      <c r="E1" s="73"/>
      <c r="F1" s="73"/>
      <c r="G1" s="73"/>
      <c r="H1" s="73"/>
    </row>
    <row r="2" spans="1:16" ht="34.799999999999997">
      <c r="A2" s="72"/>
      <c r="B2" s="73"/>
      <c r="C2" s="73"/>
      <c r="D2" s="73"/>
      <c r="E2" s="73"/>
      <c r="F2" s="73"/>
      <c r="G2" s="73"/>
      <c r="H2" s="73"/>
      <c r="I2" s="65"/>
    </row>
    <row r="3" spans="1:16">
      <c r="A3" s="24"/>
    </row>
    <row r="4" spans="1:16" ht="30">
      <c r="A4" s="70" t="s">
        <v>257</v>
      </c>
      <c r="B4" s="71"/>
      <c r="C4" s="71"/>
      <c r="D4" s="71"/>
      <c r="E4" s="71"/>
      <c r="F4" s="71"/>
      <c r="G4" s="71"/>
      <c r="H4" s="71"/>
      <c r="I4" s="69"/>
    </row>
    <row r="5" spans="1:16" ht="15" thickBot="1">
      <c r="A5" s="24"/>
    </row>
    <row r="6" spans="1:16" ht="31.8" thickBot="1">
      <c r="A6" s="24"/>
      <c r="B6" s="66" t="s">
        <v>253</v>
      </c>
      <c r="C6" s="67"/>
      <c r="D6" s="67"/>
      <c r="E6" s="67"/>
      <c r="F6" s="67"/>
      <c r="G6" s="67"/>
      <c r="H6" s="68"/>
      <c r="I6" s="25"/>
    </row>
    <row r="7" spans="1:16" s="26" customFormat="1"/>
    <row r="8" spans="1:16" s="26" customFormat="1"/>
    <row r="9" spans="1:16" s="26" customFormat="1"/>
    <row r="10" spans="1:16" ht="18" thickBot="1">
      <c r="A10" s="27" t="s">
        <v>258</v>
      </c>
      <c r="B10" s="27"/>
      <c r="C10" s="27"/>
      <c r="D10" s="27"/>
      <c r="E10" s="27"/>
      <c r="F10" s="27"/>
      <c r="G10" s="27"/>
      <c r="H10" s="25"/>
      <c r="I10" s="26"/>
      <c r="J10" s="26"/>
      <c r="K10" s="26"/>
      <c r="L10" s="26"/>
      <c r="M10" s="26"/>
      <c r="N10" s="26"/>
      <c r="O10" s="26"/>
      <c r="P10" s="26"/>
    </row>
    <row r="11" spans="1:16" ht="64.95" customHeight="1" thickTop="1">
      <c r="A11" s="43"/>
      <c r="B11" s="44" t="s">
        <v>489</v>
      </c>
      <c r="C11" s="28"/>
      <c r="D11" s="28"/>
      <c r="E11" s="28"/>
      <c r="F11" s="28"/>
      <c r="G11" s="28"/>
      <c r="H11" s="28"/>
      <c r="I11" s="26"/>
      <c r="J11" s="26"/>
      <c r="K11" s="26"/>
      <c r="L11" s="26"/>
      <c r="M11" s="26"/>
      <c r="N11" s="26"/>
      <c r="O11" s="26"/>
      <c r="P11" s="26"/>
    </row>
    <row r="12" spans="1:16" s="26" customFormat="1"/>
    <row r="13" spans="1:16" s="26" customFormat="1"/>
    <row r="14" spans="1:16" ht="18" thickBot="1">
      <c r="A14" s="27" t="s">
        <v>254</v>
      </c>
      <c r="B14" s="27"/>
      <c r="C14" s="27"/>
      <c r="D14" s="27"/>
      <c r="E14" s="27"/>
      <c r="F14" s="27"/>
      <c r="G14" s="27"/>
      <c r="H14" s="25"/>
      <c r="I14" s="29"/>
      <c r="M14" s="30"/>
    </row>
    <row r="15" spans="1:16" ht="10.5" customHeight="1" thickTop="1">
      <c r="A15" s="28"/>
      <c r="B15" s="28"/>
      <c r="C15" s="28"/>
      <c r="D15" s="28"/>
      <c r="E15" s="28"/>
      <c r="F15" s="28"/>
      <c r="G15" s="28"/>
      <c r="H15" s="28"/>
      <c r="I15" s="29"/>
    </row>
    <row r="16" spans="1:16" s="26" customFormat="1">
      <c r="A16" s="26" t="s">
        <v>465</v>
      </c>
    </row>
    <row r="17" spans="1:10" s="26" customFormat="1"/>
    <row r="18" spans="1:10" s="26" customFormat="1"/>
    <row r="19" spans="1:10" s="26" customFormat="1">
      <c r="A19" s="26" t="s">
        <v>466</v>
      </c>
    </row>
    <row r="20" spans="1:10" s="26" customFormat="1"/>
    <row r="21" spans="1:10">
      <c r="B21" s="40"/>
    </row>
    <row r="22" spans="1:10">
      <c r="B22" s="40"/>
    </row>
    <row r="23" spans="1:10">
      <c r="B23" s="40"/>
      <c r="J23" s="50"/>
    </row>
    <row r="24" spans="1:10">
      <c r="B24" s="40" t="s">
        <v>514</v>
      </c>
    </row>
    <row r="25" spans="1:10">
      <c r="B25" s="40" t="s">
        <v>475</v>
      </c>
    </row>
    <row r="26" spans="1:10">
      <c r="A26" s="31"/>
    </row>
    <row r="27" spans="1:10">
      <c r="A27" s="32"/>
      <c r="B27" s="41" t="s">
        <v>259</v>
      </c>
      <c r="C27" s="41" t="s">
        <v>260</v>
      </c>
      <c r="D27" s="41" t="s">
        <v>476</v>
      </c>
    </row>
    <row r="28" spans="1:10">
      <c r="A28" s="33" t="s">
        <v>261</v>
      </c>
      <c r="B28" s="34">
        <v>42807</v>
      </c>
      <c r="C28" s="34">
        <v>42926</v>
      </c>
      <c r="D28" s="34">
        <v>43045</v>
      </c>
      <c r="F28" s="50" t="s">
        <v>498</v>
      </c>
    </row>
    <row r="29" spans="1:10">
      <c r="A29"/>
      <c r="B29"/>
      <c r="C29"/>
      <c r="D29"/>
    </row>
    <row r="30" spans="1:10">
      <c r="A30"/>
      <c r="B30" t="s">
        <v>477</v>
      </c>
      <c r="C30"/>
      <c r="D30"/>
    </row>
    <row r="31" spans="1:10">
      <c r="A31"/>
      <c r="B31" s="35" t="s">
        <v>473</v>
      </c>
      <c r="C31" s="23" t="s">
        <v>471</v>
      </c>
    </row>
    <row r="32" spans="1:10" hidden="1" outlineLevel="1">
      <c r="A32" s="31"/>
      <c r="B32" s="35"/>
      <c r="C32" s="23" t="s">
        <v>469</v>
      </c>
    </row>
    <row r="33" spans="1:14" hidden="1" outlineLevel="1">
      <c r="A33" s="31"/>
      <c r="C33" s="42" t="s">
        <v>478</v>
      </c>
    </row>
    <row r="34" spans="1:14" hidden="1" outlineLevel="1">
      <c r="A34" s="31"/>
      <c r="C34" s="23" t="s">
        <v>470</v>
      </c>
    </row>
    <row r="35" spans="1:14" collapsed="1">
      <c r="A35"/>
    </row>
    <row r="36" spans="1:14">
      <c r="B36" s="40" t="s">
        <v>480</v>
      </c>
    </row>
    <row r="37" spans="1:14">
      <c r="B37" s="35" t="s">
        <v>457</v>
      </c>
      <c r="C37" s="23" t="s">
        <v>471</v>
      </c>
      <c r="I37" s="50" t="s">
        <v>498</v>
      </c>
    </row>
    <row r="38" spans="1:14" hidden="1" outlineLevel="1">
      <c r="B38" s="40"/>
      <c r="C38" s="42" t="s">
        <v>481</v>
      </c>
    </row>
    <row r="39" spans="1:14" collapsed="1">
      <c r="B39" s="40" t="s">
        <v>482</v>
      </c>
    </row>
    <row r="40" spans="1:14">
      <c r="A40"/>
      <c r="B40" s="35" t="s">
        <v>457</v>
      </c>
      <c r="C40" s="23" t="s">
        <v>471</v>
      </c>
    </row>
    <row r="41" spans="1:14" hidden="1" outlineLevel="1">
      <c r="A41" s="31"/>
      <c r="C41" s="42" t="s">
        <v>483</v>
      </c>
    </row>
    <row r="42" spans="1:14" collapsed="1">
      <c r="B42" s="40" t="s">
        <v>479</v>
      </c>
      <c r="G42" s="50" t="s">
        <v>498</v>
      </c>
    </row>
    <row r="43" spans="1:14">
      <c r="B43" s="40"/>
    </row>
    <row r="44" spans="1:14">
      <c r="B44" s="40" t="s">
        <v>485</v>
      </c>
      <c r="H44" s="50" t="s">
        <v>498</v>
      </c>
    </row>
    <row r="45" spans="1:14">
      <c r="B45" s="35" t="s">
        <v>457</v>
      </c>
      <c r="C45" s="23" t="s">
        <v>471</v>
      </c>
    </row>
    <row r="46" spans="1:14" hidden="1" outlineLevel="1">
      <c r="B46" s="40"/>
      <c r="C46" s="42" t="s">
        <v>484</v>
      </c>
    </row>
    <row r="47" spans="1:14" collapsed="1">
      <c r="B47" s="40" t="s">
        <v>486</v>
      </c>
      <c r="I47" s="50" t="s">
        <v>498</v>
      </c>
    </row>
    <row r="48" spans="1:14">
      <c r="B48" s="40" t="s">
        <v>487</v>
      </c>
      <c r="N48" s="50" t="s">
        <v>498</v>
      </c>
    </row>
    <row r="49" spans="1:6">
      <c r="A49" s="31"/>
      <c r="B49" s="35" t="s">
        <v>457</v>
      </c>
      <c r="C49" s="23" t="s">
        <v>471</v>
      </c>
    </row>
    <row r="50" spans="1:6" hidden="1" outlineLevel="1">
      <c r="A50" s="31"/>
      <c r="B50" s="35"/>
      <c r="C50" s="23" t="s">
        <v>472</v>
      </c>
    </row>
    <row r="51" spans="1:6" s="26" customFormat="1" collapsed="1">
      <c r="A51" s="26">
        <v>11</v>
      </c>
      <c r="B51" s="40" t="s">
        <v>488</v>
      </c>
      <c r="E51" s="52" t="s">
        <v>498</v>
      </c>
    </row>
    <row r="52" spans="1:6" s="26" customFormat="1">
      <c r="A52"/>
      <c r="B52" s="36" t="s">
        <v>457</v>
      </c>
      <c r="C52" s="23" t="s">
        <v>471</v>
      </c>
    </row>
    <row r="53" spans="1:6" s="26" customFormat="1" hidden="1" outlineLevel="1">
      <c r="A53" s="31"/>
      <c r="B53" s="36"/>
      <c r="C53" s="23" t="s">
        <v>468</v>
      </c>
    </row>
    <row r="54" spans="1:6" s="26" customFormat="1" hidden="1" outlineLevel="1">
      <c r="A54" s="31"/>
      <c r="C54" s="23" t="s">
        <v>464</v>
      </c>
    </row>
    <row r="55" spans="1:6" s="26" customFormat="1" hidden="1" outlineLevel="1">
      <c r="A55" s="31"/>
      <c r="C55" s="23" t="s">
        <v>467</v>
      </c>
    </row>
    <row r="56" spans="1:6" s="26" customFormat="1" collapsed="1">
      <c r="A56" s="26">
        <v>12</v>
      </c>
      <c r="B56" s="40" t="s">
        <v>474</v>
      </c>
      <c r="C56" s="53" t="s">
        <v>498</v>
      </c>
    </row>
    <row r="57" spans="1:6" s="26" customFormat="1">
      <c r="A57" s="26">
        <v>13</v>
      </c>
      <c r="B57" s="40" t="s">
        <v>463</v>
      </c>
    </row>
    <row r="58" spans="1:6" s="26" customFormat="1">
      <c r="A58" s="31"/>
      <c r="B58" s="77" t="s">
        <v>458</v>
      </c>
      <c r="C58" s="78"/>
      <c r="D58" s="78"/>
      <c r="E58" s="79"/>
      <c r="F58" s="55" t="s">
        <v>510</v>
      </c>
    </row>
    <row r="59" spans="1:6" s="26" customFormat="1">
      <c r="A59"/>
      <c r="B59" s="77" t="s">
        <v>459</v>
      </c>
      <c r="C59" s="78"/>
      <c r="D59" s="78"/>
      <c r="E59" s="79"/>
      <c r="F59" s="37">
        <v>672</v>
      </c>
    </row>
    <row r="60" spans="1:6" s="26" customFormat="1">
      <c r="A60"/>
      <c r="B60" s="74" t="s">
        <v>460</v>
      </c>
      <c r="C60" s="75"/>
      <c r="D60" s="75"/>
      <c r="E60" s="76"/>
      <c r="F60" s="38">
        <v>23</v>
      </c>
    </row>
    <row r="61" spans="1:6" s="26" customFormat="1" ht="24.75" customHeight="1">
      <c r="A61"/>
    </row>
    <row r="62" spans="1:6" s="26" customFormat="1">
      <c r="A62" s="26" t="s">
        <v>255</v>
      </c>
    </row>
    <row r="63" spans="1:6" s="26" customFormat="1"/>
    <row r="66" spans="1:1">
      <c r="A66" s="39"/>
    </row>
    <row r="67" spans="1:1">
      <c r="A67" s="31"/>
    </row>
    <row r="68" spans="1:1">
      <c r="A68" s="31"/>
    </row>
    <row r="69" spans="1:1">
      <c r="A69" s="39"/>
    </row>
    <row r="70" spans="1:1">
      <c r="A70" s="39"/>
    </row>
    <row r="71" spans="1:1">
      <c r="A71" s="39"/>
    </row>
    <row r="72" spans="1:1">
      <c r="A72" s="39"/>
    </row>
  </sheetData>
  <mergeCells count="5">
    <mergeCell ref="A4:H4"/>
    <mergeCell ref="A1:H2"/>
    <mergeCell ref="B60:E60"/>
    <mergeCell ref="B59:E59"/>
    <mergeCell ref="B58:E58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"/>
    </sheetView>
  </sheetViews>
  <sheetFormatPr defaultColWidth="8.77734375" defaultRowHeight="14.4"/>
  <cols>
    <col min="1" max="1" width="10.77734375" bestFit="1" customWidth="1"/>
    <col min="2" max="2" width="23.44140625" style="3" bestFit="1" customWidth="1"/>
    <col min="3" max="3" width="18.77734375" customWidth="1"/>
    <col min="4" max="4" width="11.33203125" customWidth="1"/>
    <col min="5" max="5" width="17.44140625" customWidth="1"/>
    <col min="6" max="6" width="17.109375" customWidth="1"/>
    <col min="7" max="7" width="27.33203125" customWidth="1"/>
    <col min="8" max="8" width="10.6640625" bestFit="1" customWidth="1"/>
    <col min="9" max="9" width="41.33203125" bestFit="1" customWidth="1"/>
  </cols>
  <sheetData>
    <row r="1" spans="1:9" s="12" customFormat="1" ht="33.75" customHeight="1">
      <c r="A1" s="15" t="s">
        <v>461</v>
      </c>
      <c r="B1" s="16" t="s">
        <v>0</v>
      </c>
      <c r="C1" s="17" t="s">
        <v>1</v>
      </c>
      <c r="D1" s="17" t="s">
        <v>2</v>
      </c>
      <c r="E1" s="17" t="s">
        <v>462</v>
      </c>
      <c r="F1" s="15" t="s">
        <v>262</v>
      </c>
      <c r="G1" s="18" t="s">
        <v>3</v>
      </c>
      <c r="H1" s="18" t="s">
        <v>296</v>
      </c>
      <c r="I1" s="18" t="s">
        <v>4</v>
      </c>
    </row>
    <row r="2" spans="1:9">
      <c r="A2" s="4" t="s">
        <v>263</v>
      </c>
      <c r="B2" s="5" t="s">
        <v>449</v>
      </c>
      <c r="C2" s="19" t="s">
        <v>5</v>
      </c>
      <c r="D2" s="21" t="s">
        <v>290</v>
      </c>
      <c r="E2" s="1" t="s">
        <v>210</v>
      </c>
      <c r="F2" s="13" t="s">
        <v>222</v>
      </c>
      <c r="G2" s="14" t="s">
        <v>11</v>
      </c>
      <c r="H2" s="14" t="s">
        <v>297</v>
      </c>
      <c r="I2" s="14" t="s">
        <v>205</v>
      </c>
    </row>
    <row r="3" spans="1:9">
      <c r="A3" s="4" t="s">
        <v>264</v>
      </c>
      <c r="B3" s="6" t="s">
        <v>450</v>
      </c>
      <c r="C3" s="20" t="s">
        <v>6</v>
      </c>
      <c r="D3" s="21" t="s">
        <v>291</v>
      </c>
      <c r="E3" s="1" t="s">
        <v>211</v>
      </c>
      <c r="F3" s="11" t="s">
        <v>222</v>
      </c>
      <c r="G3" s="2"/>
      <c r="H3" s="2" t="s">
        <v>298</v>
      </c>
      <c r="I3" s="2"/>
    </row>
    <row r="4" spans="1:9">
      <c r="A4" s="4" t="s">
        <v>265</v>
      </c>
      <c r="B4" s="7" t="s">
        <v>451</v>
      </c>
      <c r="C4" s="20" t="s">
        <v>7</v>
      </c>
      <c r="D4" s="21" t="s">
        <v>288</v>
      </c>
      <c r="E4" s="1" t="s">
        <v>210</v>
      </c>
      <c r="F4" s="11" t="s">
        <v>223</v>
      </c>
      <c r="G4" s="2" t="s">
        <v>8</v>
      </c>
      <c r="H4" s="2" t="s">
        <v>299</v>
      </c>
      <c r="I4" s="2" t="s">
        <v>250</v>
      </c>
    </row>
    <row r="5" spans="1:9">
      <c r="A5" s="4" t="s">
        <v>266</v>
      </c>
      <c r="B5" s="7" t="s">
        <v>452</v>
      </c>
      <c r="C5" s="20" t="s">
        <v>9</v>
      </c>
      <c r="D5" s="21" t="s">
        <v>292</v>
      </c>
      <c r="E5" s="1" t="s">
        <v>212</v>
      </c>
      <c r="F5" s="11" t="s">
        <v>224</v>
      </c>
      <c r="G5" s="2"/>
      <c r="H5" s="2" t="s">
        <v>300</v>
      </c>
      <c r="I5" s="2"/>
    </row>
    <row r="6" spans="1:9">
      <c r="A6" s="4" t="s">
        <v>267</v>
      </c>
      <c r="B6" s="8" t="s">
        <v>453</v>
      </c>
      <c r="C6" s="20" t="s">
        <v>10</v>
      </c>
      <c r="D6" s="21" t="s">
        <v>293</v>
      </c>
      <c r="E6" s="1" t="s">
        <v>213</v>
      </c>
      <c r="F6" s="11" t="s">
        <v>225</v>
      </c>
      <c r="G6" s="2" t="s">
        <v>11</v>
      </c>
      <c r="H6" s="2" t="s">
        <v>301</v>
      </c>
      <c r="I6" s="2" t="s">
        <v>251</v>
      </c>
    </row>
    <row r="7" spans="1:9">
      <c r="A7" s="4" t="s">
        <v>268</v>
      </c>
      <c r="B7" s="6" t="s">
        <v>454</v>
      </c>
      <c r="C7" s="20" t="s">
        <v>5</v>
      </c>
      <c r="D7" s="21" t="s">
        <v>287</v>
      </c>
      <c r="E7" s="1" t="s">
        <v>210</v>
      </c>
      <c r="F7" s="11" t="s">
        <v>226</v>
      </c>
      <c r="G7" s="2"/>
      <c r="H7" s="2" t="s">
        <v>302</v>
      </c>
      <c r="I7" s="2"/>
    </row>
    <row r="8" spans="1:9">
      <c r="A8" s="4" t="s">
        <v>269</v>
      </c>
      <c r="B8" s="6" t="s">
        <v>455</v>
      </c>
      <c r="C8" s="20" t="s">
        <v>6</v>
      </c>
      <c r="D8" s="21" t="s">
        <v>290</v>
      </c>
      <c r="E8" s="1" t="s">
        <v>210</v>
      </c>
      <c r="F8" s="11" t="s">
        <v>227</v>
      </c>
      <c r="G8" s="2"/>
      <c r="H8" s="2" t="s">
        <v>303</v>
      </c>
      <c r="I8" s="2"/>
    </row>
    <row r="9" spans="1:9">
      <c r="A9" s="4" t="s">
        <v>270</v>
      </c>
      <c r="B9" s="6" t="s">
        <v>456</v>
      </c>
      <c r="C9" s="20" t="s">
        <v>6</v>
      </c>
      <c r="D9" s="21" t="s">
        <v>293</v>
      </c>
      <c r="E9" s="1" t="s">
        <v>213</v>
      </c>
      <c r="F9" s="11" t="s">
        <v>228</v>
      </c>
      <c r="G9" s="2"/>
      <c r="H9" s="2" t="s">
        <v>304</v>
      </c>
      <c r="I9" s="2"/>
    </row>
    <row r="10" spans="1:9">
      <c r="A10" s="4" t="s">
        <v>271</v>
      </c>
      <c r="B10" s="6" t="s">
        <v>43</v>
      </c>
      <c r="C10" s="20" t="s">
        <v>12</v>
      </c>
      <c r="D10" s="21" t="s">
        <v>287</v>
      </c>
      <c r="E10" s="1" t="s">
        <v>210</v>
      </c>
      <c r="F10" s="11" t="s">
        <v>229</v>
      </c>
      <c r="G10" s="2" t="s">
        <v>11</v>
      </c>
      <c r="H10" s="2" t="s">
        <v>305</v>
      </c>
      <c r="I10" s="2" t="s">
        <v>252</v>
      </c>
    </row>
    <row r="11" spans="1:9">
      <c r="A11" s="4" t="s">
        <v>272</v>
      </c>
      <c r="B11" s="8" t="s">
        <v>44</v>
      </c>
      <c r="C11" s="20" t="s">
        <v>7</v>
      </c>
      <c r="D11" s="21" t="s">
        <v>294</v>
      </c>
      <c r="E11" s="1" t="s">
        <v>214</v>
      </c>
      <c r="F11" s="11" t="s">
        <v>230</v>
      </c>
      <c r="G11" s="2" t="s">
        <v>11</v>
      </c>
      <c r="H11" s="2" t="s">
        <v>306</v>
      </c>
      <c r="I11" s="2" t="s">
        <v>186</v>
      </c>
    </row>
    <row r="12" spans="1:9">
      <c r="A12" s="4" t="s">
        <v>273</v>
      </c>
      <c r="B12" s="9" t="s">
        <v>45</v>
      </c>
      <c r="C12" s="20" t="s">
        <v>9</v>
      </c>
      <c r="D12" s="21" t="s">
        <v>293</v>
      </c>
      <c r="E12" s="1" t="s">
        <v>210</v>
      </c>
      <c r="F12" s="11" t="s">
        <v>231</v>
      </c>
      <c r="G12" s="2"/>
      <c r="H12" s="2" t="s">
        <v>307</v>
      </c>
      <c r="I12" s="2"/>
    </row>
    <row r="13" spans="1:9">
      <c r="A13" s="4" t="s">
        <v>274</v>
      </c>
      <c r="B13" s="8" t="s">
        <v>46</v>
      </c>
      <c r="C13" s="20" t="s">
        <v>7</v>
      </c>
      <c r="D13" s="21" t="s">
        <v>287</v>
      </c>
      <c r="E13" s="1" t="s">
        <v>213</v>
      </c>
      <c r="F13" s="11" t="s">
        <v>232</v>
      </c>
      <c r="G13" s="2"/>
      <c r="H13" s="2" t="s">
        <v>308</v>
      </c>
      <c r="I13" s="2" t="s">
        <v>187</v>
      </c>
    </row>
    <row r="14" spans="1:9">
      <c r="A14" s="4" t="s">
        <v>275</v>
      </c>
      <c r="B14" s="8" t="s">
        <v>47</v>
      </c>
      <c r="C14" s="20" t="s">
        <v>13</v>
      </c>
      <c r="D14" s="21" t="s">
        <v>292</v>
      </c>
      <c r="E14" s="1" t="s">
        <v>215</v>
      </c>
      <c r="F14" s="11" t="s">
        <v>233</v>
      </c>
      <c r="G14" s="2"/>
      <c r="H14" s="2" t="s">
        <v>309</v>
      </c>
      <c r="I14" s="2"/>
    </row>
    <row r="15" spans="1:9">
      <c r="A15" s="4" t="s">
        <v>276</v>
      </c>
      <c r="B15" s="8" t="s">
        <v>48</v>
      </c>
      <c r="C15" s="20" t="s">
        <v>14</v>
      </c>
      <c r="D15" s="21" t="s">
        <v>295</v>
      </c>
      <c r="E15" s="1" t="s">
        <v>216</v>
      </c>
      <c r="F15" s="11" t="s">
        <v>230</v>
      </c>
      <c r="G15" s="2"/>
      <c r="H15" s="2" t="s">
        <v>310</v>
      </c>
      <c r="I15" s="2" t="s">
        <v>188</v>
      </c>
    </row>
    <row r="16" spans="1:9">
      <c r="A16" s="4" t="s">
        <v>277</v>
      </c>
      <c r="B16" s="8" t="s">
        <v>49</v>
      </c>
      <c r="C16" s="20" t="s">
        <v>16</v>
      </c>
      <c r="D16" s="21" t="s">
        <v>287</v>
      </c>
      <c r="E16" s="1" t="s">
        <v>217</v>
      </c>
      <c r="F16" s="11" t="s">
        <v>229</v>
      </c>
      <c r="G16" s="2"/>
      <c r="H16" s="2" t="s">
        <v>311</v>
      </c>
      <c r="I16" s="2"/>
    </row>
    <row r="17" spans="1:9" ht="15.75" customHeight="1">
      <c r="A17" s="4" t="s">
        <v>278</v>
      </c>
      <c r="B17" s="8" t="s">
        <v>50</v>
      </c>
      <c r="C17" s="20" t="s">
        <v>10</v>
      </c>
      <c r="D17" s="22" t="s">
        <v>448</v>
      </c>
      <c r="E17" s="1" t="s">
        <v>218</v>
      </c>
      <c r="F17" s="11" t="s">
        <v>234</v>
      </c>
      <c r="G17" s="2" t="s">
        <v>11</v>
      </c>
      <c r="H17" s="2" t="s">
        <v>312</v>
      </c>
      <c r="I17" s="2" t="s">
        <v>186</v>
      </c>
    </row>
    <row r="18" spans="1:9">
      <c r="A18" s="4" t="s">
        <v>279</v>
      </c>
      <c r="B18" s="9" t="s">
        <v>51</v>
      </c>
      <c r="C18" s="20" t="s">
        <v>9</v>
      </c>
      <c r="D18" s="21" t="s">
        <v>291</v>
      </c>
      <c r="E18" s="1" t="s">
        <v>217</v>
      </c>
      <c r="F18" s="11" t="s">
        <v>235</v>
      </c>
      <c r="G18" s="2"/>
      <c r="H18" s="2" t="s">
        <v>313</v>
      </c>
      <c r="I18" s="2"/>
    </row>
    <row r="19" spans="1:9">
      <c r="A19" s="4" t="s">
        <v>280</v>
      </c>
      <c r="B19" s="8" t="s">
        <v>52</v>
      </c>
      <c r="C19" s="20" t="s">
        <v>7</v>
      </c>
      <c r="D19" s="21" t="s">
        <v>288</v>
      </c>
      <c r="E19" s="1" t="s">
        <v>218</v>
      </c>
      <c r="F19" s="11" t="s">
        <v>226</v>
      </c>
      <c r="G19" s="2"/>
      <c r="H19" s="2" t="s">
        <v>314</v>
      </c>
      <c r="I19" s="2" t="s">
        <v>251</v>
      </c>
    </row>
    <row r="20" spans="1:9">
      <c r="A20" s="4" t="s">
        <v>281</v>
      </c>
      <c r="B20" s="8" t="s">
        <v>53</v>
      </c>
      <c r="C20" s="20" t="s">
        <v>14</v>
      </c>
      <c r="D20" s="21" t="s">
        <v>290</v>
      </c>
      <c r="E20" s="1" t="s">
        <v>214</v>
      </c>
      <c r="F20" s="11" t="s">
        <v>229</v>
      </c>
      <c r="G20" s="2"/>
      <c r="H20" s="2" t="s">
        <v>315</v>
      </c>
      <c r="I20" s="2"/>
    </row>
    <row r="21" spans="1:9">
      <c r="A21" s="4" t="s">
        <v>282</v>
      </c>
      <c r="B21" s="8" t="s">
        <v>54</v>
      </c>
      <c r="C21" s="20" t="s">
        <v>17</v>
      </c>
      <c r="D21" s="21" t="s">
        <v>293</v>
      </c>
      <c r="E21" s="1" t="s">
        <v>219</v>
      </c>
      <c r="F21" s="11" t="s">
        <v>222</v>
      </c>
      <c r="G21" s="2" t="s">
        <v>11</v>
      </c>
      <c r="H21" s="2" t="s">
        <v>316</v>
      </c>
      <c r="I21" s="2" t="s">
        <v>209</v>
      </c>
    </row>
    <row r="22" spans="1:9">
      <c r="A22" s="4" t="s">
        <v>283</v>
      </c>
      <c r="B22" s="8" t="s">
        <v>55</v>
      </c>
      <c r="C22" s="20" t="s">
        <v>10</v>
      </c>
      <c r="D22" s="21" t="s">
        <v>287</v>
      </c>
      <c r="E22" s="1" t="s">
        <v>219</v>
      </c>
      <c r="F22" s="11" t="s">
        <v>236</v>
      </c>
      <c r="G22" s="2"/>
      <c r="H22" s="2" t="s">
        <v>317</v>
      </c>
      <c r="I22" s="2" t="s">
        <v>206</v>
      </c>
    </row>
    <row r="23" spans="1:9">
      <c r="A23" s="4" t="s">
        <v>20</v>
      </c>
      <c r="B23" s="6" t="s">
        <v>56</v>
      </c>
      <c r="C23" s="20" t="s">
        <v>6</v>
      </c>
      <c r="D23" s="21" t="s">
        <v>290</v>
      </c>
      <c r="E23" s="1" t="s">
        <v>219</v>
      </c>
      <c r="F23" s="11" t="s">
        <v>236</v>
      </c>
      <c r="G23" s="2"/>
      <c r="H23" s="2" t="s">
        <v>318</v>
      </c>
      <c r="I23" s="2"/>
    </row>
    <row r="24" spans="1:9">
      <c r="A24" s="4" t="s">
        <v>284</v>
      </c>
      <c r="B24" s="8" t="s">
        <v>57</v>
      </c>
      <c r="C24" s="20" t="s">
        <v>18</v>
      </c>
      <c r="D24" s="21" t="s">
        <v>295</v>
      </c>
      <c r="E24" s="1" t="s">
        <v>210</v>
      </c>
      <c r="F24" s="11" t="s">
        <v>231</v>
      </c>
      <c r="G24" s="2"/>
      <c r="H24" s="2" t="s">
        <v>319</v>
      </c>
      <c r="I24" s="2" t="s">
        <v>252</v>
      </c>
    </row>
    <row r="25" spans="1:9">
      <c r="A25" s="4" t="s">
        <v>285</v>
      </c>
      <c r="B25" s="8" t="s">
        <v>58</v>
      </c>
      <c r="C25" s="20" t="s">
        <v>14</v>
      </c>
      <c r="D25" s="21" t="s">
        <v>287</v>
      </c>
      <c r="E25" s="1" t="s">
        <v>220</v>
      </c>
      <c r="F25" s="11" t="s">
        <v>234</v>
      </c>
      <c r="G25" s="2"/>
      <c r="H25" s="2" t="s">
        <v>320</v>
      </c>
      <c r="I25" s="2"/>
    </row>
    <row r="26" spans="1:9">
      <c r="A26" s="4" t="s">
        <v>286</v>
      </c>
      <c r="B26" s="8" t="s">
        <v>59</v>
      </c>
      <c r="C26" s="20" t="s">
        <v>10</v>
      </c>
      <c r="D26" s="21" t="s">
        <v>290</v>
      </c>
      <c r="E26" s="1" t="s">
        <v>217</v>
      </c>
      <c r="F26" s="11" t="s">
        <v>226</v>
      </c>
      <c r="G26" s="2"/>
      <c r="H26" s="2" t="s">
        <v>321</v>
      </c>
      <c r="I26" s="2" t="s">
        <v>207</v>
      </c>
    </row>
    <row r="27" spans="1:9">
      <c r="A27" s="4" t="s">
        <v>21</v>
      </c>
      <c r="B27" s="6" t="s">
        <v>60</v>
      </c>
      <c r="C27" s="20" t="s">
        <v>5</v>
      </c>
      <c r="D27" s="21" t="s">
        <v>295</v>
      </c>
      <c r="E27" s="1" t="s">
        <v>214</v>
      </c>
      <c r="F27" s="11" t="s">
        <v>237</v>
      </c>
      <c r="G27" s="2"/>
      <c r="H27" s="2" t="s">
        <v>322</v>
      </c>
      <c r="I27" s="2"/>
    </row>
    <row r="28" spans="1:9">
      <c r="A28" s="4">
        <v>150126</v>
      </c>
      <c r="B28" s="6" t="s">
        <v>61</v>
      </c>
      <c r="C28" s="20" t="s">
        <v>6</v>
      </c>
      <c r="D28" s="21" t="s">
        <v>287</v>
      </c>
      <c r="E28" s="1" t="s">
        <v>220</v>
      </c>
      <c r="F28" s="11" t="s">
        <v>238</v>
      </c>
      <c r="G28" s="2"/>
      <c r="H28" s="2" t="s">
        <v>323</v>
      </c>
      <c r="I28" s="2"/>
    </row>
    <row r="29" spans="1:9">
      <c r="A29" s="4">
        <v>150127</v>
      </c>
      <c r="B29" s="9" t="s">
        <v>62</v>
      </c>
      <c r="C29" s="20" t="s">
        <v>9</v>
      </c>
      <c r="D29" s="21" t="s">
        <v>292</v>
      </c>
      <c r="E29" s="1" t="s">
        <v>213</v>
      </c>
      <c r="F29" s="11" t="s">
        <v>226</v>
      </c>
      <c r="G29" s="2"/>
      <c r="H29" s="2" t="s">
        <v>324</v>
      </c>
      <c r="I29" s="2"/>
    </row>
    <row r="30" spans="1:9">
      <c r="A30" s="4">
        <v>150128</v>
      </c>
      <c r="B30" s="9" t="s">
        <v>63</v>
      </c>
      <c r="C30" s="20" t="s">
        <v>13</v>
      </c>
      <c r="D30" s="21" t="s">
        <v>293</v>
      </c>
      <c r="E30" s="1" t="s">
        <v>212</v>
      </c>
      <c r="F30" s="11" t="s">
        <v>238</v>
      </c>
      <c r="G30" s="2" t="s">
        <v>11</v>
      </c>
      <c r="H30" s="2" t="s">
        <v>325</v>
      </c>
      <c r="I30" s="2" t="s">
        <v>187</v>
      </c>
    </row>
    <row r="31" spans="1:9">
      <c r="A31" s="4">
        <v>150129</v>
      </c>
      <c r="B31" s="9" t="s">
        <v>64</v>
      </c>
      <c r="C31" s="20" t="s">
        <v>9</v>
      </c>
      <c r="D31" s="21" t="s">
        <v>288</v>
      </c>
      <c r="E31" s="1" t="s">
        <v>219</v>
      </c>
      <c r="F31" s="11" t="s">
        <v>239</v>
      </c>
      <c r="G31" s="2"/>
      <c r="H31" s="2" t="s">
        <v>326</v>
      </c>
      <c r="I31" s="2"/>
    </row>
    <row r="32" spans="1:9">
      <c r="A32" s="4">
        <v>150130</v>
      </c>
      <c r="B32" s="9" t="s">
        <v>65</v>
      </c>
      <c r="C32" s="20" t="s">
        <v>13</v>
      </c>
      <c r="D32" s="21" t="s">
        <v>294</v>
      </c>
      <c r="E32" s="1" t="s">
        <v>214</v>
      </c>
      <c r="F32" s="11" t="s">
        <v>236</v>
      </c>
      <c r="G32" s="2" t="s">
        <v>11</v>
      </c>
      <c r="H32" s="2" t="s">
        <v>327</v>
      </c>
      <c r="I32" s="2" t="s">
        <v>189</v>
      </c>
    </row>
    <row r="33" spans="1:9">
      <c r="A33" s="4">
        <v>150131</v>
      </c>
      <c r="B33" s="8" t="s">
        <v>66</v>
      </c>
      <c r="C33" s="20" t="s">
        <v>7</v>
      </c>
      <c r="D33" s="21" t="s">
        <v>293</v>
      </c>
      <c r="E33" s="1" t="s">
        <v>219</v>
      </c>
      <c r="F33" s="11" t="s">
        <v>230</v>
      </c>
      <c r="G33" s="2"/>
      <c r="H33" s="2" t="s">
        <v>328</v>
      </c>
      <c r="I33" s="2" t="s">
        <v>208</v>
      </c>
    </row>
    <row r="34" spans="1:9">
      <c r="A34" s="4">
        <v>150132</v>
      </c>
      <c r="B34" s="9" t="s">
        <v>47</v>
      </c>
      <c r="C34" s="20" t="s">
        <v>13</v>
      </c>
      <c r="D34" s="21" t="s">
        <v>288</v>
      </c>
      <c r="E34" s="1" t="s">
        <v>219</v>
      </c>
      <c r="F34" s="11" t="s">
        <v>222</v>
      </c>
      <c r="G34" s="2"/>
      <c r="H34" s="2" t="s">
        <v>329</v>
      </c>
      <c r="I34" s="2"/>
    </row>
    <row r="35" spans="1:9">
      <c r="A35" s="4">
        <v>150133</v>
      </c>
      <c r="B35" s="8" t="s">
        <v>67</v>
      </c>
      <c r="C35" s="20" t="s">
        <v>19</v>
      </c>
      <c r="D35" s="21" t="s">
        <v>292</v>
      </c>
      <c r="E35" s="1" t="s">
        <v>214</v>
      </c>
      <c r="F35" s="11" t="s">
        <v>240</v>
      </c>
      <c r="G35" s="2"/>
      <c r="H35" s="2" t="s">
        <v>330</v>
      </c>
      <c r="I35" s="2"/>
    </row>
    <row r="36" spans="1:9">
      <c r="A36" s="4">
        <v>150134</v>
      </c>
      <c r="B36" s="9" t="s">
        <v>68</v>
      </c>
      <c r="C36" s="20" t="s">
        <v>9</v>
      </c>
      <c r="D36" s="21" t="s">
        <v>295</v>
      </c>
      <c r="E36" s="1" t="s">
        <v>220</v>
      </c>
      <c r="F36" s="11" t="s">
        <v>229</v>
      </c>
      <c r="G36" s="2" t="s">
        <v>11</v>
      </c>
      <c r="H36" s="2" t="s">
        <v>331</v>
      </c>
      <c r="I36" s="2" t="s">
        <v>189</v>
      </c>
    </row>
    <row r="37" spans="1:9">
      <c r="A37" s="4">
        <v>150135</v>
      </c>
      <c r="B37" s="7" t="s">
        <v>69</v>
      </c>
      <c r="C37" s="20" t="s">
        <v>12</v>
      </c>
      <c r="D37" s="21" t="s">
        <v>289</v>
      </c>
      <c r="E37" s="1" t="s">
        <v>219</v>
      </c>
      <c r="F37" s="11" t="s">
        <v>231</v>
      </c>
      <c r="G37" s="2"/>
      <c r="H37" s="2" t="s">
        <v>332</v>
      </c>
      <c r="I37" s="2" t="s">
        <v>187</v>
      </c>
    </row>
    <row r="38" spans="1:9">
      <c r="A38" s="4">
        <v>150136</v>
      </c>
      <c r="B38" s="8" t="s">
        <v>42</v>
      </c>
      <c r="C38" s="20" t="s">
        <v>18</v>
      </c>
      <c r="D38" s="21" t="s">
        <v>292</v>
      </c>
      <c r="E38" s="1" t="s">
        <v>212</v>
      </c>
      <c r="F38" s="11" t="s">
        <v>222</v>
      </c>
      <c r="G38" s="2"/>
      <c r="H38" s="2" t="s">
        <v>333</v>
      </c>
      <c r="I38" s="2" t="s">
        <v>196</v>
      </c>
    </row>
    <row r="39" spans="1:9">
      <c r="A39" s="4">
        <v>150137</v>
      </c>
      <c r="B39" s="7" t="s">
        <v>70</v>
      </c>
      <c r="C39" s="20" t="s">
        <v>10</v>
      </c>
      <c r="D39" s="21" t="s">
        <v>293</v>
      </c>
      <c r="E39" s="1" t="s">
        <v>213</v>
      </c>
      <c r="F39" s="11" t="s">
        <v>226</v>
      </c>
      <c r="G39" s="2"/>
      <c r="H39" s="2" t="s">
        <v>334</v>
      </c>
      <c r="I39" s="2" t="s">
        <v>198</v>
      </c>
    </row>
    <row r="40" spans="1:9">
      <c r="A40" s="4">
        <v>150138</v>
      </c>
      <c r="B40" s="8" t="s">
        <v>71</v>
      </c>
      <c r="C40" s="20" t="s">
        <v>10</v>
      </c>
      <c r="D40" s="21" t="s">
        <v>289</v>
      </c>
      <c r="E40" s="1" t="s">
        <v>218</v>
      </c>
      <c r="F40" s="11" t="s">
        <v>240</v>
      </c>
      <c r="G40" s="2"/>
      <c r="H40" s="2" t="s">
        <v>335</v>
      </c>
      <c r="I40" s="2" t="s">
        <v>23</v>
      </c>
    </row>
    <row r="41" spans="1:9">
      <c r="A41" s="4">
        <v>150139</v>
      </c>
      <c r="B41" s="6" t="s">
        <v>72</v>
      </c>
      <c r="C41" s="20" t="s">
        <v>24</v>
      </c>
      <c r="D41" s="21" t="s">
        <v>294</v>
      </c>
      <c r="E41" s="1" t="s">
        <v>212</v>
      </c>
      <c r="F41" s="11" t="s">
        <v>237</v>
      </c>
      <c r="G41" s="2"/>
      <c r="H41" s="2" t="s">
        <v>336</v>
      </c>
      <c r="I41" s="2"/>
    </row>
    <row r="42" spans="1:9">
      <c r="A42" s="4">
        <v>150140</v>
      </c>
      <c r="B42" s="8" t="s">
        <v>73</v>
      </c>
      <c r="C42" s="20" t="s">
        <v>25</v>
      </c>
      <c r="D42" s="21" t="s">
        <v>293</v>
      </c>
      <c r="E42" s="1" t="s">
        <v>217</v>
      </c>
      <c r="F42" s="11" t="s">
        <v>222</v>
      </c>
      <c r="G42" s="2" t="s">
        <v>11</v>
      </c>
      <c r="H42" s="2" t="s">
        <v>337</v>
      </c>
      <c r="I42" s="2" t="s">
        <v>251</v>
      </c>
    </row>
    <row r="43" spans="1:9">
      <c r="A43" s="4">
        <v>150141</v>
      </c>
      <c r="B43" s="7" t="s">
        <v>74</v>
      </c>
      <c r="C43" s="20" t="s">
        <v>5</v>
      </c>
      <c r="D43" s="21" t="s">
        <v>289</v>
      </c>
      <c r="E43" s="1" t="s">
        <v>219</v>
      </c>
      <c r="F43" s="11" t="s">
        <v>222</v>
      </c>
      <c r="G43" s="2"/>
      <c r="H43" s="2" t="s">
        <v>338</v>
      </c>
      <c r="I43" s="2" t="s">
        <v>190</v>
      </c>
    </row>
    <row r="44" spans="1:9">
      <c r="A44" s="4">
        <v>150142</v>
      </c>
      <c r="B44" s="7" t="s">
        <v>75</v>
      </c>
      <c r="C44" s="20" t="s">
        <v>6</v>
      </c>
      <c r="D44" s="21" t="s">
        <v>292</v>
      </c>
      <c r="E44" s="1" t="s">
        <v>215</v>
      </c>
      <c r="F44" s="11" t="s">
        <v>230</v>
      </c>
      <c r="G44" s="2"/>
      <c r="H44" s="2" t="s">
        <v>339</v>
      </c>
      <c r="I44" s="2"/>
    </row>
    <row r="45" spans="1:9">
      <c r="A45" s="4">
        <v>150143</v>
      </c>
      <c r="B45" s="7" t="s">
        <v>76</v>
      </c>
      <c r="C45" s="20" t="s">
        <v>26</v>
      </c>
      <c r="D45" s="21" t="s">
        <v>293</v>
      </c>
      <c r="E45" s="1" t="s">
        <v>221</v>
      </c>
      <c r="F45" s="11" t="s">
        <v>230</v>
      </c>
      <c r="G45" s="2"/>
      <c r="H45" s="2" t="s">
        <v>340</v>
      </c>
      <c r="I45" s="2" t="s">
        <v>15</v>
      </c>
    </row>
    <row r="46" spans="1:9">
      <c r="A46" s="4">
        <v>150144</v>
      </c>
      <c r="B46" s="8" t="s">
        <v>77</v>
      </c>
      <c r="C46" s="20" t="s">
        <v>27</v>
      </c>
      <c r="D46" s="21" t="s">
        <v>289</v>
      </c>
      <c r="E46" s="1" t="s">
        <v>210</v>
      </c>
      <c r="F46" s="11" t="s">
        <v>236</v>
      </c>
      <c r="G46" s="2"/>
      <c r="H46" s="2" t="s">
        <v>341</v>
      </c>
      <c r="I46" s="2"/>
    </row>
    <row r="47" spans="1:9">
      <c r="A47" s="4">
        <v>150145</v>
      </c>
      <c r="B47" s="7" t="s">
        <v>78</v>
      </c>
      <c r="C47" s="20" t="s">
        <v>18</v>
      </c>
      <c r="D47" s="21" t="s">
        <v>292</v>
      </c>
      <c r="E47" s="1" t="s">
        <v>213</v>
      </c>
      <c r="F47" s="11" t="s">
        <v>241</v>
      </c>
      <c r="G47" s="2"/>
      <c r="H47" s="2" t="s">
        <v>342</v>
      </c>
      <c r="I47" s="2" t="s">
        <v>196</v>
      </c>
    </row>
    <row r="48" spans="1:9">
      <c r="A48" s="4">
        <v>150146</v>
      </c>
      <c r="B48" s="8" t="s">
        <v>79</v>
      </c>
      <c r="C48" s="20" t="s">
        <v>28</v>
      </c>
      <c r="D48" s="21" t="s">
        <v>293</v>
      </c>
      <c r="E48" s="1" t="s">
        <v>213</v>
      </c>
      <c r="F48" s="11" t="s">
        <v>239</v>
      </c>
      <c r="G48" s="2" t="s">
        <v>29</v>
      </c>
      <c r="H48" s="2" t="s">
        <v>343</v>
      </c>
      <c r="I48" s="2" t="s">
        <v>187</v>
      </c>
    </row>
    <row r="49" spans="1:9">
      <c r="A49" s="4">
        <v>150147</v>
      </c>
      <c r="B49" s="6" t="s">
        <v>80</v>
      </c>
      <c r="C49" s="20" t="s">
        <v>30</v>
      </c>
      <c r="D49" s="21" t="s">
        <v>288</v>
      </c>
      <c r="E49" s="1" t="s">
        <v>211</v>
      </c>
      <c r="F49" s="11" t="s">
        <v>237</v>
      </c>
      <c r="G49" s="2"/>
      <c r="H49" s="2" t="s">
        <v>344</v>
      </c>
      <c r="I49" s="2"/>
    </row>
    <row r="50" spans="1:9">
      <c r="A50" s="4">
        <v>150148</v>
      </c>
      <c r="B50" s="8" t="s">
        <v>81</v>
      </c>
      <c r="C50" s="20" t="s">
        <v>18</v>
      </c>
      <c r="D50" s="21" t="s">
        <v>292</v>
      </c>
      <c r="E50" s="1" t="s">
        <v>214</v>
      </c>
      <c r="F50" s="11" t="s">
        <v>226</v>
      </c>
      <c r="G50" s="2" t="s">
        <v>11</v>
      </c>
      <c r="H50" s="2" t="s">
        <v>345</v>
      </c>
      <c r="I50" s="2" t="s">
        <v>15</v>
      </c>
    </row>
    <row r="51" spans="1:9">
      <c r="A51" s="4">
        <v>150149</v>
      </c>
      <c r="B51" s="8" t="s">
        <v>82</v>
      </c>
      <c r="C51" s="20" t="s">
        <v>25</v>
      </c>
      <c r="D51" s="21" t="s">
        <v>293</v>
      </c>
      <c r="E51" s="1" t="s">
        <v>211</v>
      </c>
      <c r="F51" s="11" t="s">
        <v>226</v>
      </c>
      <c r="G51" s="2" t="s">
        <v>8</v>
      </c>
      <c r="H51" s="2" t="s">
        <v>346</v>
      </c>
      <c r="I51" s="2" t="s">
        <v>187</v>
      </c>
    </row>
    <row r="52" spans="1:9">
      <c r="A52" s="4">
        <v>150150</v>
      </c>
      <c r="B52" s="6" t="s">
        <v>83</v>
      </c>
      <c r="C52" s="20" t="s">
        <v>5</v>
      </c>
      <c r="D52" s="21" t="s">
        <v>288</v>
      </c>
      <c r="E52" s="1" t="s">
        <v>210</v>
      </c>
      <c r="F52" s="11" t="s">
        <v>222</v>
      </c>
      <c r="G52" s="2"/>
      <c r="H52" s="2" t="s">
        <v>347</v>
      </c>
      <c r="I52" s="2"/>
    </row>
    <row r="53" spans="1:9">
      <c r="A53" s="4">
        <v>150151</v>
      </c>
      <c r="B53" s="6" t="s">
        <v>84</v>
      </c>
      <c r="C53" s="20" t="s">
        <v>6</v>
      </c>
      <c r="D53" s="21" t="s">
        <v>294</v>
      </c>
      <c r="E53" s="1" t="s">
        <v>210</v>
      </c>
      <c r="F53" s="11" t="s">
        <v>222</v>
      </c>
      <c r="G53" s="2"/>
      <c r="H53" s="2" t="s">
        <v>348</v>
      </c>
      <c r="I53" s="2"/>
    </row>
    <row r="54" spans="1:9">
      <c r="A54" s="4">
        <v>150152</v>
      </c>
      <c r="B54" s="8" t="s">
        <v>85</v>
      </c>
      <c r="C54" s="20" t="s">
        <v>10</v>
      </c>
      <c r="D54" s="21" t="s">
        <v>291</v>
      </c>
      <c r="E54" s="1" t="s">
        <v>210</v>
      </c>
      <c r="F54" s="11" t="s">
        <v>226</v>
      </c>
      <c r="G54" s="2"/>
      <c r="H54" s="2" t="s">
        <v>349</v>
      </c>
      <c r="I54" s="2" t="s">
        <v>197</v>
      </c>
    </row>
    <row r="55" spans="1:9">
      <c r="A55" s="4">
        <v>150153</v>
      </c>
      <c r="B55" s="6" t="s">
        <v>86</v>
      </c>
      <c r="C55" s="20" t="s">
        <v>5</v>
      </c>
      <c r="D55" s="21" t="s">
        <v>288</v>
      </c>
      <c r="E55" s="1" t="s">
        <v>219</v>
      </c>
      <c r="F55" s="11" t="s">
        <v>238</v>
      </c>
      <c r="G55" s="2"/>
      <c r="H55" s="2" t="s">
        <v>350</v>
      </c>
      <c r="I55" s="2"/>
    </row>
    <row r="56" spans="1:9">
      <c r="A56" s="4">
        <v>150154</v>
      </c>
      <c r="B56" s="6" t="s">
        <v>87</v>
      </c>
      <c r="C56" s="20" t="s">
        <v>19</v>
      </c>
      <c r="D56" s="21" t="s">
        <v>290</v>
      </c>
      <c r="E56" s="1" t="s">
        <v>218</v>
      </c>
      <c r="F56" s="11" t="s">
        <v>242</v>
      </c>
      <c r="G56" s="2"/>
      <c r="H56" s="2" t="s">
        <v>351</v>
      </c>
      <c r="I56" s="2"/>
    </row>
    <row r="57" spans="1:9">
      <c r="A57" s="4">
        <v>150155</v>
      </c>
      <c r="B57" s="9" t="s">
        <v>88</v>
      </c>
      <c r="C57" s="20" t="s">
        <v>9</v>
      </c>
      <c r="D57" s="21" t="s">
        <v>295</v>
      </c>
      <c r="E57" s="1" t="s">
        <v>214</v>
      </c>
      <c r="F57" s="11" t="s">
        <v>237</v>
      </c>
      <c r="G57" s="2"/>
      <c r="H57" s="2" t="s">
        <v>352</v>
      </c>
      <c r="I57" s="2"/>
    </row>
    <row r="58" spans="1:9">
      <c r="A58" s="4">
        <v>150156</v>
      </c>
      <c r="B58" s="8" t="s">
        <v>89</v>
      </c>
      <c r="C58" s="20" t="s">
        <v>26</v>
      </c>
      <c r="D58" s="21" t="s">
        <v>287</v>
      </c>
      <c r="E58" s="1" t="s">
        <v>212</v>
      </c>
      <c r="F58" s="11" t="s">
        <v>226</v>
      </c>
      <c r="G58" s="2"/>
      <c r="H58" s="2" t="s">
        <v>353</v>
      </c>
      <c r="I58" s="2" t="s">
        <v>197</v>
      </c>
    </row>
    <row r="59" spans="1:9">
      <c r="A59" s="4">
        <v>150157</v>
      </c>
      <c r="B59" s="6" t="s">
        <v>90</v>
      </c>
      <c r="C59" s="20" t="s">
        <v>31</v>
      </c>
      <c r="D59" s="21" t="s">
        <v>292</v>
      </c>
      <c r="E59" s="1" t="s">
        <v>216</v>
      </c>
      <c r="F59" s="11" t="s">
        <v>237</v>
      </c>
      <c r="G59" s="2"/>
      <c r="H59" s="2" t="s">
        <v>354</v>
      </c>
      <c r="I59" s="2"/>
    </row>
    <row r="60" spans="1:9">
      <c r="A60" s="4">
        <v>150158</v>
      </c>
      <c r="B60" s="8" t="s">
        <v>91</v>
      </c>
      <c r="C60" s="20" t="s">
        <v>7</v>
      </c>
      <c r="D60" s="21" t="s">
        <v>291</v>
      </c>
      <c r="E60" s="1" t="s">
        <v>219</v>
      </c>
      <c r="F60" s="11" t="s">
        <v>236</v>
      </c>
      <c r="G60" s="2"/>
      <c r="H60" s="2" t="s">
        <v>355</v>
      </c>
      <c r="I60" s="2" t="s">
        <v>32</v>
      </c>
    </row>
    <row r="61" spans="1:9">
      <c r="A61" s="4">
        <v>150159</v>
      </c>
      <c r="B61" s="8" t="s">
        <v>92</v>
      </c>
      <c r="C61" s="20" t="s">
        <v>18</v>
      </c>
      <c r="D61" s="21" t="s">
        <v>289</v>
      </c>
      <c r="E61" s="1" t="s">
        <v>211</v>
      </c>
      <c r="F61" s="11" t="s">
        <v>231</v>
      </c>
      <c r="G61" s="2" t="s">
        <v>11</v>
      </c>
      <c r="H61" s="2" t="s">
        <v>356</v>
      </c>
      <c r="I61" s="2" t="s">
        <v>196</v>
      </c>
    </row>
    <row r="62" spans="1:9">
      <c r="A62" s="4">
        <v>150160</v>
      </c>
      <c r="B62" s="9" t="s">
        <v>93</v>
      </c>
      <c r="C62" s="20" t="s">
        <v>9</v>
      </c>
      <c r="D62" s="21" t="s">
        <v>290</v>
      </c>
      <c r="E62" s="1" t="s">
        <v>220</v>
      </c>
      <c r="F62" s="11" t="s">
        <v>226</v>
      </c>
      <c r="G62" s="2"/>
      <c r="H62" s="2" t="s">
        <v>307</v>
      </c>
      <c r="I62" s="2"/>
    </row>
    <row r="63" spans="1:9">
      <c r="A63" s="4">
        <v>150161</v>
      </c>
      <c r="B63" s="8" t="s">
        <v>94</v>
      </c>
      <c r="C63" s="20" t="s">
        <v>7</v>
      </c>
      <c r="D63" s="21" t="s">
        <v>295</v>
      </c>
      <c r="E63" s="1" t="s">
        <v>220</v>
      </c>
      <c r="F63" s="11" t="s">
        <v>236</v>
      </c>
      <c r="G63" s="2"/>
      <c r="H63" s="2" t="s">
        <v>357</v>
      </c>
      <c r="I63" s="2" t="s">
        <v>189</v>
      </c>
    </row>
    <row r="64" spans="1:9">
      <c r="A64" s="4">
        <v>150162</v>
      </c>
      <c r="B64" s="8" t="s">
        <v>95</v>
      </c>
      <c r="C64" s="20" t="s">
        <v>19</v>
      </c>
      <c r="D64" s="21" t="s">
        <v>288</v>
      </c>
      <c r="E64" s="1" t="s">
        <v>211</v>
      </c>
      <c r="F64" s="11" t="s">
        <v>226</v>
      </c>
      <c r="G64" s="2"/>
      <c r="H64" s="2" t="s">
        <v>358</v>
      </c>
      <c r="I64" s="2"/>
    </row>
    <row r="65" spans="1:9">
      <c r="A65" s="4">
        <v>150163</v>
      </c>
      <c r="B65" s="8" t="s">
        <v>96</v>
      </c>
      <c r="C65" s="20" t="s">
        <v>13</v>
      </c>
      <c r="D65" s="21" t="s">
        <v>292</v>
      </c>
      <c r="E65" s="1" t="s">
        <v>212</v>
      </c>
      <c r="F65" s="11" t="s">
        <v>230</v>
      </c>
      <c r="G65" s="2"/>
      <c r="H65" s="2" t="s">
        <v>359</v>
      </c>
      <c r="I65" s="2" t="s">
        <v>33</v>
      </c>
    </row>
    <row r="66" spans="1:9">
      <c r="A66" s="4">
        <v>150164</v>
      </c>
      <c r="B66" s="8" t="s">
        <v>97</v>
      </c>
      <c r="C66" s="20" t="s">
        <v>10</v>
      </c>
      <c r="D66" s="21" t="s">
        <v>295</v>
      </c>
      <c r="E66" s="1" t="s">
        <v>213</v>
      </c>
      <c r="F66" s="11" t="s">
        <v>227</v>
      </c>
      <c r="G66" s="2" t="s">
        <v>8</v>
      </c>
      <c r="H66" s="2" t="s">
        <v>360</v>
      </c>
      <c r="I66" s="2" t="s">
        <v>187</v>
      </c>
    </row>
    <row r="67" spans="1:9">
      <c r="A67" s="4">
        <v>150165</v>
      </c>
      <c r="B67" s="6" t="s">
        <v>98</v>
      </c>
      <c r="C67" s="20" t="s">
        <v>5</v>
      </c>
      <c r="D67" s="21" t="s">
        <v>288</v>
      </c>
      <c r="E67" s="1" t="s">
        <v>219</v>
      </c>
      <c r="F67" s="11" t="s">
        <v>237</v>
      </c>
      <c r="G67" s="2"/>
      <c r="H67" s="2" t="s">
        <v>361</v>
      </c>
      <c r="I67" s="2"/>
    </row>
    <row r="68" spans="1:9">
      <c r="A68" s="4">
        <v>150166</v>
      </c>
      <c r="B68" s="6" t="s">
        <v>99</v>
      </c>
      <c r="C68" s="20" t="s">
        <v>6</v>
      </c>
      <c r="D68" s="21" t="s">
        <v>292</v>
      </c>
      <c r="E68" s="1" t="s">
        <v>213</v>
      </c>
      <c r="F68" s="11" t="s">
        <v>236</v>
      </c>
      <c r="G68" s="2"/>
      <c r="H68" s="2" t="s">
        <v>362</v>
      </c>
      <c r="I68" s="2"/>
    </row>
    <row r="69" spans="1:9">
      <c r="A69" s="4">
        <v>150167</v>
      </c>
      <c r="B69" s="8" t="s">
        <v>100</v>
      </c>
      <c r="C69" s="20" t="s">
        <v>10</v>
      </c>
      <c r="D69" s="21" t="s">
        <v>295</v>
      </c>
      <c r="E69" s="1" t="s">
        <v>211</v>
      </c>
      <c r="F69" s="11" t="s">
        <v>237</v>
      </c>
      <c r="G69" s="2" t="s">
        <v>29</v>
      </c>
      <c r="H69" s="2" t="s">
        <v>363</v>
      </c>
      <c r="I69" s="2" t="s">
        <v>198</v>
      </c>
    </row>
    <row r="70" spans="1:9">
      <c r="A70" s="4">
        <v>150168</v>
      </c>
      <c r="B70" s="6" t="s">
        <v>101</v>
      </c>
      <c r="C70" s="20" t="s">
        <v>6</v>
      </c>
      <c r="D70" s="21" t="s">
        <v>287</v>
      </c>
      <c r="E70" s="1" t="s">
        <v>216</v>
      </c>
      <c r="F70" s="11" t="s">
        <v>238</v>
      </c>
      <c r="G70" s="2"/>
      <c r="H70" s="2" t="s">
        <v>364</v>
      </c>
      <c r="I70" s="2"/>
    </row>
    <row r="71" spans="1:9">
      <c r="A71" s="4">
        <v>150169</v>
      </c>
      <c r="B71" s="9" t="s">
        <v>102</v>
      </c>
      <c r="C71" s="20" t="s">
        <v>10</v>
      </c>
      <c r="D71" s="21" t="s">
        <v>290</v>
      </c>
      <c r="E71" s="1" t="s">
        <v>218</v>
      </c>
      <c r="F71" s="11" t="s">
        <v>229</v>
      </c>
      <c r="G71" s="2" t="s">
        <v>11</v>
      </c>
      <c r="H71" s="2" t="s">
        <v>304</v>
      </c>
      <c r="I71" s="2" t="s">
        <v>34</v>
      </c>
    </row>
    <row r="72" spans="1:9">
      <c r="A72" s="4">
        <v>150170</v>
      </c>
      <c r="B72" s="8" t="s">
        <v>103</v>
      </c>
      <c r="C72" s="20" t="s">
        <v>5</v>
      </c>
      <c r="D72" s="21" t="s">
        <v>295</v>
      </c>
      <c r="E72" s="1" t="s">
        <v>212</v>
      </c>
      <c r="F72" s="11" t="s">
        <v>225</v>
      </c>
      <c r="G72" s="2"/>
      <c r="H72" s="2" t="s">
        <v>365</v>
      </c>
      <c r="I72" s="2"/>
    </row>
    <row r="73" spans="1:9">
      <c r="A73" s="4">
        <v>150171</v>
      </c>
      <c r="B73" s="7" t="s">
        <v>104</v>
      </c>
      <c r="C73" s="20" t="s">
        <v>26</v>
      </c>
      <c r="D73" s="21" t="s">
        <v>288</v>
      </c>
      <c r="E73" s="1" t="s">
        <v>218</v>
      </c>
      <c r="F73" s="11" t="s">
        <v>226</v>
      </c>
      <c r="G73" s="2"/>
      <c r="H73" s="2" t="s">
        <v>366</v>
      </c>
      <c r="I73" s="2" t="s">
        <v>35</v>
      </c>
    </row>
    <row r="74" spans="1:9">
      <c r="A74" s="4">
        <v>150172</v>
      </c>
      <c r="B74" s="7" t="s">
        <v>105</v>
      </c>
      <c r="C74" s="20" t="s">
        <v>26</v>
      </c>
      <c r="D74" s="21" t="s">
        <v>290</v>
      </c>
      <c r="E74" s="1" t="s">
        <v>213</v>
      </c>
      <c r="F74" s="11" t="s">
        <v>237</v>
      </c>
      <c r="G74" s="2"/>
      <c r="H74" s="2" t="s">
        <v>367</v>
      </c>
      <c r="I74" s="2"/>
    </row>
    <row r="75" spans="1:9">
      <c r="A75" s="4">
        <v>150173</v>
      </c>
      <c r="B75" s="8" t="s">
        <v>106</v>
      </c>
      <c r="C75" s="20" t="s">
        <v>16</v>
      </c>
      <c r="D75" s="21" t="s">
        <v>293</v>
      </c>
      <c r="E75" s="1" t="s">
        <v>214</v>
      </c>
      <c r="F75" s="11" t="s">
        <v>240</v>
      </c>
      <c r="G75" s="2"/>
      <c r="H75" s="2" t="s">
        <v>368</v>
      </c>
      <c r="I75" s="2"/>
    </row>
    <row r="76" spans="1:9">
      <c r="A76" s="4">
        <v>150174</v>
      </c>
      <c r="B76" s="7" t="s">
        <v>107</v>
      </c>
      <c r="C76" s="20" t="s">
        <v>16</v>
      </c>
      <c r="D76" s="21" t="s">
        <v>287</v>
      </c>
      <c r="E76" s="1" t="s">
        <v>221</v>
      </c>
      <c r="F76" s="11" t="s">
        <v>238</v>
      </c>
      <c r="G76" s="2"/>
      <c r="H76" s="2" t="s">
        <v>369</v>
      </c>
      <c r="I76" s="2"/>
    </row>
    <row r="77" spans="1:9">
      <c r="A77" s="4">
        <v>150175</v>
      </c>
      <c r="B77" s="8" t="s">
        <v>108</v>
      </c>
      <c r="C77" s="20" t="s">
        <v>36</v>
      </c>
      <c r="D77" s="21" t="s">
        <v>294</v>
      </c>
      <c r="E77" s="1" t="s">
        <v>219</v>
      </c>
      <c r="F77" s="11" t="s">
        <v>237</v>
      </c>
      <c r="G77" s="2"/>
      <c r="H77" s="2" t="s">
        <v>370</v>
      </c>
      <c r="I77" s="2"/>
    </row>
    <row r="78" spans="1:9">
      <c r="A78" s="4">
        <v>150176</v>
      </c>
      <c r="B78" s="8" t="s">
        <v>109</v>
      </c>
      <c r="C78" s="20" t="s">
        <v>25</v>
      </c>
      <c r="D78" s="21" t="s">
        <v>293</v>
      </c>
      <c r="E78" s="1" t="s">
        <v>216</v>
      </c>
      <c r="F78" s="11" t="s">
        <v>222</v>
      </c>
      <c r="G78" s="2"/>
      <c r="H78" s="2" t="s">
        <v>371</v>
      </c>
      <c r="I78" s="2"/>
    </row>
    <row r="79" spans="1:9">
      <c r="A79" s="4">
        <v>150177</v>
      </c>
      <c r="B79" s="7" t="s">
        <v>110</v>
      </c>
      <c r="C79" s="20" t="s">
        <v>25</v>
      </c>
      <c r="D79" s="21" t="s">
        <v>288</v>
      </c>
      <c r="E79" s="1" t="s">
        <v>216</v>
      </c>
      <c r="F79" s="11" t="s">
        <v>232</v>
      </c>
      <c r="G79" s="2"/>
      <c r="H79" s="2" t="s">
        <v>372</v>
      </c>
      <c r="I79" s="2"/>
    </row>
    <row r="80" spans="1:9">
      <c r="A80" s="4">
        <v>150178</v>
      </c>
      <c r="B80" s="7" t="s">
        <v>111</v>
      </c>
      <c r="C80" s="20" t="s">
        <v>6</v>
      </c>
      <c r="D80" s="21" t="s">
        <v>294</v>
      </c>
      <c r="E80" s="1" t="s">
        <v>217</v>
      </c>
      <c r="F80" s="11" t="s">
        <v>230</v>
      </c>
      <c r="G80" s="2"/>
      <c r="H80" s="2" t="s">
        <v>373</v>
      </c>
      <c r="I80" s="2"/>
    </row>
    <row r="81" spans="1:9">
      <c r="A81" s="4">
        <v>150179</v>
      </c>
      <c r="B81" s="8" t="s">
        <v>112</v>
      </c>
      <c r="C81" s="20" t="s">
        <v>37</v>
      </c>
      <c r="D81" s="21" t="s">
        <v>295</v>
      </c>
      <c r="E81" s="1" t="s">
        <v>213</v>
      </c>
      <c r="F81" s="11" t="s">
        <v>243</v>
      </c>
      <c r="G81" s="2"/>
      <c r="H81" s="2" t="s">
        <v>374</v>
      </c>
      <c r="I81" s="2" t="s">
        <v>189</v>
      </c>
    </row>
    <row r="82" spans="1:9">
      <c r="A82" s="4">
        <v>150180</v>
      </c>
      <c r="B82" s="8" t="s">
        <v>113</v>
      </c>
      <c r="C82" s="20" t="s">
        <v>38</v>
      </c>
      <c r="D82" s="21" t="s">
        <v>288</v>
      </c>
      <c r="E82" s="1" t="s">
        <v>216</v>
      </c>
      <c r="F82" s="11" t="s">
        <v>227</v>
      </c>
      <c r="G82" s="2"/>
      <c r="H82" s="2" t="s">
        <v>375</v>
      </c>
      <c r="I82" s="2"/>
    </row>
    <row r="83" spans="1:9">
      <c r="A83" s="4">
        <v>150181</v>
      </c>
      <c r="B83" s="8" t="s">
        <v>114</v>
      </c>
      <c r="C83" s="20" t="s">
        <v>10</v>
      </c>
      <c r="D83" s="21" t="s">
        <v>292</v>
      </c>
      <c r="E83" s="1" t="s">
        <v>214</v>
      </c>
      <c r="F83" s="11" t="s">
        <v>227</v>
      </c>
      <c r="G83" s="2"/>
      <c r="H83" s="2" t="s">
        <v>376</v>
      </c>
      <c r="I83" s="2" t="s">
        <v>34</v>
      </c>
    </row>
    <row r="84" spans="1:9">
      <c r="A84" s="4">
        <v>150182</v>
      </c>
      <c r="B84" s="6" t="s">
        <v>115</v>
      </c>
      <c r="C84" s="20" t="s">
        <v>6</v>
      </c>
      <c r="D84" s="21" t="s">
        <v>291</v>
      </c>
      <c r="E84" s="1" t="s">
        <v>211</v>
      </c>
      <c r="F84" s="11" t="s">
        <v>232</v>
      </c>
      <c r="G84" s="2"/>
      <c r="H84" s="2" t="s">
        <v>377</v>
      </c>
      <c r="I84" s="2"/>
    </row>
    <row r="85" spans="1:9">
      <c r="A85" s="4">
        <v>150183</v>
      </c>
      <c r="B85" s="6" t="s">
        <v>116</v>
      </c>
      <c r="C85" s="20" t="s">
        <v>19</v>
      </c>
      <c r="D85" s="21" t="s">
        <v>289</v>
      </c>
      <c r="E85" s="1" t="s">
        <v>212</v>
      </c>
      <c r="F85" s="11" t="s">
        <v>244</v>
      </c>
      <c r="G85" s="2" t="s">
        <v>8</v>
      </c>
      <c r="H85" s="2" t="s">
        <v>378</v>
      </c>
      <c r="I85" s="2" t="s">
        <v>200</v>
      </c>
    </row>
    <row r="86" spans="1:9">
      <c r="A86" s="4">
        <v>150184</v>
      </c>
      <c r="B86" s="8" t="s">
        <v>117</v>
      </c>
      <c r="C86" s="20" t="s">
        <v>39</v>
      </c>
      <c r="D86" s="21" t="s">
        <v>294</v>
      </c>
      <c r="E86" s="1" t="s">
        <v>217</v>
      </c>
      <c r="F86" s="11" t="s">
        <v>232</v>
      </c>
      <c r="G86" s="2" t="s">
        <v>11</v>
      </c>
      <c r="H86" s="2" t="s">
        <v>379</v>
      </c>
      <c r="I86" s="2" t="s">
        <v>199</v>
      </c>
    </row>
    <row r="87" spans="1:9">
      <c r="A87" s="4">
        <v>150185</v>
      </c>
      <c r="B87" s="8" t="s">
        <v>118</v>
      </c>
      <c r="C87" s="20" t="s">
        <v>14</v>
      </c>
      <c r="D87" s="21" t="s">
        <v>291</v>
      </c>
      <c r="E87" s="1" t="s">
        <v>219</v>
      </c>
      <c r="F87" s="11" t="s">
        <v>238</v>
      </c>
      <c r="G87" s="2"/>
      <c r="H87" s="2" t="s">
        <v>380</v>
      </c>
      <c r="I87" s="2"/>
    </row>
    <row r="88" spans="1:9">
      <c r="A88" s="4">
        <v>150186</v>
      </c>
      <c r="B88" s="8" t="s">
        <v>119</v>
      </c>
      <c r="C88" s="20" t="s">
        <v>36</v>
      </c>
      <c r="D88" s="21" t="s">
        <v>288</v>
      </c>
      <c r="E88" s="1" t="s">
        <v>216</v>
      </c>
      <c r="F88" s="11" t="s">
        <v>222</v>
      </c>
      <c r="G88" s="2"/>
      <c r="H88" s="2" t="s">
        <v>381</v>
      </c>
      <c r="I88" s="2"/>
    </row>
    <row r="89" spans="1:9">
      <c r="A89" s="4">
        <v>150187</v>
      </c>
      <c r="B89" s="10" t="s">
        <v>120</v>
      </c>
      <c r="C89" s="20" t="s">
        <v>30</v>
      </c>
      <c r="D89" s="21" t="s">
        <v>292</v>
      </c>
      <c r="E89" s="1" t="s">
        <v>217</v>
      </c>
      <c r="F89" s="11" t="s">
        <v>240</v>
      </c>
      <c r="G89" s="2"/>
      <c r="H89" s="2" t="s">
        <v>382</v>
      </c>
      <c r="I89" s="2"/>
    </row>
    <row r="90" spans="1:9">
      <c r="A90" s="4">
        <v>150188</v>
      </c>
      <c r="B90" s="8" t="s">
        <v>121</v>
      </c>
      <c r="C90" s="20" t="s">
        <v>7</v>
      </c>
      <c r="D90" s="21" t="s">
        <v>295</v>
      </c>
      <c r="E90" s="1" t="s">
        <v>219</v>
      </c>
      <c r="F90" s="11" t="s">
        <v>230</v>
      </c>
      <c r="G90" s="2"/>
      <c r="H90" s="2" t="s">
        <v>383</v>
      </c>
      <c r="I90" s="2" t="s">
        <v>34</v>
      </c>
    </row>
    <row r="91" spans="1:9">
      <c r="A91" s="4">
        <v>150189</v>
      </c>
      <c r="B91" s="8" t="s">
        <v>122</v>
      </c>
      <c r="C91" s="20" t="s">
        <v>18</v>
      </c>
      <c r="D91" s="21" t="s">
        <v>289</v>
      </c>
      <c r="E91" s="1" t="s">
        <v>214</v>
      </c>
      <c r="F91" s="11" t="s">
        <v>222</v>
      </c>
      <c r="G91" s="2"/>
      <c r="H91" s="2" t="s">
        <v>384</v>
      </c>
      <c r="I91" s="2"/>
    </row>
    <row r="92" spans="1:9">
      <c r="A92" s="4">
        <v>150190</v>
      </c>
      <c r="B92" s="9" t="s">
        <v>123</v>
      </c>
      <c r="C92" s="20" t="s">
        <v>13</v>
      </c>
      <c r="D92" s="21" t="s">
        <v>290</v>
      </c>
      <c r="E92" s="1" t="s">
        <v>211</v>
      </c>
      <c r="F92" s="11" t="s">
        <v>226</v>
      </c>
      <c r="G92" s="2"/>
      <c r="H92" s="2" t="s">
        <v>385</v>
      </c>
      <c r="I92" s="2"/>
    </row>
    <row r="93" spans="1:9">
      <c r="A93" s="4">
        <v>150191</v>
      </c>
      <c r="B93" s="8" t="s">
        <v>124</v>
      </c>
      <c r="C93" s="20" t="s">
        <v>19</v>
      </c>
      <c r="D93" s="21" t="s">
        <v>293</v>
      </c>
      <c r="E93" s="1" t="s">
        <v>215</v>
      </c>
      <c r="F93" s="11" t="s">
        <v>245</v>
      </c>
      <c r="G93" s="2"/>
      <c r="H93" s="2" t="s">
        <v>386</v>
      </c>
      <c r="I93" s="2"/>
    </row>
    <row r="94" spans="1:9">
      <c r="A94" s="4">
        <v>150192</v>
      </c>
      <c r="B94" s="7" t="s">
        <v>125</v>
      </c>
      <c r="C94" s="20" t="s">
        <v>10</v>
      </c>
      <c r="D94" s="21" t="s">
        <v>289</v>
      </c>
      <c r="E94" s="1" t="s">
        <v>220</v>
      </c>
      <c r="F94" s="11" t="s">
        <v>240</v>
      </c>
      <c r="G94" s="2"/>
      <c r="H94" s="2" t="s">
        <v>387</v>
      </c>
      <c r="I94" s="2" t="s">
        <v>15</v>
      </c>
    </row>
    <row r="95" spans="1:9">
      <c r="A95" s="4">
        <v>150193</v>
      </c>
      <c r="B95" s="7" t="s">
        <v>126</v>
      </c>
      <c r="C95" s="20" t="s">
        <v>18</v>
      </c>
      <c r="D95" s="21" t="s">
        <v>292</v>
      </c>
      <c r="E95" s="1" t="s">
        <v>216</v>
      </c>
      <c r="F95" s="11" t="s">
        <v>222</v>
      </c>
      <c r="G95" s="2"/>
      <c r="H95" s="2" t="s">
        <v>388</v>
      </c>
      <c r="I95" s="2"/>
    </row>
    <row r="96" spans="1:9">
      <c r="A96" s="4">
        <v>150194</v>
      </c>
      <c r="B96" s="7" t="s">
        <v>127</v>
      </c>
      <c r="C96" s="20" t="s">
        <v>6</v>
      </c>
      <c r="D96" s="21" t="s">
        <v>291</v>
      </c>
      <c r="E96" s="1" t="s">
        <v>221</v>
      </c>
      <c r="F96" s="11" t="s">
        <v>222</v>
      </c>
      <c r="G96" s="2"/>
      <c r="H96" s="2" t="s">
        <v>389</v>
      </c>
      <c r="I96" s="2"/>
    </row>
    <row r="97" spans="1:9">
      <c r="A97" s="4">
        <v>150195</v>
      </c>
      <c r="B97" s="7" t="s">
        <v>128</v>
      </c>
      <c r="C97" s="20" t="s">
        <v>9</v>
      </c>
      <c r="D97" s="21" t="s">
        <v>287</v>
      </c>
      <c r="E97" s="1" t="s">
        <v>211</v>
      </c>
      <c r="F97" s="11" t="s">
        <v>229</v>
      </c>
      <c r="G97" s="2"/>
      <c r="H97" s="2" t="s">
        <v>390</v>
      </c>
      <c r="I97" s="2"/>
    </row>
    <row r="98" spans="1:9">
      <c r="A98" s="4">
        <v>150196</v>
      </c>
      <c r="B98" s="8" t="s">
        <v>129</v>
      </c>
      <c r="C98" s="20" t="s">
        <v>10</v>
      </c>
      <c r="D98" s="21" t="s">
        <v>290</v>
      </c>
      <c r="E98" s="1" t="s">
        <v>215</v>
      </c>
      <c r="F98" s="11" t="s">
        <v>231</v>
      </c>
      <c r="G98" s="2" t="s">
        <v>8</v>
      </c>
      <c r="H98" s="2" t="s">
        <v>391</v>
      </c>
      <c r="I98" s="2" t="s">
        <v>195</v>
      </c>
    </row>
    <row r="99" spans="1:9">
      <c r="A99" s="4">
        <v>150197</v>
      </c>
      <c r="B99" s="6" t="s">
        <v>130</v>
      </c>
      <c r="C99" s="20" t="s">
        <v>5</v>
      </c>
      <c r="D99" s="21" t="s">
        <v>293</v>
      </c>
      <c r="E99" s="1" t="s">
        <v>214</v>
      </c>
      <c r="F99" s="11" t="s">
        <v>222</v>
      </c>
      <c r="G99" s="2"/>
      <c r="H99" s="2" t="s">
        <v>392</v>
      </c>
      <c r="I99" s="2"/>
    </row>
    <row r="100" spans="1:9">
      <c r="A100" s="4">
        <v>150198</v>
      </c>
      <c r="B100" s="6" t="s">
        <v>131</v>
      </c>
      <c r="C100" s="20" t="s">
        <v>6</v>
      </c>
      <c r="D100" s="21" t="s">
        <v>287</v>
      </c>
      <c r="E100" s="1" t="s">
        <v>217</v>
      </c>
      <c r="F100" s="11" t="s">
        <v>238</v>
      </c>
      <c r="G100" s="2"/>
      <c r="H100" s="2" t="s">
        <v>393</v>
      </c>
      <c r="I100" s="2"/>
    </row>
    <row r="101" spans="1:9">
      <c r="A101" s="4">
        <v>150199</v>
      </c>
      <c r="B101" s="9" t="s">
        <v>132</v>
      </c>
      <c r="C101" s="20" t="s">
        <v>9</v>
      </c>
      <c r="D101" s="21" t="s">
        <v>292</v>
      </c>
      <c r="E101" s="1" t="s">
        <v>211</v>
      </c>
      <c r="F101" s="11" t="s">
        <v>236</v>
      </c>
      <c r="G101" s="2"/>
      <c r="H101" s="2" t="s">
        <v>394</v>
      </c>
      <c r="I101" s="2"/>
    </row>
    <row r="102" spans="1:9">
      <c r="A102" s="4">
        <v>150200</v>
      </c>
      <c r="B102" s="7" t="s">
        <v>133</v>
      </c>
      <c r="C102" s="20" t="s">
        <v>7</v>
      </c>
      <c r="D102" s="21" t="s">
        <v>295</v>
      </c>
      <c r="E102" s="1" t="s">
        <v>211</v>
      </c>
      <c r="F102" s="11" t="s">
        <v>241</v>
      </c>
      <c r="G102" s="2"/>
      <c r="H102" s="2" t="s">
        <v>395</v>
      </c>
      <c r="I102" s="2" t="s">
        <v>187</v>
      </c>
    </row>
    <row r="103" spans="1:9">
      <c r="A103" s="4">
        <v>150201</v>
      </c>
      <c r="B103" s="7" t="s">
        <v>134</v>
      </c>
      <c r="C103" s="20" t="s">
        <v>10</v>
      </c>
      <c r="D103" s="21" t="s">
        <v>289</v>
      </c>
      <c r="E103" s="1" t="s">
        <v>213</v>
      </c>
      <c r="F103" s="11" t="s">
        <v>236</v>
      </c>
      <c r="G103" s="2"/>
      <c r="H103" s="2" t="s">
        <v>396</v>
      </c>
      <c r="I103" s="2" t="s">
        <v>201</v>
      </c>
    </row>
    <row r="104" spans="1:9">
      <c r="A104" s="4">
        <v>150202</v>
      </c>
      <c r="B104" s="7" t="s">
        <v>135</v>
      </c>
      <c r="C104" s="20" t="s">
        <v>18</v>
      </c>
      <c r="D104" s="21" t="s">
        <v>290</v>
      </c>
      <c r="E104" s="1" t="s">
        <v>214</v>
      </c>
      <c r="F104" s="11" t="s">
        <v>238</v>
      </c>
      <c r="G104" s="2"/>
      <c r="H104" s="2" t="s">
        <v>397</v>
      </c>
      <c r="I104" s="2"/>
    </row>
    <row r="105" spans="1:9">
      <c r="A105" s="4">
        <v>150203</v>
      </c>
      <c r="B105" s="7" t="s">
        <v>136</v>
      </c>
      <c r="C105" s="20" t="s">
        <v>6</v>
      </c>
      <c r="D105" s="21" t="s">
        <v>293</v>
      </c>
      <c r="E105" s="1" t="s">
        <v>219</v>
      </c>
      <c r="F105" s="11" t="s">
        <v>236</v>
      </c>
      <c r="G105" s="2"/>
      <c r="H105" s="2" t="s">
        <v>398</v>
      </c>
      <c r="I105" s="2"/>
    </row>
    <row r="106" spans="1:9">
      <c r="A106" s="4">
        <v>150204</v>
      </c>
      <c r="B106" s="7" t="s">
        <v>137</v>
      </c>
      <c r="C106" s="20" t="s">
        <v>9</v>
      </c>
      <c r="D106" s="21" t="s">
        <v>289</v>
      </c>
      <c r="E106" s="1" t="s">
        <v>220</v>
      </c>
      <c r="F106" s="11" t="s">
        <v>240</v>
      </c>
      <c r="G106" s="2"/>
      <c r="H106" s="2" t="s">
        <v>399</v>
      </c>
      <c r="I106" s="2"/>
    </row>
    <row r="107" spans="1:9">
      <c r="A107" s="4">
        <v>150205</v>
      </c>
      <c r="B107" s="9" t="s">
        <v>138</v>
      </c>
      <c r="C107" s="20" t="s">
        <v>10</v>
      </c>
      <c r="D107" s="21" t="s">
        <v>292</v>
      </c>
      <c r="E107" s="1" t="s">
        <v>219</v>
      </c>
      <c r="F107" s="11" t="s">
        <v>241</v>
      </c>
      <c r="G107" s="2" t="s">
        <v>11</v>
      </c>
      <c r="H107" s="2" t="s">
        <v>400</v>
      </c>
      <c r="I107" s="2" t="s">
        <v>196</v>
      </c>
    </row>
    <row r="108" spans="1:9">
      <c r="A108" s="4">
        <v>150206</v>
      </c>
      <c r="B108" s="8" t="s">
        <v>139</v>
      </c>
      <c r="C108" s="20" t="s">
        <v>5</v>
      </c>
      <c r="D108" s="21" t="s">
        <v>293</v>
      </c>
      <c r="E108" s="1" t="s">
        <v>212</v>
      </c>
      <c r="F108" s="11" t="s">
        <v>231</v>
      </c>
      <c r="G108" s="2"/>
      <c r="H108" s="2" t="s">
        <v>401</v>
      </c>
      <c r="I108" s="2"/>
    </row>
    <row r="109" spans="1:9">
      <c r="A109" s="4">
        <v>150207</v>
      </c>
      <c r="B109" s="9" t="s">
        <v>140</v>
      </c>
      <c r="C109" s="20" t="s">
        <v>9</v>
      </c>
      <c r="D109" s="21" t="s">
        <v>289</v>
      </c>
      <c r="E109" s="1" t="s">
        <v>216</v>
      </c>
      <c r="F109" s="11" t="s">
        <v>237</v>
      </c>
      <c r="G109" s="2"/>
      <c r="H109" s="2" t="s">
        <v>402</v>
      </c>
      <c r="I109" s="2"/>
    </row>
    <row r="110" spans="1:9">
      <c r="A110" s="4">
        <v>150208</v>
      </c>
      <c r="B110" s="9" t="s">
        <v>141</v>
      </c>
      <c r="C110" s="20" t="s">
        <v>10</v>
      </c>
      <c r="D110" s="21" t="s">
        <v>292</v>
      </c>
      <c r="E110" s="1" t="s">
        <v>213</v>
      </c>
      <c r="F110" s="11" t="s">
        <v>247</v>
      </c>
      <c r="G110" s="2"/>
      <c r="H110" s="2" t="s">
        <v>403</v>
      </c>
      <c r="I110" s="2" t="s">
        <v>196</v>
      </c>
    </row>
    <row r="111" spans="1:9">
      <c r="A111" s="4">
        <v>150209</v>
      </c>
      <c r="B111" s="8" t="s">
        <v>142</v>
      </c>
      <c r="C111" s="20" t="s">
        <v>5</v>
      </c>
      <c r="D111" s="21" t="s">
        <v>295</v>
      </c>
      <c r="E111" s="1" t="s">
        <v>220</v>
      </c>
      <c r="F111" s="11" t="s">
        <v>246</v>
      </c>
      <c r="G111" s="2"/>
      <c r="H111" s="2" t="s">
        <v>404</v>
      </c>
      <c r="I111" s="2"/>
    </row>
    <row r="112" spans="1:9">
      <c r="A112" s="4">
        <v>150210</v>
      </c>
      <c r="B112" s="6" t="s">
        <v>143</v>
      </c>
      <c r="C112" s="20" t="s">
        <v>6</v>
      </c>
      <c r="D112" s="21" t="s">
        <v>288</v>
      </c>
      <c r="E112" s="1" t="s">
        <v>212</v>
      </c>
      <c r="F112" s="11" t="s">
        <v>227</v>
      </c>
      <c r="G112" s="2"/>
      <c r="H112" s="2" t="s">
        <v>405</v>
      </c>
      <c r="I112" s="2"/>
    </row>
    <row r="113" spans="1:9">
      <c r="A113" s="4">
        <v>150211</v>
      </c>
      <c r="B113" s="9" t="s">
        <v>144</v>
      </c>
      <c r="C113" s="20" t="s">
        <v>9</v>
      </c>
      <c r="D113" s="21" t="s">
        <v>294</v>
      </c>
      <c r="E113" s="1" t="s">
        <v>215</v>
      </c>
      <c r="F113" s="11" t="s">
        <v>226</v>
      </c>
      <c r="G113" s="2"/>
      <c r="H113" s="2" t="s">
        <v>406</v>
      </c>
      <c r="I113" s="2"/>
    </row>
    <row r="114" spans="1:9">
      <c r="A114" s="4">
        <v>150212</v>
      </c>
      <c r="B114" s="7" t="s">
        <v>145</v>
      </c>
      <c r="C114" s="20" t="s">
        <v>6</v>
      </c>
      <c r="D114" s="21" t="s">
        <v>295</v>
      </c>
      <c r="E114" s="1" t="s">
        <v>210</v>
      </c>
      <c r="F114" s="11" t="s">
        <v>237</v>
      </c>
      <c r="G114" s="2"/>
      <c r="H114" s="2" t="s">
        <v>407</v>
      </c>
      <c r="I114" s="2" t="s">
        <v>202</v>
      </c>
    </row>
    <row r="115" spans="1:9">
      <c r="A115" s="4">
        <v>150213</v>
      </c>
      <c r="B115" s="7" t="s">
        <v>146</v>
      </c>
      <c r="C115" s="20" t="s">
        <v>9</v>
      </c>
      <c r="D115" s="21" t="s">
        <v>288</v>
      </c>
      <c r="E115" s="1" t="s">
        <v>217</v>
      </c>
      <c r="F115" s="11" t="s">
        <v>230</v>
      </c>
      <c r="G115" s="2"/>
      <c r="H115" s="2" t="s">
        <v>408</v>
      </c>
      <c r="I115" s="2"/>
    </row>
    <row r="116" spans="1:9">
      <c r="A116" s="4">
        <v>150214</v>
      </c>
      <c r="B116" s="9" t="s">
        <v>147</v>
      </c>
      <c r="C116" s="20" t="s">
        <v>10</v>
      </c>
      <c r="D116" s="21" t="s">
        <v>290</v>
      </c>
      <c r="E116" s="1" t="s">
        <v>220</v>
      </c>
      <c r="F116" s="11" t="s">
        <v>240</v>
      </c>
      <c r="G116" s="2"/>
      <c r="H116" s="2" t="s">
        <v>409</v>
      </c>
      <c r="I116" s="2" t="s">
        <v>196</v>
      </c>
    </row>
    <row r="117" spans="1:9">
      <c r="A117" s="4">
        <v>150215</v>
      </c>
      <c r="B117" s="8" t="s">
        <v>148</v>
      </c>
      <c r="C117" s="20" t="s">
        <v>5</v>
      </c>
      <c r="D117" s="21" t="s">
        <v>293</v>
      </c>
      <c r="E117" s="1" t="s">
        <v>210</v>
      </c>
      <c r="F117" s="11" t="s">
        <v>227</v>
      </c>
      <c r="G117" s="2"/>
      <c r="H117" s="2" t="s">
        <v>410</v>
      </c>
      <c r="I117" s="2"/>
    </row>
    <row r="118" spans="1:9">
      <c r="A118" s="4">
        <v>150216</v>
      </c>
      <c r="B118" s="6" t="s">
        <v>149</v>
      </c>
      <c r="C118" s="20" t="s">
        <v>6</v>
      </c>
      <c r="D118" s="21" t="s">
        <v>288</v>
      </c>
      <c r="E118" s="1" t="s">
        <v>210</v>
      </c>
      <c r="F118" s="11" t="s">
        <v>245</v>
      </c>
      <c r="G118" s="2"/>
      <c r="H118" s="2" t="s">
        <v>411</v>
      </c>
      <c r="I118" s="2"/>
    </row>
    <row r="119" spans="1:9">
      <c r="A119" s="4">
        <v>150217</v>
      </c>
      <c r="B119" s="9" t="s">
        <v>150</v>
      </c>
      <c r="C119" s="20" t="s">
        <v>9</v>
      </c>
      <c r="D119" s="21" t="s">
        <v>294</v>
      </c>
      <c r="E119" s="1" t="s">
        <v>216</v>
      </c>
      <c r="F119" s="11" t="s">
        <v>237</v>
      </c>
      <c r="G119" s="2"/>
      <c r="H119" s="2" t="s">
        <v>412</v>
      </c>
      <c r="I119" s="2"/>
    </row>
    <row r="120" spans="1:9">
      <c r="A120" s="4">
        <v>150218</v>
      </c>
      <c r="B120" s="8" t="s">
        <v>151</v>
      </c>
      <c r="C120" s="20" t="s">
        <v>7</v>
      </c>
      <c r="D120" s="21" t="s">
        <v>295</v>
      </c>
      <c r="E120" s="1" t="s">
        <v>216</v>
      </c>
      <c r="F120" s="11" t="s">
        <v>226</v>
      </c>
      <c r="G120" s="2"/>
      <c r="H120" s="2" t="s">
        <v>413</v>
      </c>
      <c r="I120" s="2" t="s">
        <v>203</v>
      </c>
    </row>
    <row r="121" spans="1:9">
      <c r="A121" s="4">
        <v>150219</v>
      </c>
      <c r="B121" s="7" t="s">
        <v>152</v>
      </c>
      <c r="C121" s="20" t="s">
        <v>5</v>
      </c>
      <c r="D121" s="21" t="s">
        <v>289</v>
      </c>
      <c r="E121" s="1" t="s">
        <v>221</v>
      </c>
      <c r="F121" s="11" t="s">
        <v>231</v>
      </c>
      <c r="G121" s="2"/>
      <c r="H121" s="2" t="s">
        <v>414</v>
      </c>
      <c r="I121" s="2" t="s">
        <v>204</v>
      </c>
    </row>
    <row r="122" spans="1:9">
      <c r="A122" s="4">
        <v>150220</v>
      </c>
      <c r="B122" s="7" t="s">
        <v>153</v>
      </c>
      <c r="C122" s="20" t="s">
        <v>6</v>
      </c>
      <c r="D122" s="21" t="s">
        <v>294</v>
      </c>
      <c r="E122" s="1" t="s">
        <v>221</v>
      </c>
      <c r="F122" s="11" t="s">
        <v>227</v>
      </c>
      <c r="G122" s="2"/>
      <c r="H122" s="2" t="s">
        <v>415</v>
      </c>
      <c r="I122" s="2"/>
    </row>
    <row r="123" spans="1:9">
      <c r="A123" s="4">
        <v>150221</v>
      </c>
      <c r="B123" s="7" t="s">
        <v>154</v>
      </c>
      <c r="C123" s="20" t="s">
        <v>10</v>
      </c>
      <c r="D123" s="21" t="s">
        <v>295</v>
      </c>
      <c r="E123" s="1" t="s">
        <v>210</v>
      </c>
      <c r="F123" s="11" t="s">
        <v>239</v>
      </c>
      <c r="G123" s="2"/>
      <c r="H123" s="2" t="s">
        <v>416</v>
      </c>
      <c r="I123" s="2" t="s">
        <v>192</v>
      </c>
    </row>
    <row r="124" spans="1:9">
      <c r="A124" s="4">
        <v>150222</v>
      </c>
      <c r="B124" s="7" t="s">
        <v>155</v>
      </c>
      <c r="C124" s="20" t="s">
        <v>5</v>
      </c>
      <c r="D124" s="21" t="s">
        <v>289</v>
      </c>
      <c r="E124" s="1" t="s">
        <v>217</v>
      </c>
      <c r="F124" s="11" t="s">
        <v>240</v>
      </c>
      <c r="G124" s="2"/>
      <c r="H124" s="2" t="s">
        <v>417</v>
      </c>
      <c r="I124" s="2"/>
    </row>
    <row r="125" spans="1:9">
      <c r="A125" s="4">
        <v>150223</v>
      </c>
      <c r="B125" s="7" t="s">
        <v>156</v>
      </c>
      <c r="C125" s="20" t="s">
        <v>6</v>
      </c>
      <c r="D125" s="21" t="s">
        <v>292</v>
      </c>
      <c r="E125" s="1" t="s">
        <v>221</v>
      </c>
      <c r="F125" s="11" t="s">
        <v>226</v>
      </c>
      <c r="G125" s="2"/>
      <c r="H125" s="2" t="s">
        <v>418</v>
      </c>
      <c r="I125" s="2"/>
    </row>
    <row r="126" spans="1:9">
      <c r="A126" s="4">
        <v>150224</v>
      </c>
      <c r="B126" s="7" t="s">
        <v>157</v>
      </c>
      <c r="C126" s="20" t="s">
        <v>9</v>
      </c>
      <c r="D126" s="21" t="s">
        <v>291</v>
      </c>
      <c r="E126" s="1" t="s">
        <v>220</v>
      </c>
      <c r="F126" s="11" t="s">
        <v>226</v>
      </c>
      <c r="G126" s="2"/>
      <c r="H126" s="2" t="s">
        <v>419</v>
      </c>
      <c r="I126" s="2"/>
    </row>
    <row r="127" spans="1:9">
      <c r="A127" s="4">
        <v>150225</v>
      </c>
      <c r="B127" s="6" t="s">
        <v>158</v>
      </c>
      <c r="C127" s="20" t="s">
        <v>6</v>
      </c>
      <c r="D127" s="21" t="s">
        <v>289</v>
      </c>
      <c r="E127" s="1" t="s">
        <v>213</v>
      </c>
      <c r="F127" s="11" t="s">
        <v>235</v>
      </c>
      <c r="G127" s="2"/>
      <c r="H127" s="2" t="s">
        <v>420</v>
      </c>
      <c r="I127" s="2" t="s">
        <v>194</v>
      </c>
    </row>
    <row r="128" spans="1:9">
      <c r="A128" s="4">
        <v>150226</v>
      </c>
      <c r="B128" s="7" t="s">
        <v>159</v>
      </c>
      <c r="C128" s="20" t="s">
        <v>6</v>
      </c>
      <c r="D128" s="21" t="s">
        <v>294</v>
      </c>
      <c r="E128" s="1" t="s">
        <v>219</v>
      </c>
      <c r="F128" s="11" t="s">
        <v>232</v>
      </c>
      <c r="G128" s="2" t="s">
        <v>8</v>
      </c>
      <c r="H128" s="2" t="s">
        <v>421</v>
      </c>
      <c r="I128" s="2" t="s">
        <v>189</v>
      </c>
    </row>
    <row r="129" spans="1:9">
      <c r="A129" s="4">
        <v>150227</v>
      </c>
      <c r="B129" s="9" t="s">
        <v>160</v>
      </c>
      <c r="C129" s="20" t="s">
        <v>10</v>
      </c>
      <c r="D129" s="21" t="s">
        <v>293</v>
      </c>
      <c r="E129" s="1" t="s">
        <v>216</v>
      </c>
      <c r="F129" s="11" t="s">
        <v>239</v>
      </c>
      <c r="G129" s="2"/>
      <c r="H129" s="2" t="s">
        <v>422</v>
      </c>
      <c r="I129" s="2" t="s">
        <v>40</v>
      </c>
    </row>
    <row r="130" spans="1:9">
      <c r="A130" s="4">
        <v>150228</v>
      </c>
      <c r="B130" s="9" t="s">
        <v>161</v>
      </c>
      <c r="C130" s="20" t="s">
        <v>13</v>
      </c>
      <c r="D130" s="21" t="s">
        <v>289</v>
      </c>
      <c r="E130" s="1" t="s">
        <v>216</v>
      </c>
      <c r="F130" s="11" t="s">
        <v>239</v>
      </c>
      <c r="G130" s="2"/>
      <c r="H130" s="2" t="s">
        <v>423</v>
      </c>
      <c r="I130" s="2"/>
    </row>
    <row r="131" spans="1:9">
      <c r="A131" s="4">
        <v>150229</v>
      </c>
      <c r="B131" s="8" t="s">
        <v>162</v>
      </c>
      <c r="C131" s="20" t="s">
        <v>19</v>
      </c>
      <c r="D131" s="21" t="s">
        <v>294</v>
      </c>
      <c r="E131" s="1" t="s">
        <v>220</v>
      </c>
      <c r="F131" s="11" t="s">
        <v>222</v>
      </c>
      <c r="G131" s="2"/>
      <c r="H131" s="2" t="s">
        <v>424</v>
      </c>
      <c r="I131" s="2"/>
    </row>
    <row r="132" spans="1:9">
      <c r="A132" s="4">
        <v>150230</v>
      </c>
      <c r="B132" s="6" t="s">
        <v>163</v>
      </c>
      <c r="C132" s="20" t="s">
        <v>6</v>
      </c>
      <c r="D132" s="21" t="s">
        <v>293</v>
      </c>
      <c r="E132" s="1" t="s">
        <v>221</v>
      </c>
      <c r="F132" s="11" t="s">
        <v>227</v>
      </c>
      <c r="G132" s="2"/>
      <c r="H132" s="2" t="s">
        <v>425</v>
      </c>
      <c r="I132" s="2"/>
    </row>
    <row r="133" spans="1:9">
      <c r="A133" s="4">
        <v>150231</v>
      </c>
      <c r="B133" s="8" t="s">
        <v>164</v>
      </c>
      <c r="C133" s="20" t="s">
        <v>39</v>
      </c>
      <c r="D133" s="21" t="s">
        <v>287</v>
      </c>
      <c r="E133" s="1" t="s">
        <v>218</v>
      </c>
      <c r="F133" s="11" t="s">
        <v>238</v>
      </c>
      <c r="G133" s="2"/>
      <c r="H133" s="2" t="s">
        <v>426</v>
      </c>
      <c r="I133" s="2" t="s">
        <v>41</v>
      </c>
    </row>
    <row r="134" spans="1:9">
      <c r="A134" s="4">
        <v>150232</v>
      </c>
      <c r="B134" s="8" t="s">
        <v>165</v>
      </c>
      <c r="C134" s="20" t="s">
        <v>7</v>
      </c>
      <c r="D134" s="21" t="s">
        <v>294</v>
      </c>
      <c r="E134" s="1" t="s">
        <v>214</v>
      </c>
      <c r="F134" s="11" t="s">
        <v>243</v>
      </c>
      <c r="G134" s="2"/>
      <c r="H134" s="2" t="s">
        <v>427</v>
      </c>
      <c r="I134" s="2"/>
    </row>
    <row r="135" spans="1:9">
      <c r="A135" s="4">
        <v>150233</v>
      </c>
      <c r="B135" s="8" t="s">
        <v>166</v>
      </c>
      <c r="C135" s="20" t="s">
        <v>10</v>
      </c>
      <c r="D135" s="21" t="s">
        <v>291</v>
      </c>
      <c r="E135" s="1" t="s">
        <v>213</v>
      </c>
      <c r="F135" s="11" t="s">
        <v>226</v>
      </c>
      <c r="G135" s="2"/>
      <c r="H135" s="2" t="s">
        <v>428</v>
      </c>
      <c r="I135" s="2" t="s">
        <v>192</v>
      </c>
    </row>
    <row r="136" spans="1:9">
      <c r="A136" s="4">
        <v>150234</v>
      </c>
      <c r="B136" s="6" t="s">
        <v>167</v>
      </c>
      <c r="C136" s="20" t="s">
        <v>5</v>
      </c>
      <c r="D136" s="21" t="s">
        <v>287</v>
      </c>
      <c r="E136" s="1" t="s">
        <v>212</v>
      </c>
      <c r="F136" s="11" t="s">
        <v>227</v>
      </c>
      <c r="G136" s="2"/>
      <c r="H136" s="2" t="s">
        <v>429</v>
      </c>
      <c r="I136" s="2"/>
    </row>
    <row r="137" spans="1:9">
      <c r="A137" s="4">
        <v>150235</v>
      </c>
      <c r="B137" s="6" t="s">
        <v>168</v>
      </c>
      <c r="C137" s="20" t="s">
        <v>6</v>
      </c>
      <c r="D137" s="21" t="s">
        <v>290</v>
      </c>
      <c r="E137" s="1" t="s">
        <v>210</v>
      </c>
      <c r="F137" s="11" t="s">
        <v>247</v>
      </c>
      <c r="G137" s="2"/>
      <c r="H137" s="2" t="s">
        <v>430</v>
      </c>
      <c r="I137" s="2"/>
    </row>
    <row r="138" spans="1:9">
      <c r="A138" s="4">
        <v>150236</v>
      </c>
      <c r="B138" s="8" t="s">
        <v>169</v>
      </c>
      <c r="C138" s="20" t="s">
        <v>10</v>
      </c>
      <c r="D138" s="21" t="s">
        <v>293</v>
      </c>
      <c r="E138" s="1" t="s">
        <v>217</v>
      </c>
      <c r="F138" s="11" t="s">
        <v>236</v>
      </c>
      <c r="G138" s="2"/>
      <c r="H138" s="2" t="s">
        <v>431</v>
      </c>
      <c r="I138" s="2" t="s">
        <v>190</v>
      </c>
    </row>
    <row r="139" spans="1:9">
      <c r="A139" s="4">
        <v>150237</v>
      </c>
      <c r="B139" s="7" t="s">
        <v>170</v>
      </c>
      <c r="C139" s="20" t="s">
        <v>7</v>
      </c>
      <c r="D139" s="21" t="s">
        <v>289</v>
      </c>
      <c r="E139" s="1" t="s">
        <v>217</v>
      </c>
      <c r="F139" s="11" t="s">
        <v>228</v>
      </c>
      <c r="G139" s="2" t="s">
        <v>11</v>
      </c>
      <c r="H139" s="2" t="s">
        <v>432</v>
      </c>
      <c r="I139" s="2" t="s">
        <v>191</v>
      </c>
    </row>
    <row r="140" spans="1:9">
      <c r="A140" s="4">
        <v>150238</v>
      </c>
      <c r="B140" s="7" t="s">
        <v>171</v>
      </c>
      <c r="C140" s="20" t="s">
        <v>10</v>
      </c>
      <c r="D140" s="21" t="s">
        <v>294</v>
      </c>
      <c r="E140" s="1" t="s">
        <v>215</v>
      </c>
      <c r="F140" s="11" t="s">
        <v>240</v>
      </c>
      <c r="G140" s="2"/>
      <c r="H140" s="2" t="s">
        <v>433</v>
      </c>
      <c r="I140" s="2"/>
    </row>
    <row r="141" spans="1:9">
      <c r="A141" s="4">
        <v>150239</v>
      </c>
      <c r="B141" s="6" t="s">
        <v>172</v>
      </c>
      <c r="C141" s="20" t="s">
        <v>6</v>
      </c>
      <c r="D141" s="21" t="s">
        <v>291</v>
      </c>
      <c r="E141" s="1" t="s">
        <v>220</v>
      </c>
      <c r="F141" s="11" t="s">
        <v>236</v>
      </c>
      <c r="G141" s="2"/>
      <c r="H141" s="2" t="s">
        <v>434</v>
      </c>
      <c r="I141" s="2" t="s">
        <v>192</v>
      </c>
    </row>
    <row r="142" spans="1:9">
      <c r="A142" s="4">
        <v>150240</v>
      </c>
      <c r="B142" s="7" t="s">
        <v>173</v>
      </c>
      <c r="C142" s="20" t="s">
        <v>7</v>
      </c>
      <c r="D142" s="21" t="s">
        <v>288</v>
      </c>
      <c r="E142" s="1" t="s">
        <v>212</v>
      </c>
      <c r="F142" s="11" t="s">
        <v>230</v>
      </c>
      <c r="G142" s="2" t="s">
        <v>8</v>
      </c>
      <c r="H142" s="2" t="s">
        <v>435</v>
      </c>
      <c r="I142" s="2" t="s">
        <v>189</v>
      </c>
    </row>
    <row r="143" spans="1:9">
      <c r="A143" s="4">
        <v>150241</v>
      </c>
      <c r="B143" s="7" t="s">
        <v>174</v>
      </c>
      <c r="C143" s="20" t="s">
        <v>18</v>
      </c>
      <c r="D143" s="21" t="s">
        <v>292</v>
      </c>
      <c r="E143" s="1" t="s">
        <v>218</v>
      </c>
      <c r="F143" s="11" t="s">
        <v>231</v>
      </c>
      <c r="G143" s="2"/>
      <c r="H143" s="2" t="s">
        <v>436</v>
      </c>
      <c r="I143" s="2"/>
    </row>
    <row r="144" spans="1:9">
      <c r="A144" s="4">
        <v>150242</v>
      </c>
      <c r="B144" s="7" t="s">
        <v>175</v>
      </c>
      <c r="C144" s="20" t="s">
        <v>5</v>
      </c>
      <c r="D144" s="21" t="s">
        <v>291</v>
      </c>
      <c r="E144" s="1" t="s">
        <v>215</v>
      </c>
      <c r="F144" s="11" t="s">
        <v>222</v>
      </c>
      <c r="G144" s="2" t="s">
        <v>22</v>
      </c>
      <c r="H144" s="2" t="s">
        <v>437</v>
      </c>
      <c r="I144" s="2" t="s">
        <v>193</v>
      </c>
    </row>
    <row r="145" spans="1:9">
      <c r="A145" s="4">
        <v>150243</v>
      </c>
      <c r="B145" s="7" t="s">
        <v>176</v>
      </c>
      <c r="C145" s="20" t="s">
        <v>6</v>
      </c>
      <c r="D145" s="21" t="s">
        <v>287</v>
      </c>
      <c r="E145" s="1" t="s">
        <v>220</v>
      </c>
      <c r="F145" s="11" t="s">
        <v>227</v>
      </c>
      <c r="G145" s="2"/>
      <c r="H145" s="2" t="s">
        <v>438</v>
      </c>
      <c r="I145" s="2"/>
    </row>
    <row r="146" spans="1:9">
      <c r="A146" s="4">
        <v>150244</v>
      </c>
      <c r="B146" s="7" t="s">
        <v>177</v>
      </c>
      <c r="C146" s="20" t="s">
        <v>9</v>
      </c>
      <c r="D146" s="21" t="s">
        <v>292</v>
      </c>
      <c r="E146" s="1" t="s">
        <v>212</v>
      </c>
      <c r="F146" s="11" t="s">
        <v>238</v>
      </c>
      <c r="G146" s="2"/>
      <c r="H146" s="2" t="s">
        <v>439</v>
      </c>
      <c r="I146" s="2"/>
    </row>
    <row r="147" spans="1:9">
      <c r="A147" s="4">
        <v>150245</v>
      </c>
      <c r="B147" s="9" t="s">
        <v>178</v>
      </c>
      <c r="C147" s="20" t="s">
        <v>9</v>
      </c>
      <c r="D147" s="21" t="s">
        <v>293</v>
      </c>
      <c r="E147" s="1" t="s">
        <v>212</v>
      </c>
      <c r="F147" s="11" t="s">
        <v>237</v>
      </c>
      <c r="G147" s="2" t="s">
        <v>29</v>
      </c>
      <c r="H147" s="2" t="s">
        <v>440</v>
      </c>
      <c r="I147" s="2" t="s">
        <v>192</v>
      </c>
    </row>
    <row r="148" spans="1:9">
      <c r="A148" s="4">
        <v>150246</v>
      </c>
      <c r="B148" s="7" t="s">
        <v>179</v>
      </c>
      <c r="C148" s="20" t="s">
        <v>7</v>
      </c>
      <c r="D148" s="21" t="s">
        <v>289</v>
      </c>
      <c r="E148" s="1" t="s">
        <v>221</v>
      </c>
      <c r="F148" s="11" t="s">
        <v>230</v>
      </c>
      <c r="G148" s="2" t="s">
        <v>22</v>
      </c>
      <c r="H148" s="2" t="s">
        <v>441</v>
      </c>
      <c r="I148" s="2" t="s">
        <v>191</v>
      </c>
    </row>
    <row r="149" spans="1:9">
      <c r="A149" s="4">
        <v>150247</v>
      </c>
      <c r="B149" s="7" t="s">
        <v>180</v>
      </c>
      <c r="C149" s="20" t="s">
        <v>10</v>
      </c>
      <c r="D149" s="21" t="s">
        <v>292</v>
      </c>
      <c r="E149" s="1" t="s">
        <v>213</v>
      </c>
      <c r="F149" s="11" t="s">
        <v>241</v>
      </c>
      <c r="G149" s="2"/>
      <c r="H149" s="2" t="s">
        <v>442</v>
      </c>
      <c r="I149" s="2"/>
    </row>
    <row r="150" spans="1:9">
      <c r="A150" s="4">
        <v>150248</v>
      </c>
      <c r="B150" s="7" t="s">
        <v>181</v>
      </c>
      <c r="C150" s="20" t="s">
        <v>12</v>
      </c>
      <c r="D150" s="21" t="s">
        <v>293</v>
      </c>
      <c r="E150" s="1" t="s">
        <v>216</v>
      </c>
      <c r="F150" s="11" t="s">
        <v>240</v>
      </c>
      <c r="G150" s="2"/>
      <c r="H150" s="2" t="s">
        <v>443</v>
      </c>
      <c r="I150" s="2"/>
    </row>
    <row r="151" spans="1:9">
      <c r="A151" s="4">
        <v>150249</v>
      </c>
      <c r="B151" s="7" t="s">
        <v>182</v>
      </c>
      <c r="C151" s="20" t="s">
        <v>10</v>
      </c>
      <c r="D151" s="21" t="s">
        <v>289</v>
      </c>
      <c r="E151" s="1" t="s">
        <v>220</v>
      </c>
      <c r="F151" s="11" t="s">
        <v>248</v>
      </c>
      <c r="G151" s="2"/>
      <c r="H151" s="2" t="s">
        <v>444</v>
      </c>
      <c r="I151" s="2" t="s">
        <v>190</v>
      </c>
    </row>
    <row r="152" spans="1:9">
      <c r="A152" s="4">
        <v>150250</v>
      </c>
      <c r="B152" s="7" t="s">
        <v>183</v>
      </c>
      <c r="C152" s="20" t="s">
        <v>5</v>
      </c>
      <c r="D152" s="21" t="s">
        <v>294</v>
      </c>
      <c r="E152" s="1" t="s">
        <v>215</v>
      </c>
      <c r="F152" s="11" t="s">
        <v>249</v>
      </c>
      <c r="G152" s="2"/>
      <c r="H152" s="2" t="s">
        <v>445</v>
      </c>
      <c r="I152" s="2"/>
    </row>
    <row r="153" spans="1:9">
      <c r="A153" s="4">
        <v>150251</v>
      </c>
      <c r="B153" s="7" t="s">
        <v>184</v>
      </c>
      <c r="C153" s="20" t="s">
        <v>6</v>
      </c>
      <c r="D153" s="21" t="s">
        <v>291</v>
      </c>
      <c r="E153" s="1" t="s">
        <v>216</v>
      </c>
      <c r="F153" s="11" t="s">
        <v>222</v>
      </c>
      <c r="G153" s="2"/>
      <c r="H153" s="2" t="s">
        <v>446</v>
      </c>
      <c r="I153" s="2"/>
    </row>
    <row r="154" spans="1:9">
      <c r="A154" s="4">
        <v>150252</v>
      </c>
      <c r="B154" s="7" t="s">
        <v>185</v>
      </c>
      <c r="C154" s="20" t="s">
        <v>9</v>
      </c>
      <c r="D154" s="21" t="s">
        <v>288</v>
      </c>
      <c r="E154" s="1" t="s">
        <v>219</v>
      </c>
      <c r="F154" s="11" t="s">
        <v>245</v>
      </c>
      <c r="G154" s="2"/>
      <c r="H154" s="2" t="s">
        <v>447</v>
      </c>
      <c r="I154" s="2"/>
    </row>
  </sheetData>
  <conditionalFormatting sqref="F2:F107">
    <cfRule type="expression" dxfId="5" priority="4">
      <formula>AND(#REF!="New",#REF!="GB")</formula>
    </cfRule>
  </conditionalFormatting>
  <conditionalFormatting sqref="F111:F154">
    <cfRule type="expression" dxfId="4" priority="3">
      <formula>AND(#REF!="New",#REF!="GB")</formula>
    </cfRule>
  </conditionalFormatting>
  <conditionalFormatting sqref="F108:F110">
    <cfRule type="expression" dxfId="3" priority="2">
      <formula>AND(#REF!="New",#REF!="GB")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3BF1C-AD83-48A4-8084-1840DA3DD786}">
  <dimension ref="A1:V154"/>
  <sheetViews>
    <sheetView workbookViewId="0"/>
  </sheetViews>
  <sheetFormatPr defaultColWidth="8.77734375" defaultRowHeight="14.4"/>
  <cols>
    <col min="1" max="1" width="10.77734375" bestFit="1" customWidth="1"/>
    <col min="2" max="2" width="23.44140625" style="3" bestFit="1" customWidth="1"/>
    <col min="3" max="3" width="18.77734375" customWidth="1"/>
    <col min="4" max="4" width="11.33203125" customWidth="1"/>
    <col min="5" max="7" width="17.44140625" customWidth="1"/>
    <col min="8" max="8" width="17.109375" customWidth="1"/>
    <col min="9" max="9" width="27.33203125" customWidth="1"/>
    <col min="10" max="10" width="10.6640625" bestFit="1" customWidth="1"/>
    <col min="11" max="11" width="41.33203125" bestFit="1" customWidth="1"/>
    <col min="12" max="13" width="24.109375" customWidth="1"/>
    <col min="14" max="17" width="41.33203125" customWidth="1"/>
  </cols>
  <sheetData>
    <row r="1" spans="1:22" s="12" customFormat="1" ht="33.75" customHeight="1">
      <c r="A1" s="15" t="s">
        <v>461</v>
      </c>
      <c r="B1" s="16" t="s">
        <v>0</v>
      </c>
      <c r="C1" s="17" t="s">
        <v>1</v>
      </c>
      <c r="D1" s="17" t="s">
        <v>2</v>
      </c>
      <c r="E1" s="17" t="s">
        <v>462</v>
      </c>
      <c r="F1" s="17" t="s">
        <v>511</v>
      </c>
      <c r="G1" s="17" t="s">
        <v>513</v>
      </c>
      <c r="H1" s="15" t="s">
        <v>262</v>
      </c>
      <c r="I1" s="18" t="s">
        <v>3</v>
      </c>
      <c r="J1" s="18" t="s">
        <v>296</v>
      </c>
      <c r="K1" s="18" t="s">
        <v>4</v>
      </c>
      <c r="L1" s="48" t="s">
        <v>497</v>
      </c>
      <c r="M1" s="48" t="s">
        <v>515</v>
      </c>
      <c r="N1" s="58" t="s">
        <v>499</v>
      </c>
      <c r="O1" s="59" t="s">
        <v>500</v>
      </c>
      <c r="P1" s="59" t="s">
        <v>512</v>
      </c>
      <c r="Q1" s="58" t="s">
        <v>490</v>
      </c>
      <c r="R1" s="60" t="s">
        <v>490</v>
      </c>
      <c r="S1" s="60" t="s">
        <v>492</v>
      </c>
      <c r="T1" s="60" t="s">
        <v>491</v>
      </c>
      <c r="U1" s="60" t="s">
        <v>493</v>
      </c>
      <c r="V1" s="57" t="s">
        <v>509</v>
      </c>
    </row>
    <row r="2" spans="1:22">
      <c r="A2" s="4" t="str">
        <f>SUBSTITUTE('Student database_Raw'!A2,"K","")</f>
        <v>150100</v>
      </c>
      <c r="B2" s="4" t="str">
        <f>TRIM('Student database_Raw'!B2)</f>
        <v>Mr. Behrouz COURT</v>
      </c>
      <c r="C2" s="4" t="str">
        <f>'Student database_Raw'!C2</f>
        <v>Intro to ECommerce</v>
      </c>
      <c r="D2" s="4" t="str">
        <f>TRIM('Student database_Raw'!D2)</f>
        <v>Sydney</v>
      </c>
      <c r="E2" s="4" t="str">
        <f>TRIM('Student database_Raw'!E2)</f>
        <v>T2-2015</v>
      </c>
      <c r="F2" s="61">
        <f>DATE(P2,IF(O2="T2",7,IF(O2="T1",3,IF(O2="T3",11))),IF(O2="T2",10,IF(O2="T1",13,IF(O2="T3",6))))</f>
        <v>42195</v>
      </c>
      <c r="G2" s="56" t="str">
        <f>TEXT(F2,"mmmm")</f>
        <v>July</v>
      </c>
      <c r="H2" s="4">
        <f>VALUE(TRIM(SUBSTITUTE('Student database_Raw'!F2, CHAR(160), "")))</f>
        <v>1</v>
      </c>
      <c r="I2" s="4" t="str">
        <f>IF(ISBLANK('Student database_Raw'!G2),I1,'Student database_Raw'!G2)</f>
        <v>Bachelor of Business</v>
      </c>
      <c r="J2" s="56" t="str">
        <f>'Student database_Raw'!H2</f>
        <v>1995-10-24</v>
      </c>
      <c r="K2" s="4" t="str">
        <f>IF(ISBLANK('Student database_Raw'!I2),K1,'Student database_Raw'!I2)</f>
        <v xml:space="preserve">Pathway Education </v>
      </c>
      <c r="L2" s="49">
        <f>IF(OR(H2=20,H2&gt;20),0,20-H2)</f>
        <v>19</v>
      </c>
      <c r="M2" s="62">
        <f>YEAR(F2)-YEAR(J2)</f>
        <v>20</v>
      </c>
      <c r="N2" s="49">
        <f t="shared" ref="N2:N33" si="0">SEARCH("-",E2,1)</f>
        <v>3</v>
      </c>
      <c r="O2" s="49" t="str">
        <f t="shared" ref="O2:O33" si="1">LEFT(E2,N2-1)</f>
        <v>T2</v>
      </c>
      <c r="P2" s="49">
        <f t="shared" ref="P2:P33" si="2">VALUE(TRIM(SUBSTITUTE(RIGHT(E2,4),CHAR(160),"")))</f>
        <v>2015</v>
      </c>
      <c r="Q2" s="49" t="b">
        <f>ISNUMBER(P2)</f>
        <v>1</v>
      </c>
      <c r="R2" t="b">
        <f>ISNUMBER(H2)</f>
        <v>1</v>
      </c>
      <c r="S2">
        <f>LEN(H2)</f>
        <v>1</v>
      </c>
      <c r="T2">
        <f>CODE(H2)</f>
        <v>49</v>
      </c>
      <c r="U2" t="str">
        <f>TEXT(J2,"dddd")</f>
        <v>Tuesday</v>
      </c>
    </row>
    <row r="3" spans="1:22">
      <c r="A3" s="4" t="str">
        <f>SUBSTITUTE('Student database_Raw'!A3,"K","")</f>
        <v>150101</v>
      </c>
      <c r="B3" s="4" t="str">
        <f>TRIM('Student database_Raw'!B3)</f>
        <v>Mr. Hootan VERIO</v>
      </c>
      <c r="C3" s="4" t="str">
        <f>'Student database_Raw'!C3</f>
        <v xml:space="preserve">Mgmt Principles </v>
      </c>
      <c r="D3" s="4" t="str">
        <f>TRIM('Student database_Raw'!D3)</f>
        <v>Brisbane</v>
      </c>
      <c r="E3" s="4" t="str">
        <f>TRIM('Student database_Raw'!E3)</f>
        <v>T1-2014</v>
      </c>
      <c r="F3" s="61">
        <f t="shared" ref="F3:F66" si="3">DATE(P3,IF(O3="T2",7,IF(O3="T1",3,IF(O3="T3",11))),IF(O3="T2",10,IF(O3="T1",13,IF(O3="T3",6))))</f>
        <v>41711</v>
      </c>
      <c r="G3" s="56" t="str">
        <f t="shared" ref="G3:G33" si="4">TEXT(F3,"mmmm")</f>
        <v>March</v>
      </c>
      <c r="H3" s="4">
        <f>VALUE(TRIM(SUBSTITUTE('Student database_Raw'!F3, CHAR(160), "")))</f>
        <v>1</v>
      </c>
      <c r="I3" s="4" t="str">
        <f>IF(ISBLANK('Student database_Raw'!G3),I2,'Student database_Raw'!G3)</f>
        <v>Bachelor of Business</v>
      </c>
      <c r="J3" s="4" t="str">
        <f>'Student database_Raw'!H3</f>
        <v>1993-01-05</v>
      </c>
      <c r="K3" s="4" t="str">
        <f>IF(ISBLANK('Student database_Raw'!I3),K2,'Student database_Raw'!I3)</f>
        <v xml:space="preserve">Pathway Education </v>
      </c>
      <c r="L3" s="49">
        <f t="shared" ref="L3:L66" si="5">IF(OR(H3=20,H3&gt;20),0,20-H3)</f>
        <v>19</v>
      </c>
      <c r="M3" s="62">
        <f t="shared" ref="M3:M66" si="6">YEAR(F3)-YEAR(J3)</f>
        <v>21</v>
      </c>
      <c r="N3" s="49">
        <f t="shared" si="0"/>
        <v>3</v>
      </c>
      <c r="O3" s="49" t="str">
        <f t="shared" si="1"/>
        <v>T1</v>
      </c>
      <c r="P3" s="49">
        <f>VALUE(TRIM(SUBSTITUTE(RIGHT(E3,4),CHAR(160),"")))</f>
        <v>2014</v>
      </c>
      <c r="Q3" s="49" t="b">
        <f t="shared" ref="Q3:Q66" si="7">ISNUMBER(P3)</f>
        <v>1</v>
      </c>
      <c r="R3" t="b">
        <f t="shared" ref="R3:R66" si="8">ISNUMBER(H3)</f>
        <v>1</v>
      </c>
      <c r="S3">
        <f t="shared" ref="S3:S66" si="9">LEN(H3)</f>
        <v>1</v>
      </c>
      <c r="T3">
        <f t="shared" ref="T3:T66" si="10">CODE(H3)</f>
        <v>49</v>
      </c>
      <c r="U3" t="str">
        <f t="shared" ref="U3:U66" si="11">TEXT(J3,"dddd")</f>
        <v>Tuesday</v>
      </c>
    </row>
    <row r="4" spans="1:22">
      <c r="A4" s="4" t="str">
        <f>SUBSTITUTE('Student database_Raw'!A4,"K","")</f>
        <v>150102</v>
      </c>
      <c r="B4" s="4" t="str">
        <f>TRIM('Student database_Raw'!B4)</f>
        <v>Ms. Kaveh RVATH</v>
      </c>
      <c r="C4" s="4" t="str">
        <f>'Student database_Raw'!C4</f>
        <v>Bus Acct</v>
      </c>
      <c r="D4" s="4" t="str">
        <f>TRIM('Student database_Raw'!D4)</f>
        <v>Melbourne</v>
      </c>
      <c r="E4" s="4" t="str">
        <f>TRIM('Student database_Raw'!E4)</f>
        <v>T2-2015</v>
      </c>
      <c r="F4" s="61">
        <f t="shared" si="3"/>
        <v>42195</v>
      </c>
      <c r="G4" s="56" t="str">
        <f t="shared" si="4"/>
        <v>July</v>
      </c>
      <c r="H4" s="4">
        <f>VALUE(TRIM(SUBSTITUTE('Student database_Raw'!F4, CHAR(160), "")))</f>
        <v>22</v>
      </c>
      <c r="I4" s="4" t="str">
        <f>IF(ISBLANK('Student database_Raw'!G4),I3,'Student database_Raw'!G4)</f>
        <v>Bachelor of Accounting</v>
      </c>
      <c r="J4" s="4" t="str">
        <f>'Student database_Raw'!H4</f>
        <v>1988-09-13</v>
      </c>
      <c r="K4" s="4" t="str">
        <f>IF(ISBLANK('Student database_Raw'!I4),K3,'Student database_Raw'!I4)</f>
        <v>Glob Consultancy</v>
      </c>
      <c r="L4" s="49">
        <f t="shared" si="5"/>
        <v>0</v>
      </c>
      <c r="M4" s="62">
        <f t="shared" si="6"/>
        <v>27</v>
      </c>
      <c r="N4" s="49">
        <f t="shared" si="0"/>
        <v>3</v>
      </c>
      <c r="O4" s="49" t="str">
        <f t="shared" si="1"/>
        <v>T2</v>
      </c>
      <c r="P4" s="49">
        <f t="shared" si="2"/>
        <v>2015</v>
      </c>
      <c r="Q4" s="49" t="b">
        <f t="shared" si="7"/>
        <v>1</v>
      </c>
      <c r="R4" t="b">
        <f t="shared" si="8"/>
        <v>1</v>
      </c>
      <c r="S4">
        <f t="shared" si="9"/>
        <v>2</v>
      </c>
      <c r="T4">
        <f t="shared" si="10"/>
        <v>50</v>
      </c>
      <c r="U4" t="str">
        <f t="shared" si="11"/>
        <v>Tuesday</v>
      </c>
    </row>
    <row r="5" spans="1:22">
      <c r="A5" s="4" t="str">
        <f>SUBSTITUTE('Student database_Raw'!A5,"K","")</f>
        <v>150103</v>
      </c>
      <c r="B5" s="4" t="str">
        <f>TRIM('Student database_Raw'!B5)</f>
        <v>Mr. Fardin KORBA</v>
      </c>
      <c r="C5" s="4" t="str">
        <f>'Student database_Raw'!C5</f>
        <v xml:space="preserve">Quant Methods </v>
      </c>
      <c r="D5" s="4" t="str">
        <f>TRIM('Student database_Raw'!D5)</f>
        <v>Brisbane</v>
      </c>
      <c r="E5" s="4" t="str">
        <f>TRIM('Student database_Raw'!E5)</f>
        <v>T2-2016</v>
      </c>
      <c r="F5" s="61">
        <f t="shared" si="3"/>
        <v>42561</v>
      </c>
      <c r="G5" s="56" t="str">
        <f t="shared" si="4"/>
        <v>July</v>
      </c>
      <c r="H5" s="4">
        <f>VALUE(TRIM(SUBSTITUTE('Student database_Raw'!F5, CHAR(160), "")))</f>
        <v>18</v>
      </c>
      <c r="I5" s="4" t="str">
        <f>IF(ISBLANK('Student database_Raw'!G5),I4,'Student database_Raw'!G5)</f>
        <v>Bachelor of Accounting</v>
      </c>
      <c r="J5" s="4" t="str">
        <f>'Student database_Raw'!H5</f>
        <v>1988-12-29</v>
      </c>
      <c r="K5" s="4" t="str">
        <f>IF(ISBLANK('Student database_Raw'!I5),K4,'Student database_Raw'!I5)</f>
        <v>Glob Consultancy</v>
      </c>
      <c r="L5" s="49">
        <f t="shared" si="5"/>
        <v>2</v>
      </c>
      <c r="M5" s="62">
        <f t="shared" si="6"/>
        <v>28</v>
      </c>
      <c r="N5" s="49">
        <f t="shared" si="0"/>
        <v>3</v>
      </c>
      <c r="O5" s="49" t="str">
        <f t="shared" si="1"/>
        <v>T2</v>
      </c>
      <c r="P5" s="49">
        <f t="shared" si="2"/>
        <v>2016</v>
      </c>
      <c r="Q5" s="49" t="b">
        <f t="shared" si="7"/>
        <v>1</v>
      </c>
      <c r="R5" t="b">
        <f t="shared" si="8"/>
        <v>1</v>
      </c>
      <c r="S5">
        <f t="shared" si="9"/>
        <v>2</v>
      </c>
      <c r="T5">
        <f t="shared" si="10"/>
        <v>49</v>
      </c>
      <c r="U5" t="str">
        <f t="shared" si="11"/>
        <v>Thursday</v>
      </c>
    </row>
    <row r="6" spans="1:22">
      <c r="A6" s="4" t="str">
        <f>SUBSTITUTE('Student database_Raw'!A6,"K","")</f>
        <v>150104</v>
      </c>
      <c r="B6" s="4" t="str">
        <f>TRIM('Student database_Raw'!B6)</f>
        <v>Mr. Mehrab ILYAS</v>
      </c>
      <c r="C6" s="4" t="str">
        <f>'Student database_Raw'!C6</f>
        <v xml:space="preserve">Bus Comm </v>
      </c>
      <c r="D6" s="4" t="str">
        <f>TRIM('Student database_Raw'!D6)</f>
        <v>Sydney</v>
      </c>
      <c r="E6" s="4" t="str">
        <f>TRIM('Student database_Raw'!E6)</f>
        <v>T3-2016</v>
      </c>
      <c r="F6" s="61">
        <f t="shared" si="3"/>
        <v>42680</v>
      </c>
      <c r="G6" s="56" t="str">
        <f t="shared" si="4"/>
        <v>November</v>
      </c>
      <c r="H6" s="4">
        <f>VALUE(TRIM(SUBSTITUTE('Student database_Raw'!F6, CHAR(160), "")))</f>
        <v>36</v>
      </c>
      <c r="I6" s="4" t="str">
        <f>IF(ISBLANK('Student database_Raw'!G6),I5,'Student database_Raw'!G6)</f>
        <v>Bachelor of Business</v>
      </c>
      <c r="J6" s="4" t="str">
        <f>'Student database_Raw'!H6</f>
        <v>1996-09-26</v>
      </c>
      <c r="K6" s="4" t="str">
        <f>IF(ISBLANK('Student database_Raw'!I6),K5,'Student database_Raw'!I6)</f>
        <v xml:space="preserve">Bridgeagency </v>
      </c>
      <c r="L6" s="49">
        <f t="shared" si="5"/>
        <v>0</v>
      </c>
      <c r="M6" s="62">
        <f t="shared" si="6"/>
        <v>20</v>
      </c>
      <c r="N6" s="49">
        <f t="shared" si="0"/>
        <v>3</v>
      </c>
      <c r="O6" s="49" t="str">
        <f t="shared" si="1"/>
        <v>T3</v>
      </c>
      <c r="P6" s="49">
        <f t="shared" si="2"/>
        <v>2016</v>
      </c>
      <c r="Q6" s="49" t="b">
        <f t="shared" si="7"/>
        <v>1</v>
      </c>
      <c r="R6" t="b">
        <f t="shared" si="8"/>
        <v>1</v>
      </c>
      <c r="S6">
        <f t="shared" si="9"/>
        <v>2</v>
      </c>
      <c r="T6">
        <f t="shared" si="10"/>
        <v>51</v>
      </c>
      <c r="U6" t="str">
        <f t="shared" si="11"/>
        <v>Thursday</v>
      </c>
    </row>
    <row r="7" spans="1:22">
      <c r="A7" s="4" t="str">
        <f>SUBSTITUTE('Student database_Raw'!A7,"K","")</f>
        <v>150105</v>
      </c>
      <c r="B7" s="4" t="str">
        <f>TRIM('Student database_Raw'!B7)</f>
        <v>Mr. Aram HALID</v>
      </c>
      <c r="C7" s="4" t="str">
        <f>'Student database_Raw'!C7</f>
        <v>Intro to ECommerce</v>
      </c>
      <c r="D7" s="4" t="str">
        <f>TRIM('Student database_Raw'!D7)</f>
        <v>Sydney</v>
      </c>
      <c r="E7" s="4" t="str">
        <f>TRIM('Student database_Raw'!E7)</f>
        <v>T2-2015</v>
      </c>
      <c r="F7" s="61">
        <f t="shared" si="3"/>
        <v>42195</v>
      </c>
      <c r="G7" s="56" t="str">
        <f t="shared" si="4"/>
        <v>July</v>
      </c>
      <c r="H7" s="4">
        <f>VALUE(TRIM(SUBSTITUTE('Student database_Raw'!F7, CHAR(160), "")))</f>
        <v>3</v>
      </c>
      <c r="I7" s="4" t="str">
        <f>IF(ISBLANK('Student database_Raw'!G7),I6,'Student database_Raw'!G7)</f>
        <v>Bachelor of Business</v>
      </c>
      <c r="J7" s="4" t="str">
        <f>'Student database_Raw'!H7</f>
        <v>1993-06-05</v>
      </c>
      <c r="K7" s="4" t="str">
        <f>IF(ISBLANK('Student database_Raw'!I7),K6,'Student database_Raw'!I7)</f>
        <v xml:space="preserve">Bridgeagency </v>
      </c>
      <c r="L7" s="49">
        <f t="shared" si="5"/>
        <v>17</v>
      </c>
      <c r="M7" s="62">
        <f t="shared" si="6"/>
        <v>22</v>
      </c>
      <c r="N7" s="49">
        <f t="shared" si="0"/>
        <v>3</v>
      </c>
      <c r="O7" s="49" t="str">
        <f t="shared" si="1"/>
        <v>T2</v>
      </c>
      <c r="P7" s="49">
        <f t="shared" si="2"/>
        <v>2015</v>
      </c>
      <c r="Q7" s="49" t="b">
        <f t="shared" si="7"/>
        <v>1</v>
      </c>
      <c r="R7" t="b">
        <f t="shared" si="8"/>
        <v>1</v>
      </c>
      <c r="S7">
        <f t="shared" si="9"/>
        <v>1</v>
      </c>
      <c r="T7">
        <f t="shared" si="10"/>
        <v>51</v>
      </c>
      <c r="U7" t="str">
        <f t="shared" si="11"/>
        <v>Saturday</v>
      </c>
    </row>
    <row r="8" spans="1:22">
      <c r="A8" s="4" t="str">
        <f>SUBSTITUTE('Student database_Raw'!A8,"K","")</f>
        <v>150106</v>
      </c>
      <c r="B8" s="4" t="str">
        <f>TRIM('Student database_Raw'!B8)</f>
        <v>Mr. Nazilla AYYAB</v>
      </c>
      <c r="C8" s="4" t="str">
        <f>'Student database_Raw'!C8</f>
        <v xml:space="preserve">Mgmt Principles </v>
      </c>
      <c r="D8" s="4" t="str">
        <f>TRIM('Student database_Raw'!D8)</f>
        <v>Sydney</v>
      </c>
      <c r="E8" s="4" t="str">
        <f>TRIM('Student database_Raw'!E8)</f>
        <v>T2-2015</v>
      </c>
      <c r="F8" s="61">
        <f t="shared" si="3"/>
        <v>42195</v>
      </c>
      <c r="G8" s="56" t="str">
        <f t="shared" si="4"/>
        <v>July</v>
      </c>
      <c r="H8" s="4">
        <f>VALUE(TRIM(SUBSTITUTE('Student database_Raw'!F8, CHAR(160), "")))</f>
        <v>11</v>
      </c>
      <c r="I8" s="4" t="str">
        <f>IF(ISBLANK('Student database_Raw'!G8),I7,'Student database_Raw'!G8)</f>
        <v>Bachelor of Business</v>
      </c>
      <c r="J8" s="4" t="str">
        <f>'Student database_Raw'!H8</f>
        <v>1990-07-17</v>
      </c>
      <c r="K8" s="4" t="str">
        <f>IF(ISBLANK('Student database_Raw'!I8),K7,'Student database_Raw'!I8)</f>
        <v xml:space="preserve">Bridgeagency </v>
      </c>
      <c r="L8" s="49">
        <f t="shared" si="5"/>
        <v>9</v>
      </c>
      <c r="M8" s="62">
        <f t="shared" si="6"/>
        <v>25</v>
      </c>
      <c r="N8" s="49">
        <f t="shared" si="0"/>
        <v>3</v>
      </c>
      <c r="O8" s="49" t="str">
        <f t="shared" si="1"/>
        <v>T2</v>
      </c>
      <c r="P8" s="49">
        <f t="shared" si="2"/>
        <v>2015</v>
      </c>
      <c r="Q8" s="49" t="b">
        <f t="shared" si="7"/>
        <v>1</v>
      </c>
      <c r="R8" t="b">
        <f t="shared" si="8"/>
        <v>1</v>
      </c>
      <c r="S8">
        <f t="shared" si="9"/>
        <v>2</v>
      </c>
      <c r="T8">
        <f t="shared" si="10"/>
        <v>49</v>
      </c>
      <c r="U8" t="str">
        <f t="shared" si="11"/>
        <v>Tuesday</v>
      </c>
    </row>
    <row r="9" spans="1:22">
      <c r="A9" s="4" t="str">
        <f>SUBSTITUTE('Student database_Raw'!A9,"K","")</f>
        <v>150107</v>
      </c>
      <c r="B9" s="4" t="str">
        <f>TRIM('Student database_Raw'!B9)</f>
        <v>Mr. Shahrbanou ANDIO</v>
      </c>
      <c r="C9" s="4" t="str">
        <f>'Student database_Raw'!C9</f>
        <v xml:space="preserve">Mgmt Principles </v>
      </c>
      <c r="D9" s="4" t="str">
        <f>TRIM('Student database_Raw'!D9)</f>
        <v>Sydney</v>
      </c>
      <c r="E9" s="4" t="str">
        <f>TRIM('Student database_Raw'!E9)</f>
        <v>T3-2016</v>
      </c>
      <c r="F9" s="61">
        <f t="shared" si="3"/>
        <v>42680</v>
      </c>
      <c r="G9" s="56" t="str">
        <f t="shared" si="4"/>
        <v>November</v>
      </c>
      <c r="H9" s="4">
        <f>VALUE(TRIM(SUBSTITUTE('Student database_Raw'!F9, CHAR(160), "")))</f>
        <v>30</v>
      </c>
      <c r="I9" s="4" t="str">
        <f>IF(ISBLANK('Student database_Raw'!G9),I8,'Student database_Raw'!G9)</f>
        <v>Bachelor of Business</v>
      </c>
      <c r="J9" s="4" t="str">
        <f>'Student database_Raw'!H9</f>
        <v>1992-03-04</v>
      </c>
      <c r="K9" s="4" t="str">
        <f>IF(ISBLANK('Student database_Raw'!I9),K8,'Student database_Raw'!I9)</f>
        <v xml:space="preserve">Bridgeagency </v>
      </c>
      <c r="L9" s="49">
        <f t="shared" si="5"/>
        <v>0</v>
      </c>
      <c r="M9" s="62">
        <f t="shared" si="6"/>
        <v>24</v>
      </c>
      <c r="N9" s="49">
        <f t="shared" si="0"/>
        <v>3</v>
      </c>
      <c r="O9" s="49" t="str">
        <f t="shared" si="1"/>
        <v>T3</v>
      </c>
      <c r="P9" s="49">
        <f t="shared" si="2"/>
        <v>2016</v>
      </c>
      <c r="Q9" s="49" t="b">
        <f t="shared" si="7"/>
        <v>1</v>
      </c>
      <c r="R9" t="b">
        <f t="shared" si="8"/>
        <v>1</v>
      </c>
      <c r="S9">
        <f t="shared" si="9"/>
        <v>2</v>
      </c>
      <c r="T9">
        <f t="shared" si="10"/>
        <v>51</v>
      </c>
      <c r="U9" t="str">
        <f t="shared" si="11"/>
        <v>Wednesday</v>
      </c>
    </row>
    <row r="10" spans="1:22">
      <c r="A10" s="4" t="str">
        <f>SUBSTITUTE('Student database_Raw'!A10,"K","")</f>
        <v>150108</v>
      </c>
      <c r="B10" s="4" t="str">
        <f>TRIM('Student database_Raw'!B10)</f>
        <v>Mr. Sholeh Mohan</v>
      </c>
      <c r="C10" s="4" t="str">
        <f>'Student database_Raw'!C10</f>
        <v>HRM</v>
      </c>
      <c r="D10" s="4" t="str">
        <f>TRIM('Student database_Raw'!D10)</f>
        <v>Sydney</v>
      </c>
      <c r="E10" s="4" t="str">
        <f>TRIM('Student database_Raw'!E10)</f>
        <v>T2-2015</v>
      </c>
      <c r="F10" s="61">
        <f t="shared" si="3"/>
        <v>42195</v>
      </c>
      <c r="G10" s="56" t="str">
        <f t="shared" si="4"/>
        <v>July</v>
      </c>
      <c r="H10" s="4">
        <f>VALUE(TRIM(SUBSTITUTE('Student database_Raw'!F10, CHAR(160), "")))</f>
        <v>12</v>
      </c>
      <c r="I10" s="4" t="str">
        <f>IF(ISBLANK('Student database_Raw'!G10),I9,'Student database_Raw'!G10)</f>
        <v>Bachelor of Business</v>
      </c>
      <c r="J10" s="4" t="str">
        <f>'Student database_Raw'!H10</f>
        <v>1998-11-06</v>
      </c>
      <c r="K10" s="4" t="str">
        <f>IF(ISBLANK('Student database_Raw'!I10),K9,'Student database_Raw'!I10)</f>
        <v>BrightwayConsultants</v>
      </c>
      <c r="L10" s="49">
        <f t="shared" si="5"/>
        <v>8</v>
      </c>
      <c r="M10" s="62">
        <f t="shared" si="6"/>
        <v>17</v>
      </c>
      <c r="N10" s="49">
        <f t="shared" si="0"/>
        <v>3</v>
      </c>
      <c r="O10" s="49" t="str">
        <f t="shared" si="1"/>
        <v>T2</v>
      </c>
      <c r="P10" s="49">
        <f t="shared" si="2"/>
        <v>2015</v>
      </c>
      <c r="Q10" s="49" t="b">
        <f t="shared" si="7"/>
        <v>1</v>
      </c>
      <c r="R10" t="b">
        <f t="shared" si="8"/>
        <v>1</v>
      </c>
      <c r="S10">
        <f t="shared" si="9"/>
        <v>2</v>
      </c>
      <c r="T10">
        <f t="shared" si="10"/>
        <v>49</v>
      </c>
      <c r="U10" t="str">
        <f t="shared" si="11"/>
        <v>Friday</v>
      </c>
    </row>
    <row r="11" spans="1:22">
      <c r="A11" s="4" t="str">
        <f>SUBSTITUTE('Student database_Raw'!A11,"K","")</f>
        <v>150109</v>
      </c>
      <c r="B11" s="4" t="str">
        <f>TRIM('Student database_Raw'!B11)</f>
        <v>Mr. Farangis pkota</v>
      </c>
      <c r="C11" s="4" t="str">
        <f>'Student database_Raw'!C11</f>
        <v>Bus Acct</v>
      </c>
      <c r="D11" s="4" t="str">
        <f>TRIM('Student database_Raw'!D11)</f>
        <v>Melbourne</v>
      </c>
      <c r="E11" s="4" t="str">
        <f>TRIM('Student database_Raw'!E11)</f>
        <v>T2-2017</v>
      </c>
      <c r="F11" s="61">
        <f t="shared" si="3"/>
        <v>42926</v>
      </c>
      <c r="G11" s="56" t="str">
        <f t="shared" si="4"/>
        <v>July</v>
      </c>
      <c r="H11" s="4">
        <f>VALUE(TRIM(SUBSTITUTE('Student database_Raw'!F11, CHAR(160), "")))</f>
        <v>5</v>
      </c>
      <c r="I11" s="4" t="str">
        <f>IF(ISBLANK('Student database_Raw'!G11),I10,'Student database_Raw'!G11)</f>
        <v>Bachelor of Business</v>
      </c>
      <c r="J11" s="4" t="str">
        <f>'Student database_Raw'!H11</f>
        <v>1994-03-23</v>
      </c>
      <c r="K11" s="4" t="str">
        <f>IF(ISBLANK('Student database_Raw'!I11),K10,'Student database_Raw'!I11)</f>
        <v>Information Agency</v>
      </c>
      <c r="L11" s="49">
        <f t="shared" si="5"/>
        <v>15</v>
      </c>
      <c r="M11" s="62">
        <f t="shared" si="6"/>
        <v>23</v>
      </c>
      <c r="N11" s="49">
        <f t="shared" si="0"/>
        <v>3</v>
      </c>
      <c r="O11" s="49" t="str">
        <f t="shared" si="1"/>
        <v>T2</v>
      </c>
      <c r="P11" s="49">
        <f t="shared" si="2"/>
        <v>2017</v>
      </c>
      <c r="Q11" s="49" t="b">
        <f t="shared" si="7"/>
        <v>1</v>
      </c>
      <c r="R11" t="b">
        <f t="shared" si="8"/>
        <v>1</v>
      </c>
      <c r="S11">
        <f t="shared" si="9"/>
        <v>1</v>
      </c>
      <c r="T11">
        <f t="shared" si="10"/>
        <v>53</v>
      </c>
      <c r="U11" t="str">
        <f t="shared" si="11"/>
        <v>Wednesday</v>
      </c>
    </row>
    <row r="12" spans="1:22">
      <c r="A12" s="4" t="str">
        <f>SUBSTITUTE('Student database_Raw'!A12,"K","")</f>
        <v>150110</v>
      </c>
      <c r="B12" s="4" t="str">
        <f>TRIM('Student database_Raw'!B12)</f>
        <v>Mr. Sheeva ZAFAR</v>
      </c>
      <c r="C12" s="4" t="str">
        <f>'Student database_Raw'!C12</f>
        <v xml:space="preserve">Quant Methods </v>
      </c>
      <c r="D12" s="4" t="str">
        <f>TRIM('Student database_Raw'!D12)</f>
        <v>Sydney</v>
      </c>
      <c r="E12" s="4" t="str">
        <f>TRIM('Student database_Raw'!E12)</f>
        <v>T2-2015</v>
      </c>
      <c r="F12" s="61">
        <f t="shared" si="3"/>
        <v>42195</v>
      </c>
      <c r="G12" s="56" t="str">
        <f t="shared" si="4"/>
        <v>July</v>
      </c>
      <c r="H12" s="4">
        <f>VALUE(TRIM(SUBSTITUTE('Student database_Raw'!F12, CHAR(160), "")))</f>
        <v>8</v>
      </c>
      <c r="I12" s="4" t="str">
        <f>IF(ISBLANK('Student database_Raw'!G12),I11,'Student database_Raw'!G12)</f>
        <v>Bachelor of Business</v>
      </c>
      <c r="J12" s="4" t="str">
        <f>'Student database_Raw'!H12</f>
        <v>1996-12-02</v>
      </c>
      <c r="K12" s="4" t="str">
        <f>IF(ISBLANK('Student database_Raw'!I12),K11,'Student database_Raw'!I12)</f>
        <v>Information Agency</v>
      </c>
      <c r="L12" s="49">
        <f t="shared" si="5"/>
        <v>12</v>
      </c>
      <c r="M12" s="62">
        <f t="shared" si="6"/>
        <v>19</v>
      </c>
      <c r="N12" s="49">
        <f t="shared" si="0"/>
        <v>3</v>
      </c>
      <c r="O12" s="49" t="str">
        <f t="shared" si="1"/>
        <v>T2</v>
      </c>
      <c r="P12" s="49">
        <f t="shared" si="2"/>
        <v>2015</v>
      </c>
      <c r="Q12" s="49" t="b">
        <f t="shared" si="7"/>
        <v>1</v>
      </c>
      <c r="R12" t="b">
        <f t="shared" si="8"/>
        <v>1</v>
      </c>
      <c r="S12">
        <f t="shared" si="9"/>
        <v>1</v>
      </c>
      <c r="T12">
        <f t="shared" si="10"/>
        <v>56</v>
      </c>
      <c r="U12" t="str">
        <f t="shared" si="11"/>
        <v>Monday</v>
      </c>
    </row>
    <row r="13" spans="1:22">
      <c r="A13" s="4" t="str">
        <f>SUBSTITUTE('Student database_Raw'!A13,"K","")</f>
        <v>150111</v>
      </c>
      <c r="B13" s="4" t="str">
        <f>TRIM('Student database_Raw'!B13)</f>
        <v>Mr. Asal MUKHI</v>
      </c>
      <c r="C13" s="4" t="str">
        <f>'Student database_Raw'!C13</f>
        <v>Bus Acct</v>
      </c>
      <c r="D13" s="4" t="str">
        <f>TRIM('Student database_Raw'!D13)</f>
        <v>Sydney</v>
      </c>
      <c r="E13" s="4" t="str">
        <f>TRIM('Student database_Raw'!E13)</f>
        <v>T3-2016</v>
      </c>
      <c r="F13" s="61">
        <f t="shared" si="3"/>
        <v>42680</v>
      </c>
      <c r="G13" s="56" t="str">
        <f t="shared" si="4"/>
        <v>November</v>
      </c>
      <c r="H13" s="4">
        <f>VALUE(TRIM(SUBSTITUTE('Student database_Raw'!F13, CHAR(160), "")))</f>
        <v>13</v>
      </c>
      <c r="I13" s="4" t="str">
        <f>IF(ISBLANK('Student database_Raw'!G13),I12,'Student database_Raw'!G13)</f>
        <v>Bachelor of Business</v>
      </c>
      <c r="J13" s="4" t="str">
        <f>'Student database_Raw'!H13</f>
        <v>1996-01-13</v>
      </c>
      <c r="K13" s="4" t="str">
        <f>IF(ISBLANK('Student database_Raw'!I13),K12,'Student database_Raw'!I13)</f>
        <v xml:space="preserve">International Educational </v>
      </c>
      <c r="L13" s="49">
        <f t="shared" si="5"/>
        <v>7</v>
      </c>
      <c r="M13" s="62">
        <f t="shared" si="6"/>
        <v>20</v>
      </c>
      <c r="N13" s="49">
        <f t="shared" si="0"/>
        <v>3</v>
      </c>
      <c r="O13" s="49" t="str">
        <f t="shared" si="1"/>
        <v>T3</v>
      </c>
      <c r="P13" s="49">
        <f t="shared" si="2"/>
        <v>2016</v>
      </c>
      <c r="Q13" s="49" t="b">
        <f t="shared" si="7"/>
        <v>1</v>
      </c>
      <c r="R13" t="b">
        <f t="shared" si="8"/>
        <v>1</v>
      </c>
      <c r="S13">
        <f t="shared" si="9"/>
        <v>2</v>
      </c>
      <c r="T13">
        <f t="shared" si="10"/>
        <v>49</v>
      </c>
      <c r="U13" t="str">
        <f t="shared" si="11"/>
        <v>Saturday</v>
      </c>
    </row>
    <row r="14" spans="1:22">
      <c r="A14" s="4" t="str">
        <f>SUBSTITUTE('Student database_Raw'!A14,"K","")</f>
        <v>150112</v>
      </c>
      <c r="B14" s="4" t="str">
        <f>TRIM('Student database_Raw'!B14)</f>
        <v>Mr. Zari SINGH</v>
      </c>
      <c r="C14" s="4" t="str">
        <f>'Student database_Raw'!C14</f>
        <v>Corp Resp Ethics</v>
      </c>
      <c r="D14" s="4" t="str">
        <f>TRIM('Student database_Raw'!D14)</f>
        <v>Brisbane</v>
      </c>
      <c r="E14" s="4" t="str">
        <f>TRIM('Student database_Raw'!E14)</f>
        <v>T3-2015</v>
      </c>
      <c r="F14" s="61">
        <f t="shared" si="3"/>
        <v>42314</v>
      </c>
      <c r="G14" s="56" t="str">
        <f t="shared" si="4"/>
        <v>November</v>
      </c>
      <c r="H14" s="4">
        <f>VALUE(TRIM(SUBSTITUTE('Student database_Raw'!F14, CHAR(160), "")))</f>
        <v>28</v>
      </c>
      <c r="I14" s="4" t="str">
        <f>IF(ISBLANK('Student database_Raw'!G14),I13,'Student database_Raw'!G14)</f>
        <v>Bachelor of Business</v>
      </c>
      <c r="J14" s="4" t="str">
        <f>'Student database_Raw'!H14</f>
        <v>1997-01-29</v>
      </c>
      <c r="K14" s="4" t="str">
        <f>IF(ISBLANK('Student database_Raw'!I14),K13,'Student database_Raw'!I14)</f>
        <v xml:space="preserve">International Educational </v>
      </c>
      <c r="L14" s="49">
        <f t="shared" si="5"/>
        <v>0</v>
      </c>
      <c r="M14" s="62">
        <f t="shared" si="6"/>
        <v>18</v>
      </c>
      <c r="N14" s="49">
        <f t="shared" si="0"/>
        <v>3</v>
      </c>
      <c r="O14" s="49" t="str">
        <f t="shared" si="1"/>
        <v>T3</v>
      </c>
      <c r="P14" s="49">
        <f t="shared" si="2"/>
        <v>2015</v>
      </c>
      <c r="Q14" s="49" t="b">
        <f t="shared" si="7"/>
        <v>1</v>
      </c>
      <c r="R14" t="b">
        <f t="shared" si="8"/>
        <v>1</v>
      </c>
      <c r="S14">
        <f t="shared" si="9"/>
        <v>2</v>
      </c>
      <c r="T14">
        <f t="shared" si="10"/>
        <v>50</v>
      </c>
      <c r="U14" t="str">
        <f t="shared" si="11"/>
        <v>Wednesday</v>
      </c>
    </row>
    <row r="15" spans="1:22">
      <c r="A15" s="4" t="str">
        <f>SUBSTITUTE('Student database_Raw'!A15,"K","")</f>
        <v>150113</v>
      </c>
      <c r="B15" s="4" t="str">
        <f>TRIM('Student database_Raw'!B15)</f>
        <v>Mr. Mozhgan PKOTA</v>
      </c>
      <c r="C15" s="4" t="str">
        <f>'Student database_Raw'!C15</f>
        <v xml:space="preserve">Bus Law </v>
      </c>
      <c r="D15" s="4" t="str">
        <f>TRIM('Student database_Raw'!D15)</f>
        <v>Melbourne</v>
      </c>
      <c r="E15" s="4" t="str">
        <f>TRIM('Student database_Raw'!E15)</f>
        <v>T1-2017</v>
      </c>
      <c r="F15" s="61">
        <f t="shared" si="3"/>
        <v>42807</v>
      </c>
      <c r="G15" s="56" t="str">
        <f t="shared" si="4"/>
        <v>March</v>
      </c>
      <c r="H15" s="4">
        <f>VALUE(TRIM(SUBSTITUTE('Student database_Raw'!F15, CHAR(160), "")))</f>
        <v>5</v>
      </c>
      <c r="I15" s="4" t="str">
        <f>IF(ISBLANK('Student database_Raw'!G15),I14,'Student database_Raw'!G15)</f>
        <v>Bachelor of Business</v>
      </c>
      <c r="J15" s="4" t="str">
        <f>'Student database_Raw'!H15</f>
        <v>1995-02-24</v>
      </c>
      <c r="K15" s="4" t="str">
        <f>IF(ISBLANK('Student database_Raw'!I15),K14,'Student database_Raw'!I15)</f>
        <v>ALTECA Agency</v>
      </c>
      <c r="L15" s="49">
        <f t="shared" si="5"/>
        <v>15</v>
      </c>
      <c r="M15" s="62">
        <f t="shared" si="6"/>
        <v>22</v>
      </c>
      <c r="N15" s="49">
        <f t="shared" si="0"/>
        <v>3</v>
      </c>
      <c r="O15" s="49" t="str">
        <f t="shared" si="1"/>
        <v>T1</v>
      </c>
      <c r="P15" s="49">
        <f t="shared" si="2"/>
        <v>2017</v>
      </c>
      <c r="Q15" s="49" t="b">
        <f t="shared" si="7"/>
        <v>1</v>
      </c>
      <c r="R15" t="b">
        <f t="shared" si="8"/>
        <v>1</v>
      </c>
      <c r="S15">
        <f t="shared" si="9"/>
        <v>1</v>
      </c>
      <c r="T15">
        <f t="shared" si="10"/>
        <v>53</v>
      </c>
      <c r="U15" t="str">
        <f t="shared" si="11"/>
        <v>Friday</v>
      </c>
    </row>
    <row r="16" spans="1:22">
      <c r="A16" s="4" t="str">
        <f>SUBSTITUTE('Student database_Raw'!A16,"K","")</f>
        <v>150114</v>
      </c>
      <c r="B16" s="4" t="str">
        <f>TRIM('Student database_Raw'!B16)</f>
        <v>Mr. Dadbeh sh KC</v>
      </c>
      <c r="C16" s="4" t="str">
        <f>'Student database_Raw'!C16</f>
        <v>Corp Law</v>
      </c>
      <c r="D16" s="4" t="str">
        <f>TRIM('Student database_Raw'!D16)</f>
        <v>Sydney</v>
      </c>
      <c r="E16" s="4" t="str">
        <f>TRIM('Student database_Raw'!E16)</f>
        <v>T3-2014</v>
      </c>
      <c r="F16" s="61">
        <f t="shared" si="3"/>
        <v>41949</v>
      </c>
      <c r="G16" s="56" t="str">
        <f t="shared" si="4"/>
        <v>November</v>
      </c>
      <c r="H16" s="4">
        <f>VALUE(TRIM(SUBSTITUTE('Student database_Raw'!F16, CHAR(160), "")))</f>
        <v>12</v>
      </c>
      <c r="I16" s="4" t="str">
        <f>IF(ISBLANK('Student database_Raw'!G16),I15,'Student database_Raw'!G16)</f>
        <v>Bachelor of Business</v>
      </c>
      <c r="J16" s="4" t="str">
        <f>'Student database_Raw'!H16</f>
        <v>1992-12-07</v>
      </c>
      <c r="K16" s="4" t="str">
        <f>IF(ISBLANK('Student database_Raw'!I16),K15,'Student database_Raw'!I16)</f>
        <v>ALTECA Agency</v>
      </c>
      <c r="L16" s="49">
        <f t="shared" si="5"/>
        <v>8</v>
      </c>
      <c r="M16" s="62">
        <f t="shared" si="6"/>
        <v>22</v>
      </c>
      <c r="N16" s="49">
        <f t="shared" si="0"/>
        <v>3</v>
      </c>
      <c r="O16" s="49" t="str">
        <f t="shared" si="1"/>
        <v>T3</v>
      </c>
      <c r="P16" s="49">
        <f t="shared" si="2"/>
        <v>2014</v>
      </c>
      <c r="Q16" s="49" t="b">
        <f t="shared" si="7"/>
        <v>1</v>
      </c>
      <c r="R16" t="b">
        <f t="shared" si="8"/>
        <v>1</v>
      </c>
      <c r="S16">
        <f t="shared" si="9"/>
        <v>2</v>
      </c>
      <c r="T16">
        <f t="shared" si="10"/>
        <v>49</v>
      </c>
      <c r="U16" t="str">
        <f t="shared" si="11"/>
        <v>Monday</v>
      </c>
    </row>
    <row r="17" spans="1:21" ht="15.75" customHeight="1">
      <c r="A17" s="4" t="str">
        <f>SUBSTITUTE('Student database_Raw'!A17,"K","")</f>
        <v>150115</v>
      </c>
      <c r="B17" s="4" t="str">
        <f>TRIM('Student database_Raw'!B17)</f>
        <v>Mr. Soudabeh AKLEE</v>
      </c>
      <c r="C17" s="4" t="str">
        <f>'Student database_Raw'!C17</f>
        <v xml:space="preserve">Bus Comm </v>
      </c>
      <c r="D17" s="4" t="str">
        <f>TRIM('Student database_Raw'!D17)</f>
        <v xml:space="preserve">
Sydney
</v>
      </c>
      <c r="E17" s="4" t="str">
        <f>TRIM('Student database_Raw'!E17)</f>
        <v>T3-2017</v>
      </c>
      <c r="F17" s="61">
        <f t="shared" si="3"/>
        <v>43045</v>
      </c>
      <c r="G17" s="56" t="str">
        <f t="shared" si="4"/>
        <v>November</v>
      </c>
      <c r="H17" s="4">
        <f>VALUE(TRIM(SUBSTITUTE('Student database_Raw'!F17, CHAR(160), "")))</f>
        <v>14</v>
      </c>
      <c r="I17" s="4" t="str">
        <f>IF(ISBLANK('Student database_Raw'!G17),I16,'Student database_Raw'!G17)</f>
        <v>Bachelor of Business</v>
      </c>
      <c r="J17" s="4" t="str">
        <f>'Student database_Raw'!H17</f>
        <v>1994-09-22</v>
      </c>
      <c r="K17" s="4" t="str">
        <f>IF(ISBLANK('Student database_Raw'!I17),K16,'Student database_Raw'!I17)</f>
        <v>Information Agency</v>
      </c>
      <c r="L17" s="49">
        <f t="shared" si="5"/>
        <v>6</v>
      </c>
      <c r="M17" s="62">
        <f t="shared" si="6"/>
        <v>23</v>
      </c>
      <c r="N17" s="49">
        <f t="shared" si="0"/>
        <v>3</v>
      </c>
      <c r="O17" s="49" t="str">
        <f t="shared" si="1"/>
        <v>T3</v>
      </c>
      <c r="P17" s="49">
        <f t="shared" si="2"/>
        <v>2017</v>
      </c>
      <c r="Q17" s="49" t="b">
        <f t="shared" si="7"/>
        <v>1</v>
      </c>
      <c r="R17" t="b">
        <f t="shared" si="8"/>
        <v>1</v>
      </c>
      <c r="S17">
        <f t="shared" si="9"/>
        <v>2</v>
      </c>
      <c r="T17">
        <f t="shared" si="10"/>
        <v>49</v>
      </c>
      <c r="U17" t="str">
        <f t="shared" si="11"/>
        <v>Thursday</v>
      </c>
    </row>
    <row r="18" spans="1:21">
      <c r="A18" s="4" t="str">
        <f>SUBSTITUTE('Student database_Raw'!A18,"K","")</f>
        <v>150116</v>
      </c>
      <c r="B18" s="4" t="str">
        <f>TRIM('Student database_Raw'!B18)</f>
        <v>Mr. Mahdokht Singh</v>
      </c>
      <c r="C18" s="4" t="str">
        <f>'Student database_Raw'!C18</f>
        <v xml:space="preserve">Quant Methods </v>
      </c>
      <c r="D18" s="4" t="str">
        <f>TRIM('Student database_Raw'!D18)</f>
        <v>Brisbane</v>
      </c>
      <c r="E18" s="4" t="str">
        <f>TRIM('Student database_Raw'!E18)</f>
        <v>T3-2014</v>
      </c>
      <c r="F18" s="61">
        <f t="shared" si="3"/>
        <v>41949</v>
      </c>
      <c r="G18" s="56" t="str">
        <f t="shared" si="4"/>
        <v>November</v>
      </c>
      <c r="H18" s="4">
        <f>VALUE(TRIM(SUBSTITUTE('Student database_Raw'!F18, CHAR(160), "")))</f>
        <v>15</v>
      </c>
      <c r="I18" s="4" t="str">
        <f>IF(ISBLANK('Student database_Raw'!G18),I17,'Student database_Raw'!G18)</f>
        <v>Bachelor of Business</v>
      </c>
      <c r="J18" s="4" t="str">
        <f>'Student database_Raw'!H18</f>
        <v>1987-10-10</v>
      </c>
      <c r="K18" s="4" t="str">
        <f>IF(ISBLANK('Student database_Raw'!I18),K17,'Student database_Raw'!I18)</f>
        <v>Information Agency</v>
      </c>
      <c r="L18" s="49">
        <f t="shared" si="5"/>
        <v>5</v>
      </c>
      <c r="M18" s="62">
        <f t="shared" si="6"/>
        <v>27</v>
      </c>
      <c r="N18" s="49">
        <f t="shared" si="0"/>
        <v>3</v>
      </c>
      <c r="O18" s="49" t="str">
        <f t="shared" si="1"/>
        <v>T3</v>
      </c>
      <c r="P18" s="49">
        <f t="shared" si="2"/>
        <v>2014</v>
      </c>
      <c r="Q18" s="49" t="b">
        <f t="shared" si="7"/>
        <v>1</v>
      </c>
      <c r="R18" t="b">
        <f t="shared" si="8"/>
        <v>1</v>
      </c>
      <c r="S18">
        <f t="shared" si="9"/>
        <v>2</v>
      </c>
      <c r="T18">
        <f t="shared" si="10"/>
        <v>49</v>
      </c>
      <c r="U18" t="str">
        <f t="shared" si="11"/>
        <v>Saturday</v>
      </c>
    </row>
    <row r="19" spans="1:21">
      <c r="A19" s="4" t="str">
        <f>SUBSTITUTE('Student database_Raw'!A19,"K","")</f>
        <v>150117</v>
      </c>
      <c r="B19" s="4" t="str">
        <f>TRIM('Student database_Raw'!B19)</f>
        <v>Ms. Pareevash KAUR</v>
      </c>
      <c r="C19" s="4" t="str">
        <f>'Student database_Raw'!C19</f>
        <v>Bus Acct</v>
      </c>
      <c r="D19" s="4" t="str">
        <f>TRIM('Student database_Raw'!D19)</f>
        <v>Melbourne</v>
      </c>
      <c r="E19" s="4" t="str">
        <f>TRIM('Student database_Raw'!E19)</f>
        <v>T3-2017</v>
      </c>
      <c r="F19" s="61">
        <f t="shared" si="3"/>
        <v>43045</v>
      </c>
      <c r="G19" s="56" t="str">
        <f t="shared" si="4"/>
        <v>November</v>
      </c>
      <c r="H19" s="4">
        <f>VALUE(TRIM(SUBSTITUTE('Student database_Raw'!F19, CHAR(160), "")))</f>
        <v>3</v>
      </c>
      <c r="I19" s="4" t="str">
        <f>IF(ISBLANK('Student database_Raw'!G19),I18,'Student database_Raw'!G19)</f>
        <v>Bachelor of Business</v>
      </c>
      <c r="J19" s="4" t="str">
        <f>'Student database_Raw'!H19</f>
        <v>1989-03-29</v>
      </c>
      <c r="K19" s="4" t="str">
        <f>IF(ISBLANK('Student database_Raw'!I19),K18,'Student database_Raw'!I19)</f>
        <v xml:space="preserve">Bridgeagency </v>
      </c>
      <c r="L19" s="49">
        <f t="shared" si="5"/>
        <v>17</v>
      </c>
      <c r="M19" s="62">
        <f t="shared" si="6"/>
        <v>28</v>
      </c>
      <c r="N19" s="49">
        <f t="shared" si="0"/>
        <v>3</v>
      </c>
      <c r="O19" s="49" t="str">
        <f t="shared" si="1"/>
        <v>T3</v>
      </c>
      <c r="P19" s="49">
        <f t="shared" si="2"/>
        <v>2017</v>
      </c>
      <c r="Q19" s="49" t="b">
        <f t="shared" si="7"/>
        <v>1</v>
      </c>
      <c r="R19" t="b">
        <f t="shared" si="8"/>
        <v>1</v>
      </c>
      <c r="S19">
        <f t="shared" si="9"/>
        <v>1</v>
      </c>
      <c r="T19">
        <f t="shared" si="10"/>
        <v>51</v>
      </c>
      <c r="U19" t="str">
        <f t="shared" si="11"/>
        <v>Wednesday</v>
      </c>
    </row>
    <row r="20" spans="1:21">
      <c r="A20" s="4" t="str">
        <f>SUBSTITUTE('Student database_Raw'!A20,"K","")</f>
        <v>150118</v>
      </c>
      <c r="B20" s="4" t="str">
        <f>TRIM('Student database_Raw'!B20)</f>
        <v>Mr. Afsoon KUMAR</v>
      </c>
      <c r="C20" s="4" t="str">
        <f>'Student database_Raw'!C20</f>
        <v xml:space="preserve">Bus Law </v>
      </c>
      <c r="D20" s="4" t="str">
        <f>TRIM('Student database_Raw'!D20)</f>
        <v>Sydney</v>
      </c>
      <c r="E20" s="4" t="str">
        <f>TRIM('Student database_Raw'!E20)</f>
        <v>T2-2017</v>
      </c>
      <c r="F20" s="61">
        <f t="shared" si="3"/>
        <v>42926</v>
      </c>
      <c r="G20" s="56" t="str">
        <f t="shared" si="4"/>
        <v>July</v>
      </c>
      <c r="H20" s="4">
        <f>VALUE(TRIM(SUBSTITUTE('Student database_Raw'!F20, CHAR(160), "")))</f>
        <v>12</v>
      </c>
      <c r="I20" s="4" t="str">
        <f>IF(ISBLANK('Student database_Raw'!G20),I19,'Student database_Raw'!G20)</f>
        <v>Bachelor of Business</v>
      </c>
      <c r="J20" s="4" t="str">
        <f>'Student database_Raw'!H20</f>
        <v>1993-08-03</v>
      </c>
      <c r="K20" s="4" t="str">
        <f>IF(ISBLANK('Student database_Raw'!I20),K19,'Student database_Raw'!I20)</f>
        <v xml:space="preserve">Bridgeagency </v>
      </c>
      <c r="L20" s="49">
        <f t="shared" si="5"/>
        <v>8</v>
      </c>
      <c r="M20" s="62">
        <f t="shared" si="6"/>
        <v>24</v>
      </c>
      <c r="N20" s="49">
        <f t="shared" si="0"/>
        <v>3</v>
      </c>
      <c r="O20" s="49" t="str">
        <f t="shared" si="1"/>
        <v>T2</v>
      </c>
      <c r="P20" s="49">
        <f t="shared" si="2"/>
        <v>2017</v>
      </c>
      <c r="Q20" s="49" t="b">
        <f t="shared" si="7"/>
        <v>1</v>
      </c>
      <c r="R20" t="b">
        <f t="shared" si="8"/>
        <v>1</v>
      </c>
      <c r="S20">
        <f t="shared" si="9"/>
        <v>2</v>
      </c>
      <c r="T20">
        <f t="shared" si="10"/>
        <v>49</v>
      </c>
      <c r="U20" t="str">
        <f t="shared" si="11"/>
        <v>Tuesday</v>
      </c>
    </row>
    <row r="21" spans="1:21">
      <c r="A21" s="4" t="str">
        <f>SUBSTITUTE('Student database_Raw'!A21,"K","")</f>
        <v>150119</v>
      </c>
      <c r="B21" s="4" t="str">
        <f>TRIM('Student database_Raw'!B21)</f>
        <v>Mr. Bardia YOON</v>
      </c>
      <c r="C21" s="4" t="str">
        <f>'Student database_Raw'!C21</f>
        <v xml:space="preserve">Int Mgmt </v>
      </c>
      <c r="D21" s="4" t="str">
        <f>TRIM('Student database_Raw'!D21)</f>
        <v>Sydney</v>
      </c>
      <c r="E21" s="4" t="str">
        <f>TRIM('Student database_Raw'!E21)</f>
        <v>T1-2016</v>
      </c>
      <c r="F21" s="61">
        <f t="shared" si="3"/>
        <v>42442</v>
      </c>
      <c r="G21" s="56" t="str">
        <f t="shared" si="4"/>
        <v>March</v>
      </c>
      <c r="H21" s="4">
        <f>VALUE(TRIM(SUBSTITUTE('Student database_Raw'!F21, CHAR(160), "")))</f>
        <v>1</v>
      </c>
      <c r="I21" s="4" t="str">
        <f>IF(ISBLANK('Student database_Raw'!G21),I20,'Student database_Raw'!G21)</f>
        <v>Bachelor of Business</v>
      </c>
      <c r="J21" s="4" t="str">
        <f>'Student database_Raw'!H21</f>
        <v>1994-12-28</v>
      </c>
      <c r="K21" s="4" t="str">
        <f>IF(ISBLANK('Student database_Raw'!I21),K20,'Student database_Raw'!I21)</f>
        <v xml:space="preserve">Can- Able Immigration Consultants </v>
      </c>
      <c r="L21" s="49">
        <f t="shared" si="5"/>
        <v>19</v>
      </c>
      <c r="M21" s="62">
        <f t="shared" si="6"/>
        <v>22</v>
      </c>
      <c r="N21" s="49">
        <f t="shared" si="0"/>
        <v>3</v>
      </c>
      <c r="O21" s="49" t="str">
        <f t="shared" si="1"/>
        <v>T1</v>
      </c>
      <c r="P21" s="49">
        <f t="shared" si="2"/>
        <v>2016</v>
      </c>
      <c r="Q21" s="49" t="b">
        <f t="shared" si="7"/>
        <v>1</v>
      </c>
      <c r="R21" t="b">
        <f t="shared" si="8"/>
        <v>1</v>
      </c>
      <c r="S21">
        <f t="shared" si="9"/>
        <v>1</v>
      </c>
      <c r="T21">
        <f t="shared" si="10"/>
        <v>49</v>
      </c>
      <c r="U21" t="str">
        <f t="shared" si="11"/>
        <v>Wednesday</v>
      </c>
    </row>
    <row r="22" spans="1:21">
      <c r="A22" s="4" t="str">
        <f>SUBSTITUTE('Student database_Raw'!A22,"K","")</f>
        <v>150120</v>
      </c>
      <c r="B22" s="4" t="str">
        <f>TRIM('Student database_Raw'!B22)</f>
        <v>Mr. Golbanoo DEOL</v>
      </c>
      <c r="C22" s="4" t="str">
        <f>'Student database_Raw'!C22</f>
        <v xml:space="preserve">Bus Comm </v>
      </c>
      <c r="D22" s="4" t="str">
        <f>TRIM('Student database_Raw'!D22)</f>
        <v>Sydney</v>
      </c>
      <c r="E22" s="4" t="str">
        <f>TRIM('Student database_Raw'!E22)</f>
        <v>T1-2016</v>
      </c>
      <c r="F22" s="61">
        <f t="shared" si="3"/>
        <v>42442</v>
      </c>
      <c r="G22" s="56" t="str">
        <f t="shared" si="4"/>
        <v>March</v>
      </c>
      <c r="H22" s="4">
        <f>VALUE(TRIM(SUBSTITUTE('Student database_Raw'!F22, CHAR(160), "")))</f>
        <v>2</v>
      </c>
      <c r="I22" s="4" t="str">
        <f>IF(ISBLANK('Student database_Raw'!G22),I21,'Student database_Raw'!G22)</f>
        <v>Bachelor of Business</v>
      </c>
      <c r="J22" s="4" t="str">
        <f>'Student database_Raw'!H22</f>
        <v>1990-06-12</v>
      </c>
      <c r="K22" s="4" t="str">
        <f>IF(ISBLANK('Student database_Raw'!I22),K21,'Student database_Raw'!I22)</f>
        <v xml:space="preserve">Expert Education and Visa Services </v>
      </c>
      <c r="L22" s="49">
        <f t="shared" si="5"/>
        <v>18</v>
      </c>
      <c r="M22" s="62">
        <f t="shared" si="6"/>
        <v>26</v>
      </c>
      <c r="N22" s="49">
        <f t="shared" si="0"/>
        <v>3</v>
      </c>
      <c r="O22" s="49" t="str">
        <f t="shared" si="1"/>
        <v>T1</v>
      </c>
      <c r="P22" s="49">
        <f t="shared" si="2"/>
        <v>2016</v>
      </c>
      <c r="Q22" s="49" t="b">
        <f t="shared" si="7"/>
        <v>1</v>
      </c>
      <c r="R22" t="b">
        <f t="shared" si="8"/>
        <v>1</v>
      </c>
      <c r="S22">
        <f t="shared" si="9"/>
        <v>1</v>
      </c>
      <c r="T22">
        <f t="shared" si="10"/>
        <v>50</v>
      </c>
      <c r="U22" t="str">
        <f t="shared" si="11"/>
        <v>Tuesday</v>
      </c>
    </row>
    <row r="23" spans="1:21">
      <c r="A23" s="4" t="str">
        <f>SUBSTITUTE('Student database_Raw'!A23,"K","")</f>
        <v>150121</v>
      </c>
      <c r="B23" s="4" t="str">
        <f>TRIM('Student database_Raw'!B23)</f>
        <v>Mr. Sasan MAHAN</v>
      </c>
      <c r="C23" s="4" t="str">
        <f>'Student database_Raw'!C23</f>
        <v xml:space="preserve">Mgmt Principles </v>
      </c>
      <c r="D23" s="4" t="str">
        <f>TRIM('Student database_Raw'!D23)</f>
        <v>Sydney</v>
      </c>
      <c r="E23" s="4" t="str">
        <f>TRIM('Student database_Raw'!E23)</f>
        <v>T1-2016</v>
      </c>
      <c r="F23" s="61">
        <f t="shared" si="3"/>
        <v>42442</v>
      </c>
      <c r="G23" s="56" t="str">
        <f t="shared" si="4"/>
        <v>March</v>
      </c>
      <c r="H23" s="4">
        <f>VALUE(TRIM(SUBSTITUTE('Student database_Raw'!F23, CHAR(160), "")))</f>
        <v>2</v>
      </c>
      <c r="I23" s="4" t="str">
        <f>IF(ISBLANK('Student database_Raw'!G23),I22,'Student database_Raw'!G23)</f>
        <v>Bachelor of Business</v>
      </c>
      <c r="J23" s="4" t="str">
        <f>'Student database_Raw'!H23</f>
        <v>1991-07-17</v>
      </c>
      <c r="K23" s="4" t="str">
        <f>IF(ISBLANK('Student database_Raw'!I23),K22,'Student database_Raw'!I23)</f>
        <v xml:space="preserve">Expert Education and Visa Services </v>
      </c>
      <c r="L23" s="49">
        <f t="shared" si="5"/>
        <v>18</v>
      </c>
      <c r="M23" s="62">
        <f t="shared" si="6"/>
        <v>25</v>
      </c>
      <c r="N23" s="49">
        <f t="shared" si="0"/>
        <v>3</v>
      </c>
      <c r="O23" s="49" t="str">
        <f t="shared" si="1"/>
        <v>T1</v>
      </c>
      <c r="P23" s="49">
        <f t="shared" si="2"/>
        <v>2016</v>
      </c>
      <c r="Q23" s="49" t="b">
        <f t="shared" si="7"/>
        <v>1</v>
      </c>
      <c r="R23" t="b">
        <f t="shared" si="8"/>
        <v>1</v>
      </c>
      <c r="S23">
        <f t="shared" si="9"/>
        <v>1</v>
      </c>
      <c r="T23">
        <f t="shared" si="10"/>
        <v>50</v>
      </c>
      <c r="U23" t="str">
        <f t="shared" si="11"/>
        <v>Wednesday</v>
      </c>
    </row>
    <row r="24" spans="1:21">
      <c r="A24" s="4" t="str">
        <f>SUBSTITUTE('Student database_Raw'!A24,"K","")</f>
        <v>150122</v>
      </c>
      <c r="B24" s="4" t="str">
        <f>TRIM('Student database_Raw'!B24)</f>
        <v>Mr. Pasha WONG</v>
      </c>
      <c r="C24" s="4" t="str">
        <f>'Student database_Raw'!C24</f>
        <v>Bus Economics</v>
      </c>
      <c r="D24" s="4" t="str">
        <f>TRIM('Student database_Raw'!D24)</f>
        <v>Melbourne</v>
      </c>
      <c r="E24" s="4" t="str">
        <f>TRIM('Student database_Raw'!E24)</f>
        <v>T2-2015</v>
      </c>
      <c r="F24" s="61">
        <f t="shared" si="3"/>
        <v>42195</v>
      </c>
      <c r="G24" s="56" t="str">
        <f t="shared" si="4"/>
        <v>July</v>
      </c>
      <c r="H24" s="4">
        <f>VALUE(TRIM(SUBSTITUTE('Student database_Raw'!F24, CHAR(160), "")))</f>
        <v>8</v>
      </c>
      <c r="I24" s="4" t="str">
        <f>IF(ISBLANK('Student database_Raw'!G24),I23,'Student database_Raw'!G24)</f>
        <v>Bachelor of Business</v>
      </c>
      <c r="J24" s="4" t="str">
        <f>'Student database_Raw'!H24</f>
        <v>1996-06-08</v>
      </c>
      <c r="K24" s="4" t="str">
        <f>IF(ISBLANK('Student database_Raw'!I24),K23,'Student database_Raw'!I24)</f>
        <v>BrightwayConsultants</v>
      </c>
      <c r="L24" s="49">
        <f t="shared" si="5"/>
        <v>12</v>
      </c>
      <c r="M24" s="62">
        <f t="shared" si="6"/>
        <v>19</v>
      </c>
      <c r="N24" s="49">
        <f t="shared" si="0"/>
        <v>3</v>
      </c>
      <c r="O24" s="49" t="str">
        <f t="shared" si="1"/>
        <v>T2</v>
      </c>
      <c r="P24" s="49">
        <f t="shared" si="2"/>
        <v>2015</v>
      </c>
      <c r="Q24" s="49" t="b">
        <f t="shared" si="7"/>
        <v>1</v>
      </c>
      <c r="R24" t="b">
        <f t="shared" si="8"/>
        <v>1</v>
      </c>
      <c r="S24">
        <f t="shared" si="9"/>
        <v>1</v>
      </c>
      <c r="T24">
        <f t="shared" si="10"/>
        <v>56</v>
      </c>
      <c r="U24" t="str">
        <f t="shared" si="11"/>
        <v>Saturday</v>
      </c>
    </row>
    <row r="25" spans="1:21">
      <c r="A25" s="4" t="str">
        <f>SUBSTITUTE('Student database_Raw'!A25,"K","")</f>
        <v>150123</v>
      </c>
      <c r="B25" s="4" t="str">
        <f>TRIM('Student database_Raw'!B25)</f>
        <v>Mr. Shaheen SINGH</v>
      </c>
      <c r="C25" s="4" t="str">
        <f>'Student database_Raw'!C25</f>
        <v xml:space="preserve">Bus Law </v>
      </c>
      <c r="D25" s="4" t="str">
        <f>TRIM('Student database_Raw'!D25)</f>
        <v>Sydney</v>
      </c>
      <c r="E25" s="4" t="str">
        <f>TRIM('Student database_Raw'!E25)</f>
        <v>T2-2014</v>
      </c>
      <c r="F25" s="61">
        <f t="shared" si="3"/>
        <v>41830</v>
      </c>
      <c r="G25" s="56" t="str">
        <f t="shared" si="4"/>
        <v>July</v>
      </c>
      <c r="H25" s="4">
        <f>VALUE(TRIM(SUBSTITUTE('Student database_Raw'!F25, CHAR(160), "")))</f>
        <v>14</v>
      </c>
      <c r="I25" s="4" t="str">
        <f>IF(ISBLANK('Student database_Raw'!G25),I24,'Student database_Raw'!G25)</f>
        <v>Bachelor of Business</v>
      </c>
      <c r="J25" s="4" t="str">
        <f>'Student database_Raw'!H25</f>
        <v>1995-06-26</v>
      </c>
      <c r="K25" s="4" t="str">
        <f>IF(ISBLANK('Student database_Raw'!I25),K24,'Student database_Raw'!I25)</f>
        <v>BrightwayConsultants</v>
      </c>
      <c r="L25" s="49">
        <f t="shared" si="5"/>
        <v>6</v>
      </c>
      <c r="M25" s="62">
        <f t="shared" si="6"/>
        <v>19</v>
      </c>
      <c r="N25" s="49">
        <f t="shared" si="0"/>
        <v>3</v>
      </c>
      <c r="O25" s="49" t="str">
        <f t="shared" si="1"/>
        <v>T2</v>
      </c>
      <c r="P25" s="49">
        <f t="shared" si="2"/>
        <v>2014</v>
      </c>
      <c r="Q25" s="49" t="b">
        <f t="shared" si="7"/>
        <v>1</v>
      </c>
      <c r="R25" t="b">
        <f t="shared" si="8"/>
        <v>1</v>
      </c>
      <c r="S25">
        <f t="shared" si="9"/>
        <v>2</v>
      </c>
      <c r="T25">
        <f t="shared" si="10"/>
        <v>49</v>
      </c>
      <c r="U25" t="str">
        <f t="shared" si="11"/>
        <v>Monday</v>
      </c>
    </row>
    <row r="26" spans="1:21">
      <c r="A26" s="4" t="str">
        <f>SUBSTITUTE('Student database_Raw'!A26,"K","")</f>
        <v>150124</v>
      </c>
      <c r="B26" s="4" t="str">
        <f>TRIM('Student database_Raw'!B26)</f>
        <v>Mr. Salomeh AHMAD</v>
      </c>
      <c r="C26" s="4" t="str">
        <f>'Student database_Raw'!C26</f>
        <v xml:space="preserve">Bus Comm </v>
      </c>
      <c r="D26" s="4" t="str">
        <f>TRIM('Student database_Raw'!D26)</f>
        <v>Sydney</v>
      </c>
      <c r="E26" s="4" t="str">
        <f>TRIM('Student database_Raw'!E26)</f>
        <v>T3-2014</v>
      </c>
      <c r="F26" s="61">
        <f t="shared" si="3"/>
        <v>41949</v>
      </c>
      <c r="G26" s="56" t="str">
        <f t="shared" si="4"/>
        <v>November</v>
      </c>
      <c r="H26" s="4">
        <f>VALUE(TRIM(SUBSTITUTE('Student database_Raw'!F26, CHAR(160), "")))</f>
        <v>3</v>
      </c>
      <c r="I26" s="4" t="str">
        <f>IF(ISBLANK('Student database_Raw'!G26),I25,'Student database_Raw'!G26)</f>
        <v>Bachelor of Business</v>
      </c>
      <c r="J26" s="4" t="str">
        <f>'Student database_Raw'!H26</f>
        <v>1997-05-22</v>
      </c>
      <c r="K26" s="4" t="str">
        <f>IF(ISBLANK('Student database_Raw'!I26),K25,'Student database_Raw'!I26)</f>
        <v>PEP International Education Services</v>
      </c>
      <c r="L26" s="49">
        <f t="shared" si="5"/>
        <v>17</v>
      </c>
      <c r="M26" s="62">
        <f t="shared" si="6"/>
        <v>17</v>
      </c>
      <c r="N26" s="49">
        <f t="shared" si="0"/>
        <v>3</v>
      </c>
      <c r="O26" s="49" t="str">
        <f t="shared" si="1"/>
        <v>T3</v>
      </c>
      <c r="P26" s="49">
        <f t="shared" si="2"/>
        <v>2014</v>
      </c>
      <c r="Q26" s="49" t="b">
        <f t="shared" si="7"/>
        <v>1</v>
      </c>
      <c r="R26" t="b">
        <f t="shared" si="8"/>
        <v>1</v>
      </c>
      <c r="S26">
        <f t="shared" si="9"/>
        <v>1</v>
      </c>
      <c r="T26">
        <f t="shared" si="10"/>
        <v>51</v>
      </c>
      <c r="U26" t="str">
        <f t="shared" si="11"/>
        <v>Thursday</v>
      </c>
    </row>
    <row r="27" spans="1:21">
      <c r="A27" s="4" t="str">
        <f>SUBSTITUTE('Student database_Raw'!A27,"K","")</f>
        <v>150125</v>
      </c>
      <c r="B27" s="4" t="str">
        <f>TRIM('Student database_Raw'!B27)</f>
        <v>Ms. Shokouh SHAHI</v>
      </c>
      <c r="C27" s="4" t="str">
        <f>'Student database_Raw'!C27</f>
        <v>Intro to ECommerce</v>
      </c>
      <c r="D27" s="4" t="str">
        <f>TRIM('Student database_Raw'!D27)</f>
        <v>Melbourne</v>
      </c>
      <c r="E27" s="4" t="str">
        <f>TRIM('Student database_Raw'!E27)</f>
        <v>T2-2017</v>
      </c>
      <c r="F27" s="61">
        <f t="shared" si="3"/>
        <v>42926</v>
      </c>
      <c r="G27" s="56" t="str">
        <f t="shared" si="4"/>
        <v>July</v>
      </c>
      <c r="H27" s="4">
        <f>VALUE(TRIM(SUBSTITUTE('Student database_Raw'!F27, CHAR(160), "")))</f>
        <v>4</v>
      </c>
      <c r="I27" s="4" t="str">
        <f>IF(ISBLANK('Student database_Raw'!G27),I26,'Student database_Raw'!G27)</f>
        <v>Bachelor of Business</v>
      </c>
      <c r="J27" s="4" t="str">
        <f>'Student database_Raw'!H27</f>
        <v>1995-02-11</v>
      </c>
      <c r="K27" s="4" t="str">
        <f>IF(ISBLANK('Student database_Raw'!I27),K26,'Student database_Raw'!I27)</f>
        <v>PEP International Education Services</v>
      </c>
      <c r="L27" s="49">
        <f t="shared" si="5"/>
        <v>16</v>
      </c>
      <c r="M27" s="62">
        <f t="shared" si="6"/>
        <v>22</v>
      </c>
      <c r="N27" s="49">
        <f t="shared" si="0"/>
        <v>3</v>
      </c>
      <c r="O27" s="49" t="str">
        <f t="shared" si="1"/>
        <v>T2</v>
      </c>
      <c r="P27" s="49">
        <f t="shared" si="2"/>
        <v>2017</v>
      </c>
      <c r="Q27" s="49" t="b">
        <f t="shared" si="7"/>
        <v>1</v>
      </c>
      <c r="R27" t="b">
        <f t="shared" si="8"/>
        <v>1</v>
      </c>
      <c r="S27">
        <f t="shared" si="9"/>
        <v>1</v>
      </c>
      <c r="T27">
        <f t="shared" si="10"/>
        <v>52</v>
      </c>
      <c r="U27" t="str">
        <f t="shared" si="11"/>
        <v>Saturday</v>
      </c>
    </row>
    <row r="28" spans="1:21">
      <c r="A28" s="4" t="str">
        <f>SUBSTITUTE('Student database_Raw'!A28,"K","")</f>
        <v>150126</v>
      </c>
      <c r="B28" s="4" t="str">
        <f>TRIM('Student database_Raw'!B28)</f>
        <v>Mr. Nazafarin SABIR</v>
      </c>
      <c r="C28" s="4" t="str">
        <f>'Student database_Raw'!C28</f>
        <v xml:space="preserve">Mgmt Principles </v>
      </c>
      <c r="D28" s="4" t="str">
        <f>TRIM('Student database_Raw'!D28)</f>
        <v>Sydney</v>
      </c>
      <c r="E28" s="4" t="str">
        <f>TRIM('Student database_Raw'!E28)</f>
        <v>T2-2014</v>
      </c>
      <c r="F28" s="61">
        <f t="shared" si="3"/>
        <v>41830</v>
      </c>
      <c r="G28" s="56" t="str">
        <f t="shared" si="4"/>
        <v>July</v>
      </c>
      <c r="H28" s="4">
        <f>VALUE(TRIM(SUBSTITUTE('Student database_Raw'!F28, CHAR(160), "")))</f>
        <v>7</v>
      </c>
      <c r="I28" s="4" t="str">
        <f>IF(ISBLANK('Student database_Raw'!G28),I27,'Student database_Raw'!G28)</f>
        <v>Bachelor of Business</v>
      </c>
      <c r="J28" s="4" t="str">
        <f>'Student database_Raw'!H28</f>
        <v>1997-11-27</v>
      </c>
      <c r="K28" s="4" t="str">
        <f>IF(ISBLANK('Student database_Raw'!I28),K27,'Student database_Raw'!I28)</f>
        <v>PEP International Education Services</v>
      </c>
      <c r="L28" s="49">
        <f t="shared" si="5"/>
        <v>13</v>
      </c>
      <c r="M28" s="62">
        <f t="shared" si="6"/>
        <v>17</v>
      </c>
      <c r="N28" s="49">
        <f t="shared" si="0"/>
        <v>3</v>
      </c>
      <c r="O28" s="49" t="str">
        <f t="shared" si="1"/>
        <v>T2</v>
      </c>
      <c r="P28" s="49">
        <f t="shared" si="2"/>
        <v>2014</v>
      </c>
      <c r="Q28" s="49" t="b">
        <f t="shared" si="7"/>
        <v>1</v>
      </c>
      <c r="R28" t="b">
        <f t="shared" si="8"/>
        <v>1</v>
      </c>
      <c r="S28">
        <f t="shared" si="9"/>
        <v>1</v>
      </c>
      <c r="T28">
        <f t="shared" si="10"/>
        <v>55</v>
      </c>
      <c r="U28" t="str">
        <f t="shared" si="11"/>
        <v>Thursday</v>
      </c>
    </row>
    <row r="29" spans="1:21">
      <c r="A29" s="4" t="str">
        <f>SUBSTITUTE('Student database_Raw'!A29,"K","")</f>
        <v>150127</v>
      </c>
      <c r="B29" s="4" t="str">
        <f>TRIM('Student database_Raw'!B29)</f>
        <v>Mr. Sarvenaz AMMED</v>
      </c>
      <c r="C29" s="4" t="str">
        <f>'Student database_Raw'!C29</f>
        <v xml:space="preserve">Quant Methods </v>
      </c>
      <c r="D29" s="4" t="str">
        <f>TRIM('Student database_Raw'!D29)</f>
        <v>Brisbane</v>
      </c>
      <c r="E29" s="4" t="str">
        <f>TRIM('Student database_Raw'!E29)</f>
        <v>T3-2016</v>
      </c>
      <c r="F29" s="61">
        <f t="shared" si="3"/>
        <v>42680</v>
      </c>
      <c r="G29" s="56" t="str">
        <f t="shared" si="4"/>
        <v>November</v>
      </c>
      <c r="H29" s="4">
        <f>VALUE(TRIM(SUBSTITUTE('Student database_Raw'!F29, CHAR(160), "")))</f>
        <v>3</v>
      </c>
      <c r="I29" s="4" t="str">
        <f>IF(ISBLANK('Student database_Raw'!G29),I28,'Student database_Raw'!G29)</f>
        <v>Bachelor of Business</v>
      </c>
      <c r="J29" s="4" t="str">
        <f>'Student database_Raw'!H29</f>
        <v>1993-07-19</v>
      </c>
      <c r="K29" s="4" t="str">
        <f>IF(ISBLANK('Student database_Raw'!I29),K28,'Student database_Raw'!I29)</f>
        <v>PEP International Education Services</v>
      </c>
      <c r="L29" s="49">
        <f t="shared" si="5"/>
        <v>17</v>
      </c>
      <c r="M29" s="62">
        <f t="shared" si="6"/>
        <v>23</v>
      </c>
      <c r="N29" s="49">
        <f t="shared" si="0"/>
        <v>3</v>
      </c>
      <c r="O29" s="49" t="str">
        <f t="shared" si="1"/>
        <v>T3</v>
      </c>
      <c r="P29" s="49">
        <f t="shared" si="2"/>
        <v>2016</v>
      </c>
      <c r="Q29" s="49" t="b">
        <f t="shared" si="7"/>
        <v>1</v>
      </c>
      <c r="R29" t="b">
        <f t="shared" si="8"/>
        <v>1</v>
      </c>
      <c r="S29">
        <f t="shared" si="9"/>
        <v>1</v>
      </c>
      <c r="T29">
        <f t="shared" si="10"/>
        <v>51</v>
      </c>
      <c r="U29" t="str">
        <f t="shared" si="11"/>
        <v>Monday</v>
      </c>
    </row>
    <row r="30" spans="1:21">
      <c r="A30" s="4" t="str">
        <f>SUBSTITUTE('Student database_Raw'!A30,"K","")</f>
        <v>150128</v>
      </c>
      <c r="B30" s="4" t="str">
        <f>TRIM('Student database_Raw'!B30)</f>
        <v>Mr. Bahram AMEED</v>
      </c>
      <c r="C30" s="4" t="str">
        <f>'Student database_Raw'!C30</f>
        <v>Corp Resp Ethics</v>
      </c>
      <c r="D30" s="4" t="str">
        <f>TRIM('Student database_Raw'!D30)</f>
        <v>Sydney</v>
      </c>
      <c r="E30" s="4" t="str">
        <f>TRIM('Student database_Raw'!E30)</f>
        <v>T2-2016</v>
      </c>
      <c r="F30" s="61">
        <f t="shared" si="3"/>
        <v>42561</v>
      </c>
      <c r="G30" s="56" t="str">
        <f t="shared" si="4"/>
        <v>July</v>
      </c>
      <c r="H30" s="4">
        <f>VALUE(TRIM(SUBSTITUTE('Student database_Raw'!F30, CHAR(160), "")))</f>
        <v>7</v>
      </c>
      <c r="I30" s="4" t="str">
        <f>IF(ISBLANK('Student database_Raw'!G30),I29,'Student database_Raw'!G30)</f>
        <v>Bachelor of Business</v>
      </c>
      <c r="J30" s="4" t="str">
        <f>'Student database_Raw'!H30</f>
        <v>1987-08-27</v>
      </c>
      <c r="K30" s="4" t="str">
        <f>IF(ISBLANK('Student database_Raw'!I30),K29,'Student database_Raw'!I30)</f>
        <v xml:space="preserve">International Educational </v>
      </c>
      <c r="L30" s="49">
        <f t="shared" si="5"/>
        <v>13</v>
      </c>
      <c r="M30" s="62">
        <f t="shared" si="6"/>
        <v>29</v>
      </c>
      <c r="N30" s="49">
        <f t="shared" si="0"/>
        <v>3</v>
      </c>
      <c r="O30" s="49" t="str">
        <f t="shared" si="1"/>
        <v>T2</v>
      </c>
      <c r="P30" s="49">
        <f t="shared" si="2"/>
        <v>2016</v>
      </c>
      <c r="Q30" s="49" t="b">
        <f t="shared" si="7"/>
        <v>1</v>
      </c>
      <c r="R30" t="b">
        <f t="shared" si="8"/>
        <v>1</v>
      </c>
      <c r="S30">
        <f t="shared" si="9"/>
        <v>1</v>
      </c>
      <c r="T30">
        <f t="shared" si="10"/>
        <v>55</v>
      </c>
      <c r="U30" t="str">
        <f t="shared" si="11"/>
        <v>Thursday</v>
      </c>
    </row>
    <row r="31" spans="1:21">
      <c r="A31" s="4" t="str">
        <f>SUBSTITUTE('Student database_Raw'!A31,"K","")</f>
        <v>150129</v>
      </c>
      <c r="B31" s="4" t="str">
        <f>TRIM('Student database_Raw'!B31)</f>
        <v>Mr. Hooshang ASHTE</v>
      </c>
      <c r="C31" s="4" t="str">
        <f>'Student database_Raw'!C31</f>
        <v xml:space="preserve">Quant Methods </v>
      </c>
      <c r="D31" s="4" t="str">
        <f>TRIM('Student database_Raw'!D31)</f>
        <v>Melbourne</v>
      </c>
      <c r="E31" s="4" t="str">
        <f>TRIM('Student database_Raw'!E31)</f>
        <v>T1-2016</v>
      </c>
      <c r="F31" s="61">
        <f t="shared" si="3"/>
        <v>42442</v>
      </c>
      <c r="G31" s="56" t="str">
        <f t="shared" si="4"/>
        <v>March</v>
      </c>
      <c r="H31" s="4">
        <f>VALUE(TRIM(SUBSTITUTE('Student database_Raw'!F31, CHAR(160), "")))</f>
        <v>10</v>
      </c>
      <c r="I31" s="4" t="str">
        <f>IF(ISBLANK('Student database_Raw'!G31),I30,'Student database_Raw'!G31)</f>
        <v>Bachelor of Business</v>
      </c>
      <c r="J31" s="4" t="str">
        <f>'Student database_Raw'!H31</f>
        <v>1998-06-25</v>
      </c>
      <c r="K31" s="4" t="str">
        <f>IF(ISBLANK('Student database_Raw'!I31),K30,'Student database_Raw'!I31)</f>
        <v xml:space="preserve">International Educational </v>
      </c>
      <c r="L31" s="49">
        <f t="shared" si="5"/>
        <v>10</v>
      </c>
      <c r="M31" s="62">
        <f t="shared" si="6"/>
        <v>18</v>
      </c>
      <c r="N31" s="49">
        <f t="shared" si="0"/>
        <v>3</v>
      </c>
      <c r="O31" s="49" t="str">
        <f t="shared" si="1"/>
        <v>T1</v>
      </c>
      <c r="P31" s="49">
        <f t="shared" si="2"/>
        <v>2016</v>
      </c>
      <c r="Q31" s="49" t="b">
        <f t="shared" si="7"/>
        <v>1</v>
      </c>
      <c r="R31" t="b">
        <f t="shared" si="8"/>
        <v>1</v>
      </c>
      <c r="S31">
        <f t="shared" si="9"/>
        <v>2</v>
      </c>
      <c r="T31">
        <f t="shared" si="10"/>
        <v>49</v>
      </c>
      <c r="U31" t="str">
        <f t="shared" si="11"/>
        <v>Thursday</v>
      </c>
    </row>
    <row r="32" spans="1:21">
      <c r="A32" s="4" t="str">
        <f>SUBSTITUTE('Student database_Raw'!A32,"K","")</f>
        <v>150130</v>
      </c>
      <c r="B32" s="4" t="str">
        <f>TRIM('Student database_Raw'!B32)</f>
        <v>Mr. Aryan ULAKH</v>
      </c>
      <c r="C32" s="4" t="str">
        <f>'Student database_Raw'!C32</f>
        <v>Corp Resp Ethics</v>
      </c>
      <c r="D32" s="4" t="str">
        <f>TRIM('Student database_Raw'!D32)</f>
        <v>Melbourne</v>
      </c>
      <c r="E32" s="4" t="str">
        <f>TRIM('Student database_Raw'!E32)</f>
        <v>T2-2017</v>
      </c>
      <c r="F32" s="61">
        <f t="shared" si="3"/>
        <v>42926</v>
      </c>
      <c r="G32" s="56" t="str">
        <f t="shared" si="4"/>
        <v>July</v>
      </c>
      <c r="H32" s="4">
        <f>VALUE(TRIM(SUBSTITUTE('Student database_Raw'!F32, CHAR(160), "")))</f>
        <v>2</v>
      </c>
      <c r="I32" s="4" t="str">
        <f>IF(ISBLANK('Student database_Raw'!G32),I31,'Student database_Raw'!G32)</f>
        <v>Bachelor of Business</v>
      </c>
      <c r="J32" s="4" t="str">
        <f>'Student database_Raw'!H32</f>
        <v>1998-12-14</v>
      </c>
      <c r="K32" s="4" t="str">
        <f>IF(ISBLANK('Student database_Raw'!I32),K31,'Student database_Raw'!I32)</f>
        <v>Hope Agency</v>
      </c>
      <c r="L32" s="49">
        <f t="shared" si="5"/>
        <v>18</v>
      </c>
      <c r="M32" s="62">
        <f t="shared" si="6"/>
        <v>19</v>
      </c>
      <c r="N32" s="49">
        <f t="shared" si="0"/>
        <v>3</v>
      </c>
      <c r="O32" s="49" t="str">
        <f t="shared" si="1"/>
        <v>T2</v>
      </c>
      <c r="P32" s="49">
        <f t="shared" si="2"/>
        <v>2017</v>
      </c>
      <c r="Q32" s="49" t="b">
        <f t="shared" si="7"/>
        <v>1</v>
      </c>
      <c r="R32" t="b">
        <f t="shared" si="8"/>
        <v>1</v>
      </c>
      <c r="S32">
        <f t="shared" si="9"/>
        <v>1</v>
      </c>
      <c r="T32">
        <f t="shared" si="10"/>
        <v>50</v>
      </c>
      <c r="U32" t="str">
        <f t="shared" si="11"/>
        <v>Monday</v>
      </c>
    </row>
    <row r="33" spans="1:21">
      <c r="A33" s="4" t="str">
        <f>SUBSTITUTE('Student database_Raw'!A33,"K","")</f>
        <v>150131</v>
      </c>
      <c r="B33" s="4" t="str">
        <f>TRIM('Student database_Raw'!B33)</f>
        <v>Mr. Ladan GUYEN</v>
      </c>
      <c r="C33" s="4" t="str">
        <f>'Student database_Raw'!C33</f>
        <v>Bus Acct</v>
      </c>
      <c r="D33" s="4" t="str">
        <f>TRIM('Student database_Raw'!D33)</f>
        <v>Sydney</v>
      </c>
      <c r="E33" s="4" t="str">
        <f>TRIM('Student database_Raw'!E33)</f>
        <v>T1-2016</v>
      </c>
      <c r="F33" s="61">
        <f t="shared" si="3"/>
        <v>42442</v>
      </c>
      <c r="G33" s="56" t="str">
        <f t="shared" si="4"/>
        <v>March</v>
      </c>
      <c r="H33" s="4">
        <f>VALUE(TRIM(SUBSTITUTE('Student database_Raw'!F33, CHAR(160), "")))</f>
        <v>5</v>
      </c>
      <c r="I33" s="4" t="str">
        <f>IF(ISBLANK('Student database_Raw'!G33),I32,'Student database_Raw'!G33)</f>
        <v>Bachelor of Business</v>
      </c>
      <c r="J33" s="4" t="str">
        <f>'Student database_Raw'!H33</f>
        <v>1995-03-15</v>
      </c>
      <c r="K33" s="4" t="str">
        <f>IF(ISBLANK('Student database_Raw'!I33),K32,'Student database_Raw'!I33)</f>
        <v xml:space="preserve">Prime Consultant </v>
      </c>
      <c r="L33" s="49">
        <f t="shared" si="5"/>
        <v>15</v>
      </c>
      <c r="M33" s="62">
        <f t="shared" si="6"/>
        <v>21</v>
      </c>
      <c r="N33" s="49">
        <f t="shared" si="0"/>
        <v>3</v>
      </c>
      <c r="O33" s="49" t="str">
        <f t="shared" si="1"/>
        <v>T1</v>
      </c>
      <c r="P33" s="49">
        <f t="shared" si="2"/>
        <v>2016</v>
      </c>
      <c r="Q33" s="49" t="b">
        <f t="shared" si="7"/>
        <v>1</v>
      </c>
      <c r="R33" t="b">
        <f t="shared" si="8"/>
        <v>1</v>
      </c>
      <c r="S33">
        <f t="shared" si="9"/>
        <v>1</v>
      </c>
      <c r="T33">
        <f t="shared" si="10"/>
        <v>53</v>
      </c>
      <c r="U33" t="str">
        <f t="shared" si="11"/>
        <v>Wednesday</v>
      </c>
    </row>
    <row r="34" spans="1:21">
      <c r="A34" s="4" t="str">
        <f>SUBSTITUTE('Student database_Raw'!A34,"K","")</f>
        <v>150132</v>
      </c>
      <c r="B34" s="4" t="str">
        <f>TRIM('Student database_Raw'!B34)</f>
        <v>Mr. Zari SINGH</v>
      </c>
      <c r="C34" s="4" t="str">
        <f>'Student database_Raw'!C34</f>
        <v>Corp Resp Ethics</v>
      </c>
      <c r="D34" s="4" t="str">
        <f>TRIM('Student database_Raw'!D34)</f>
        <v>Melbourne</v>
      </c>
      <c r="E34" s="4" t="str">
        <f>TRIM('Student database_Raw'!E34)</f>
        <v>T1-2016</v>
      </c>
      <c r="F34" s="61">
        <f t="shared" si="3"/>
        <v>42442</v>
      </c>
      <c r="G34" s="56" t="str">
        <f t="shared" ref="G34:G65" si="12">TEXT(F34,"mmmm")</f>
        <v>March</v>
      </c>
      <c r="H34" s="4">
        <f>VALUE(TRIM(SUBSTITUTE('Student database_Raw'!F34, CHAR(160), "")))</f>
        <v>1</v>
      </c>
      <c r="I34" s="4" t="str">
        <f>IF(ISBLANK('Student database_Raw'!G34),I33,'Student database_Raw'!G34)</f>
        <v>Bachelor of Business</v>
      </c>
      <c r="J34" s="4" t="str">
        <f>'Student database_Raw'!H34</f>
        <v>1989-10-22</v>
      </c>
      <c r="K34" s="4" t="str">
        <f>IF(ISBLANK('Student database_Raw'!I34),K33,'Student database_Raw'!I34)</f>
        <v xml:space="preserve">Prime Consultant </v>
      </c>
      <c r="L34" s="49">
        <f t="shared" si="5"/>
        <v>19</v>
      </c>
      <c r="M34" s="62">
        <f t="shared" si="6"/>
        <v>27</v>
      </c>
      <c r="N34" s="49">
        <f t="shared" ref="N34:N65" si="13">SEARCH("-",E34,1)</f>
        <v>3</v>
      </c>
      <c r="O34" s="49" t="str">
        <f t="shared" ref="O34:O65" si="14">LEFT(E34,N34-1)</f>
        <v>T1</v>
      </c>
      <c r="P34" s="49">
        <f t="shared" ref="P34:P65" si="15">VALUE(TRIM(SUBSTITUTE(RIGHT(E34,4),CHAR(160),"")))</f>
        <v>2016</v>
      </c>
      <c r="Q34" s="49" t="b">
        <f t="shared" si="7"/>
        <v>1</v>
      </c>
      <c r="R34" t="b">
        <f t="shared" si="8"/>
        <v>1</v>
      </c>
      <c r="S34">
        <f t="shared" si="9"/>
        <v>1</v>
      </c>
      <c r="T34">
        <f t="shared" si="10"/>
        <v>49</v>
      </c>
      <c r="U34" t="str">
        <f t="shared" si="11"/>
        <v>Sunday</v>
      </c>
    </row>
    <row r="35" spans="1:21">
      <c r="A35" s="4" t="str">
        <f>SUBSTITUTE('Student database_Raw'!A35,"K","")</f>
        <v>150133</v>
      </c>
      <c r="B35" s="4" t="str">
        <f>TRIM('Student database_Raw'!B35)</f>
        <v>Mr. Pezhman AKRAM</v>
      </c>
      <c r="C35" s="4" t="str">
        <f>'Student database_Raw'!C35</f>
        <v>Mktg Principles</v>
      </c>
      <c r="D35" s="4" t="str">
        <f>TRIM('Student database_Raw'!D35)</f>
        <v>Brisbane</v>
      </c>
      <c r="E35" s="4" t="str">
        <f>TRIM('Student database_Raw'!E35)</f>
        <v>T2-2017</v>
      </c>
      <c r="F35" s="61">
        <f t="shared" si="3"/>
        <v>42926</v>
      </c>
      <c r="G35" s="56" t="str">
        <f t="shared" si="12"/>
        <v>July</v>
      </c>
      <c r="H35" s="4">
        <f>VALUE(TRIM(SUBSTITUTE('Student database_Raw'!F35, CHAR(160), "")))</f>
        <v>6</v>
      </c>
      <c r="I35" s="4" t="str">
        <f>IF(ISBLANK('Student database_Raw'!G35),I34,'Student database_Raw'!G35)</f>
        <v>Bachelor of Business</v>
      </c>
      <c r="J35" s="4" t="str">
        <f>'Student database_Raw'!H35</f>
        <v>1992-09-22</v>
      </c>
      <c r="K35" s="4" t="str">
        <f>IF(ISBLANK('Student database_Raw'!I35),K34,'Student database_Raw'!I35)</f>
        <v xml:space="preserve">Prime Consultant </v>
      </c>
      <c r="L35" s="49">
        <f t="shared" si="5"/>
        <v>14</v>
      </c>
      <c r="M35" s="62">
        <f t="shared" si="6"/>
        <v>25</v>
      </c>
      <c r="N35" s="49">
        <f t="shared" si="13"/>
        <v>3</v>
      </c>
      <c r="O35" s="49" t="str">
        <f t="shared" si="14"/>
        <v>T2</v>
      </c>
      <c r="P35" s="49">
        <f t="shared" si="15"/>
        <v>2017</v>
      </c>
      <c r="Q35" s="49" t="b">
        <f t="shared" si="7"/>
        <v>1</v>
      </c>
      <c r="R35" t="b">
        <f t="shared" si="8"/>
        <v>1</v>
      </c>
      <c r="S35">
        <f t="shared" si="9"/>
        <v>1</v>
      </c>
      <c r="T35">
        <f t="shared" si="10"/>
        <v>54</v>
      </c>
      <c r="U35" t="str">
        <f t="shared" si="11"/>
        <v>Tuesday</v>
      </c>
    </row>
    <row r="36" spans="1:21">
      <c r="A36" s="4" t="str">
        <f>SUBSTITUTE('Student database_Raw'!A36,"K","")</f>
        <v>150134</v>
      </c>
      <c r="B36" s="4" t="str">
        <f>TRIM('Student database_Raw'!B36)</f>
        <v>Mr. Gisou UZAIR</v>
      </c>
      <c r="C36" s="4" t="str">
        <f>'Student database_Raw'!C36</f>
        <v xml:space="preserve">Quant Methods </v>
      </c>
      <c r="D36" s="4" t="str">
        <f>TRIM('Student database_Raw'!D36)</f>
        <v>Melbourne</v>
      </c>
      <c r="E36" s="4" t="str">
        <f>TRIM('Student database_Raw'!E36)</f>
        <v>T2-2014</v>
      </c>
      <c r="F36" s="61">
        <f t="shared" si="3"/>
        <v>41830</v>
      </c>
      <c r="G36" s="56" t="str">
        <f t="shared" si="12"/>
        <v>July</v>
      </c>
      <c r="H36" s="4">
        <f>VALUE(TRIM(SUBSTITUTE('Student database_Raw'!F36, CHAR(160), "")))</f>
        <v>12</v>
      </c>
      <c r="I36" s="4" t="str">
        <f>IF(ISBLANK('Student database_Raw'!G36),I35,'Student database_Raw'!G36)</f>
        <v>Bachelor of Business</v>
      </c>
      <c r="J36" s="4" t="str">
        <f>'Student database_Raw'!H36</f>
        <v>1989-12-13</v>
      </c>
      <c r="K36" s="4" t="str">
        <f>IF(ISBLANK('Student database_Raw'!I36),K35,'Student database_Raw'!I36)</f>
        <v>Hope Agency</v>
      </c>
      <c r="L36" s="49">
        <f t="shared" si="5"/>
        <v>8</v>
      </c>
      <c r="M36" s="62">
        <f t="shared" si="6"/>
        <v>25</v>
      </c>
      <c r="N36" s="49">
        <f t="shared" si="13"/>
        <v>3</v>
      </c>
      <c r="O36" s="49" t="str">
        <f t="shared" si="14"/>
        <v>T2</v>
      </c>
      <c r="P36" s="49">
        <f t="shared" si="15"/>
        <v>2014</v>
      </c>
      <c r="Q36" s="49" t="b">
        <f t="shared" si="7"/>
        <v>1</v>
      </c>
      <c r="R36" t="b">
        <f t="shared" si="8"/>
        <v>1</v>
      </c>
      <c r="S36">
        <f t="shared" si="9"/>
        <v>2</v>
      </c>
      <c r="T36">
        <f t="shared" si="10"/>
        <v>49</v>
      </c>
      <c r="U36" t="str">
        <f t="shared" si="11"/>
        <v>Wednesday</v>
      </c>
    </row>
    <row r="37" spans="1:21">
      <c r="A37" s="4" t="str">
        <f>SUBSTITUTE('Student database_Raw'!A37,"K","")</f>
        <v>150135</v>
      </c>
      <c r="B37" s="4" t="str">
        <f>TRIM('Student database_Raw'!B37)</f>
        <v>Ms. Farhoud hi VO</v>
      </c>
      <c r="C37" s="4" t="str">
        <f>'Student database_Raw'!C37</f>
        <v>HRM</v>
      </c>
      <c r="D37" s="4" t="str">
        <f>TRIM('Student database_Raw'!D37)</f>
        <v>Brisbane</v>
      </c>
      <c r="E37" s="4" t="str">
        <f>TRIM('Student database_Raw'!E37)</f>
        <v>T1-2016</v>
      </c>
      <c r="F37" s="61">
        <f t="shared" si="3"/>
        <v>42442</v>
      </c>
      <c r="G37" s="56" t="str">
        <f t="shared" si="12"/>
        <v>March</v>
      </c>
      <c r="H37" s="4">
        <f>VALUE(TRIM(SUBSTITUTE('Student database_Raw'!F37, CHAR(160), "")))</f>
        <v>8</v>
      </c>
      <c r="I37" s="4" t="str">
        <f>IF(ISBLANK('Student database_Raw'!G37),I36,'Student database_Raw'!G37)</f>
        <v>Bachelor of Business</v>
      </c>
      <c r="J37" s="4" t="str">
        <f>'Student database_Raw'!H37</f>
        <v>1988-04-08</v>
      </c>
      <c r="K37" s="4" t="str">
        <f>IF(ISBLANK('Student database_Raw'!I37),K36,'Student database_Raw'!I37)</f>
        <v xml:space="preserve">International Educational </v>
      </c>
      <c r="L37" s="49">
        <f t="shared" si="5"/>
        <v>12</v>
      </c>
      <c r="M37" s="62">
        <f t="shared" si="6"/>
        <v>28</v>
      </c>
      <c r="N37" s="49">
        <f t="shared" si="13"/>
        <v>3</v>
      </c>
      <c r="O37" s="49" t="str">
        <f t="shared" si="14"/>
        <v>T1</v>
      </c>
      <c r="P37" s="49">
        <f t="shared" si="15"/>
        <v>2016</v>
      </c>
      <c r="Q37" s="49" t="b">
        <f t="shared" si="7"/>
        <v>1</v>
      </c>
      <c r="R37" t="b">
        <f t="shared" si="8"/>
        <v>1</v>
      </c>
      <c r="S37">
        <f t="shared" si="9"/>
        <v>1</v>
      </c>
      <c r="T37">
        <f t="shared" si="10"/>
        <v>56</v>
      </c>
      <c r="U37" t="str">
        <f t="shared" si="11"/>
        <v>Friday</v>
      </c>
    </row>
    <row r="38" spans="1:21">
      <c r="A38" s="4" t="str">
        <f>SUBSTITUTE('Student database_Raw'!A38,"K","")</f>
        <v>150136</v>
      </c>
      <c r="B38" s="4" t="str">
        <f>TRIM('Student database_Raw'!B38)</f>
        <v>Mr. Ardeshir ao HE</v>
      </c>
      <c r="C38" s="4" t="str">
        <f>'Student database_Raw'!C38</f>
        <v>Bus Economics</v>
      </c>
      <c r="D38" s="4" t="str">
        <f>TRIM('Student database_Raw'!D38)</f>
        <v>Brisbane</v>
      </c>
      <c r="E38" s="4" t="str">
        <f>TRIM('Student database_Raw'!E38)</f>
        <v>T2-2016</v>
      </c>
      <c r="F38" s="61">
        <f t="shared" si="3"/>
        <v>42561</v>
      </c>
      <c r="G38" s="56" t="str">
        <f t="shared" si="12"/>
        <v>July</v>
      </c>
      <c r="H38" s="4">
        <f>VALUE(TRIM(SUBSTITUTE('Student database_Raw'!F38, CHAR(160), "")))</f>
        <v>1</v>
      </c>
      <c r="I38" s="4" t="str">
        <f>IF(ISBLANK('Student database_Raw'!G38),I37,'Student database_Raw'!G38)</f>
        <v>Bachelor of Business</v>
      </c>
      <c r="J38" s="4" t="str">
        <f>'Student database_Raw'!H38</f>
        <v>1993-05-02</v>
      </c>
      <c r="K38" s="4" t="str">
        <f>IF(ISBLANK('Student database_Raw'!I38),K37,'Student database_Raw'!I38)</f>
        <v xml:space="preserve">Visa Consultants Pty Ltd </v>
      </c>
      <c r="L38" s="49">
        <f t="shared" si="5"/>
        <v>19</v>
      </c>
      <c r="M38" s="62">
        <f t="shared" si="6"/>
        <v>23</v>
      </c>
      <c r="N38" s="49">
        <f t="shared" si="13"/>
        <v>3</v>
      </c>
      <c r="O38" s="49" t="str">
        <f t="shared" si="14"/>
        <v>T2</v>
      </c>
      <c r="P38" s="49">
        <f t="shared" si="15"/>
        <v>2016</v>
      </c>
      <c r="Q38" s="49" t="b">
        <f t="shared" si="7"/>
        <v>1</v>
      </c>
      <c r="R38" t="b">
        <f t="shared" si="8"/>
        <v>1</v>
      </c>
      <c r="S38">
        <f t="shared" si="9"/>
        <v>1</v>
      </c>
      <c r="T38">
        <f t="shared" si="10"/>
        <v>49</v>
      </c>
      <c r="U38" t="str">
        <f t="shared" si="11"/>
        <v>Sunday</v>
      </c>
    </row>
    <row r="39" spans="1:21">
      <c r="A39" s="4" t="str">
        <f>SUBSTITUTE('Student database_Raw'!A39,"K","")</f>
        <v>150137</v>
      </c>
      <c r="B39" s="4" t="str">
        <f>TRIM('Student database_Raw'!B39)</f>
        <v>Ms. Koosha an XI</v>
      </c>
      <c r="C39" s="4" t="str">
        <f>'Student database_Raw'!C39</f>
        <v xml:space="preserve">Bus Comm </v>
      </c>
      <c r="D39" s="4" t="str">
        <f>TRIM('Student database_Raw'!D39)</f>
        <v>Sydney</v>
      </c>
      <c r="E39" s="4" t="str">
        <f>TRIM('Student database_Raw'!E39)</f>
        <v>T3-2016</v>
      </c>
      <c r="F39" s="61">
        <f t="shared" si="3"/>
        <v>42680</v>
      </c>
      <c r="G39" s="56" t="str">
        <f t="shared" si="12"/>
        <v>November</v>
      </c>
      <c r="H39" s="4">
        <f>VALUE(TRIM(SUBSTITUTE('Student database_Raw'!F39, CHAR(160), "")))</f>
        <v>3</v>
      </c>
      <c r="I39" s="4" t="str">
        <f>IF(ISBLANK('Student database_Raw'!G39),I38,'Student database_Raw'!G39)</f>
        <v>Bachelor of Business</v>
      </c>
      <c r="J39" s="4" t="str">
        <f>'Student database_Raw'!H39</f>
        <v>1992-07-17</v>
      </c>
      <c r="K39" s="4" t="str">
        <f>IF(ISBLANK('Student database_Raw'!I39),K38,'Student database_Raw'!I39)</f>
        <v>ISEMS Education</v>
      </c>
      <c r="L39" s="49">
        <f t="shared" si="5"/>
        <v>17</v>
      </c>
      <c r="M39" s="62">
        <f t="shared" si="6"/>
        <v>24</v>
      </c>
      <c r="N39" s="49">
        <f t="shared" si="13"/>
        <v>3</v>
      </c>
      <c r="O39" s="49" t="str">
        <f t="shared" si="14"/>
        <v>T3</v>
      </c>
      <c r="P39" s="49">
        <f t="shared" si="15"/>
        <v>2016</v>
      </c>
      <c r="Q39" s="49" t="b">
        <f t="shared" si="7"/>
        <v>1</v>
      </c>
      <c r="R39" t="b">
        <f t="shared" si="8"/>
        <v>1</v>
      </c>
      <c r="S39">
        <f t="shared" si="9"/>
        <v>1</v>
      </c>
      <c r="T39">
        <f t="shared" si="10"/>
        <v>51</v>
      </c>
      <c r="U39" t="str">
        <f t="shared" si="11"/>
        <v>Friday</v>
      </c>
    </row>
    <row r="40" spans="1:21">
      <c r="A40" s="4" t="str">
        <f>SUBSTITUTE('Student database_Raw'!A40,"K","")</f>
        <v>150138</v>
      </c>
      <c r="B40" s="4" t="str">
        <f>TRIM('Student database_Raw'!B40)</f>
        <v>Mr. Ramesh GUYEN</v>
      </c>
      <c r="C40" s="4" t="str">
        <f>'Student database_Raw'!C40</f>
        <v xml:space="preserve">Bus Comm </v>
      </c>
      <c r="D40" s="4" t="str">
        <f>TRIM('Student database_Raw'!D40)</f>
        <v>Brisbane</v>
      </c>
      <c r="E40" s="4" t="str">
        <f>TRIM('Student database_Raw'!E40)</f>
        <v>T3-2017</v>
      </c>
      <c r="F40" s="61">
        <f t="shared" si="3"/>
        <v>43045</v>
      </c>
      <c r="G40" s="56" t="str">
        <f t="shared" si="12"/>
        <v>November</v>
      </c>
      <c r="H40" s="4">
        <f>VALUE(TRIM(SUBSTITUTE('Student database_Raw'!F40, CHAR(160), "")))</f>
        <v>6</v>
      </c>
      <c r="I40" s="4" t="str">
        <f>IF(ISBLANK('Student database_Raw'!G40),I39,'Student database_Raw'!G40)</f>
        <v>Bachelor of Business</v>
      </c>
      <c r="J40" s="4" t="str">
        <f>'Student database_Raw'!H40</f>
        <v>1997-10-29</v>
      </c>
      <c r="K40" s="4" t="str">
        <f>IF(ISBLANK('Student database_Raw'!I40),K39,'Student database_Raw'!I40)</f>
        <v>Unilink Overseas Study Consulting Ltd</v>
      </c>
      <c r="L40" s="49">
        <f t="shared" si="5"/>
        <v>14</v>
      </c>
      <c r="M40" s="62">
        <f t="shared" si="6"/>
        <v>20</v>
      </c>
      <c r="N40" s="49">
        <f t="shared" si="13"/>
        <v>3</v>
      </c>
      <c r="O40" s="49" t="str">
        <f t="shared" si="14"/>
        <v>T3</v>
      </c>
      <c r="P40" s="49">
        <f t="shared" si="15"/>
        <v>2017</v>
      </c>
      <c r="Q40" s="49" t="b">
        <f t="shared" si="7"/>
        <v>1</v>
      </c>
      <c r="R40" t="b">
        <f t="shared" si="8"/>
        <v>1</v>
      </c>
      <c r="S40">
        <f t="shared" si="9"/>
        <v>1</v>
      </c>
      <c r="T40">
        <f t="shared" si="10"/>
        <v>54</v>
      </c>
      <c r="U40" t="str">
        <f t="shared" si="11"/>
        <v>Wednesday</v>
      </c>
    </row>
    <row r="41" spans="1:21">
      <c r="A41" s="4" t="str">
        <f>SUBSTITUTE('Student database_Raw'!A41,"K","")</f>
        <v>150139</v>
      </c>
      <c r="B41" s="4" t="str">
        <f>TRIM('Student database_Raw'!B41)</f>
        <v>Ms. Sohrab oc DO</v>
      </c>
      <c r="C41" s="4" t="str">
        <f>'Student database_Raw'!C41</f>
        <v>Org Beh</v>
      </c>
      <c r="D41" s="4" t="str">
        <f>TRIM('Student database_Raw'!D41)</f>
        <v>Melbourne</v>
      </c>
      <c r="E41" s="4" t="str">
        <f>TRIM('Student database_Raw'!E41)</f>
        <v>T2-2016</v>
      </c>
      <c r="F41" s="61">
        <f t="shared" si="3"/>
        <v>42561</v>
      </c>
      <c r="G41" s="56" t="str">
        <f t="shared" si="12"/>
        <v>July</v>
      </c>
      <c r="H41" s="4">
        <f>VALUE(TRIM(SUBSTITUTE('Student database_Raw'!F41, CHAR(160), "")))</f>
        <v>4</v>
      </c>
      <c r="I41" s="4" t="str">
        <f>IF(ISBLANK('Student database_Raw'!G41),I40,'Student database_Raw'!G41)</f>
        <v>Bachelor of Business</v>
      </c>
      <c r="J41" s="4" t="str">
        <f>'Student database_Raw'!H41</f>
        <v>1995-06-19</v>
      </c>
      <c r="K41" s="4" t="str">
        <f>IF(ISBLANK('Student database_Raw'!I41),K40,'Student database_Raw'!I41)</f>
        <v>Unilink Overseas Study Consulting Ltd</v>
      </c>
      <c r="L41" s="49">
        <f t="shared" si="5"/>
        <v>16</v>
      </c>
      <c r="M41" s="62">
        <f t="shared" si="6"/>
        <v>21</v>
      </c>
      <c r="N41" s="49">
        <f t="shared" si="13"/>
        <v>3</v>
      </c>
      <c r="O41" s="49" t="str">
        <f t="shared" si="14"/>
        <v>T2</v>
      </c>
      <c r="P41" s="49">
        <f t="shared" si="15"/>
        <v>2016</v>
      </c>
      <c r="Q41" s="49" t="b">
        <f t="shared" si="7"/>
        <v>1</v>
      </c>
      <c r="R41" t="b">
        <f t="shared" si="8"/>
        <v>1</v>
      </c>
      <c r="S41">
        <f t="shared" si="9"/>
        <v>1</v>
      </c>
      <c r="T41">
        <f t="shared" si="10"/>
        <v>52</v>
      </c>
      <c r="U41" t="str">
        <f t="shared" si="11"/>
        <v>Monday</v>
      </c>
    </row>
    <row r="42" spans="1:21">
      <c r="A42" s="4" t="str">
        <f>SUBSTITUTE('Student database_Raw'!A42,"K","")</f>
        <v>150140</v>
      </c>
      <c r="B42" s="4" t="str">
        <f>TRIM('Student database_Raw'!B42)</f>
        <v>Ms. Farbod HOANG</v>
      </c>
      <c r="C42" s="4" t="str">
        <f>'Student database_Raw'!C42</f>
        <v xml:space="preserve">Fin Acct </v>
      </c>
      <c r="D42" s="4" t="str">
        <f>TRIM('Student database_Raw'!D42)</f>
        <v>Sydney</v>
      </c>
      <c r="E42" s="4" t="str">
        <f>TRIM('Student database_Raw'!E42)</f>
        <v>T3-2014</v>
      </c>
      <c r="F42" s="61">
        <f t="shared" si="3"/>
        <v>41949</v>
      </c>
      <c r="G42" s="56" t="str">
        <f t="shared" si="12"/>
        <v>November</v>
      </c>
      <c r="H42" s="4">
        <f>VALUE(TRIM(SUBSTITUTE('Student database_Raw'!F42, CHAR(160), "")))</f>
        <v>1</v>
      </c>
      <c r="I42" s="4" t="str">
        <f>IF(ISBLANK('Student database_Raw'!G42),I41,'Student database_Raw'!G42)</f>
        <v>Bachelor of Business</v>
      </c>
      <c r="J42" s="4" t="str">
        <f>'Student database_Raw'!H42</f>
        <v>1989-03-11</v>
      </c>
      <c r="K42" s="4" t="str">
        <f>IF(ISBLANK('Student database_Raw'!I42),K41,'Student database_Raw'!I42)</f>
        <v xml:space="preserve">Bridgeagency </v>
      </c>
      <c r="L42" s="49">
        <f t="shared" si="5"/>
        <v>19</v>
      </c>
      <c r="M42" s="62">
        <f t="shared" si="6"/>
        <v>25</v>
      </c>
      <c r="N42" s="49">
        <f t="shared" si="13"/>
        <v>3</v>
      </c>
      <c r="O42" s="49" t="str">
        <f t="shared" si="14"/>
        <v>T3</v>
      </c>
      <c r="P42" s="49">
        <f t="shared" si="15"/>
        <v>2014</v>
      </c>
      <c r="Q42" s="49" t="b">
        <f t="shared" si="7"/>
        <v>1</v>
      </c>
      <c r="R42" t="b">
        <f t="shared" si="8"/>
        <v>1</v>
      </c>
      <c r="S42">
        <f t="shared" si="9"/>
        <v>1</v>
      </c>
      <c r="T42">
        <f t="shared" si="10"/>
        <v>49</v>
      </c>
      <c r="U42" t="str">
        <f t="shared" si="11"/>
        <v>Saturday</v>
      </c>
    </row>
    <row r="43" spans="1:21">
      <c r="A43" s="4" t="str">
        <f>SUBSTITUTE('Student database_Raw'!A43,"K","")</f>
        <v>150141</v>
      </c>
      <c r="B43" s="4" t="str">
        <f>TRIM('Student database_Raw'!B43)</f>
        <v>Ms Afsar ga LE</v>
      </c>
      <c r="C43" s="4" t="str">
        <f>'Student database_Raw'!C43</f>
        <v>Intro to ECommerce</v>
      </c>
      <c r="D43" s="4" t="str">
        <f>TRIM('Student database_Raw'!D43)</f>
        <v>Brisbane</v>
      </c>
      <c r="E43" s="4" t="str">
        <f>TRIM('Student database_Raw'!E43)</f>
        <v>T1-2016</v>
      </c>
      <c r="F43" s="61">
        <f t="shared" si="3"/>
        <v>42442</v>
      </c>
      <c r="G43" s="56" t="str">
        <f t="shared" si="12"/>
        <v>March</v>
      </c>
      <c r="H43" s="4">
        <f>VALUE(TRIM(SUBSTITUTE('Student database_Raw'!F43, CHAR(160), "")))</f>
        <v>1</v>
      </c>
      <c r="I43" s="4" t="str">
        <f>IF(ISBLANK('Student database_Raw'!G43),I42,'Student database_Raw'!G43)</f>
        <v>Bachelor of Business</v>
      </c>
      <c r="J43" s="4" t="str">
        <f>'Student database_Raw'!H43</f>
        <v>1991-12-03</v>
      </c>
      <c r="K43" s="4" t="str">
        <f>IF(ISBLANK('Student database_Raw'!I43),K42,'Student database_Raw'!I43)</f>
        <v>IDPM Education</v>
      </c>
      <c r="L43" s="49">
        <f t="shared" si="5"/>
        <v>19</v>
      </c>
      <c r="M43" s="62">
        <f t="shared" si="6"/>
        <v>25</v>
      </c>
      <c r="N43" s="49">
        <f t="shared" si="13"/>
        <v>3</v>
      </c>
      <c r="O43" s="49" t="str">
        <f t="shared" si="14"/>
        <v>T1</v>
      </c>
      <c r="P43" s="49">
        <f t="shared" si="15"/>
        <v>2016</v>
      </c>
      <c r="Q43" s="49" t="b">
        <f t="shared" si="7"/>
        <v>1</v>
      </c>
      <c r="R43" t="b">
        <f t="shared" si="8"/>
        <v>1</v>
      </c>
      <c r="S43">
        <f t="shared" si="9"/>
        <v>1</v>
      </c>
      <c r="T43">
        <f t="shared" si="10"/>
        <v>49</v>
      </c>
      <c r="U43" t="str">
        <f t="shared" si="11"/>
        <v>Tuesday</v>
      </c>
    </row>
    <row r="44" spans="1:21">
      <c r="A44" s="4" t="str">
        <f>SUBSTITUTE('Student database_Raw'!A44,"K","")</f>
        <v>150142</v>
      </c>
      <c r="B44" s="4" t="str">
        <f>TRIM('Student database_Raw'!B44)</f>
        <v>Ms. Sanjar TTEGE</v>
      </c>
      <c r="C44" s="4" t="str">
        <f>'Student database_Raw'!C44</f>
        <v xml:space="preserve">Mgmt Principles </v>
      </c>
      <c r="D44" s="4" t="str">
        <f>TRIM('Student database_Raw'!D44)</f>
        <v>Brisbane</v>
      </c>
      <c r="E44" s="4" t="str">
        <f>TRIM('Student database_Raw'!E44)</f>
        <v>T3-2015</v>
      </c>
      <c r="F44" s="61">
        <f t="shared" si="3"/>
        <v>42314</v>
      </c>
      <c r="G44" s="56" t="str">
        <f t="shared" si="12"/>
        <v>November</v>
      </c>
      <c r="H44" s="4">
        <f>VALUE(TRIM(SUBSTITUTE('Student database_Raw'!F44, CHAR(160), "")))</f>
        <v>5</v>
      </c>
      <c r="I44" s="4" t="str">
        <f>IF(ISBLANK('Student database_Raw'!G44),I43,'Student database_Raw'!G44)</f>
        <v>Bachelor of Business</v>
      </c>
      <c r="J44" s="4" t="str">
        <f>'Student database_Raw'!H44</f>
        <v>1992-11-28</v>
      </c>
      <c r="K44" s="4" t="str">
        <f>IF(ISBLANK('Student database_Raw'!I44),K43,'Student database_Raw'!I44)</f>
        <v>IDPM Education</v>
      </c>
      <c r="L44" s="49">
        <f t="shared" si="5"/>
        <v>15</v>
      </c>
      <c r="M44" s="62">
        <f t="shared" si="6"/>
        <v>23</v>
      </c>
      <c r="N44" s="49">
        <f t="shared" si="13"/>
        <v>3</v>
      </c>
      <c r="O44" s="49" t="str">
        <f t="shared" si="14"/>
        <v>T3</v>
      </c>
      <c r="P44" s="49">
        <f t="shared" si="15"/>
        <v>2015</v>
      </c>
      <c r="Q44" s="49" t="b">
        <f t="shared" si="7"/>
        <v>1</v>
      </c>
      <c r="R44" t="b">
        <f t="shared" si="8"/>
        <v>1</v>
      </c>
      <c r="S44">
        <f t="shared" si="9"/>
        <v>1</v>
      </c>
      <c r="T44">
        <f t="shared" si="10"/>
        <v>53</v>
      </c>
      <c r="U44" t="str">
        <f t="shared" si="11"/>
        <v>Saturday</v>
      </c>
    </row>
    <row r="45" spans="1:21">
      <c r="A45" s="4" t="str">
        <f>SUBSTITUTE('Student database_Raw'!A45,"K","")</f>
        <v>150143</v>
      </c>
      <c r="B45" s="4" t="str">
        <f>TRIM('Student database_Raw'!B45)</f>
        <v>Ms. Farid My HA</v>
      </c>
      <c r="C45" s="4" t="str">
        <f>'Student database_Raw'!C45</f>
        <v>Auditing</v>
      </c>
      <c r="D45" s="4" t="str">
        <f>TRIM('Student database_Raw'!D45)</f>
        <v>Sydney</v>
      </c>
      <c r="E45" s="4" t="str">
        <f>TRIM('Student database_Raw'!E45)</f>
        <v>T1-2015</v>
      </c>
      <c r="F45" s="61">
        <f t="shared" si="3"/>
        <v>42076</v>
      </c>
      <c r="G45" s="56" t="str">
        <f t="shared" si="12"/>
        <v>March</v>
      </c>
      <c r="H45" s="4">
        <f>VALUE(TRIM(SUBSTITUTE('Student database_Raw'!F45, CHAR(160), "")))</f>
        <v>5</v>
      </c>
      <c r="I45" s="4" t="str">
        <f>IF(ISBLANK('Student database_Raw'!G45),I44,'Student database_Raw'!G45)</f>
        <v>Bachelor of Business</v>
      </c>
      <c r="J45" s="4" t="str">
        <f>'Student database_Raw'!H45</f>
        <v>1996-09-28</v>
      </c>
      <c r="K45" s="4" t="str">
        <f>IF(ISBLANK('Student database_Raw'!I45),K44,'Student database_Raw'!I45)</f>
        <v>ALTEC</v>
      </c>
      <c r="L45" s="49">
        <f t="shared" si="5"/>
        <v>15</v>
      </c>
      <c r="M45" s="62">
        <f t="shared" si="6"/>
        <v>19</v>
      </c>
      <c r="N45" s="49">
        <f t="shared" si="13"/>
        <v>3</v>
      </c>
      <c r="O45" s="49" t="str">
        <f t="shared" si="14"/>
        <v>T1</v>
      </c>
      <c r="P45" s="49">
        <f t="shared" si="15"/>
        <v>2015</v>
      </c>
      <c r="Q45" s="49" t="b">
        <f t="shared" si="7"/>
        <v>1</v>
      </c>
      <c r="R45" t="b">
        <f t="shared" si="8"/>
        <v>1</v>
      </c>
      <c r="S45">
        <f t="shared" si="9"/>
        <v>1</v>
      </c>
      <c r="T45">
        <f t="shared" si="10"/>
        <v>53</v>
      </c>
      <c r="U45" t="str">
        <f t="shared" si="11"/>
        <v>Saturday</v>
      </c>
    </row>
    <row r="46" spans="1:21">
      <c r="A46" s="4" t="str">
        <f>SUBSTITUTE('Student database_Raw'!A46,"K","")</f>
        <v>150144</v>
      </c>
      <c r="B46" s="4" t="str">
        <f>TRIM('Student database_Raw'!B46)</f>
        <v>Mr. Atoosa SINGH</v>
      </c>
      <c r="C46" s="4" t="str">
        <f>'Student database_Raw'!C46</f>
        <v>Bus Info Analysis</v>
      </c>
      <c r="D46" s="4" t="str">
        <f>TRIM('Student database_Raw'!D46)</f>
        <v>Brisbane</v>
      </c>
      <c r="E46" s="4" t="str">
        <f>TRIM('Student database_Raw'!E46)</f>
        <v>T2-2015</v>
      </c>
      <c r="F46" s="61">
        <f t="shared" si="3"/>
        <v>42195</v>
      </c>
      <c r="G46" s="56" t="str">
        <f t="shared" si="12"/>
        <v>July</v>
      </c>
      <c r="H46" s="4">
        <f>VALUE(TRIM(SUBSTITUTE('Student database_Raw'!F46, CHAR(160), "")))</f>
        <v>2</v>
      </c>
      <c r="I46" s="4" t="str">
        <f>IF(ISBLANK('Student database_Raw'!G46),I45,'Student database_Raw'!G46)</f>
        <v>Bachelor of Business</v>
      </c>
      <c r="J46" s="4" t="str">
        <f>'Student database_Raw'!H46</f>
        <v>1991-10-25</v>
      </c>
      <c r="K46" s="4" t="str">
        <f>IF(ISBLANK('Student database_Raw'!I46),K45,'Student database_Raw'!I46)</f>
        <v>ALTEC</v>
      </c>
      <c r="L46" s="49">
        <f t="shared" si="5"/>
        <v>18</v>
      </c>
      <c r="M46" s="62">
        <f t="shared" si="6"/>
        <v>24</v>
      </c>
      <c r="N46" s="49">
        <f t="shared" si="13"/>
        <v>3</v>
      </c>
      <c r="O46" s="49" t="str">
        <f t="shared" si="14"/>
        <v>T2</v>
      </c>
      <c r="P46" s="49">
        <f t="shared" si="15"/>
        <v>2015</v>
      </c>
      <c r="Q46" s="49" t="b">
        <f t="shared" si="7"/>
        <v>1</v>
      </c>
      <c r="R46" t="b">
        <f t="shared" si="8"/>
        <v>1</v>
      </c>
      <c r="S46">
        <f t="shared" si="9"/>
        <v>1</v>
      </c>
      <c r="T46">
        <f t="shared" si="10"/>
        <v>50</v>
      </c>
      <c r="U46" t="str">
        <f t="shared" si="11"/>
        <v>Friday</v>
      </c>
    </row>
    <row r="47" spans="1:21">
      <c r="A47" s="4" t="str">
        <f>SUBSTITUTE('Student database_Raw'!A47,"K","")</f>
        <v>150145</v>
      </c>
      <c r="B47" s="4" t="str">
        <f>TRIM('Student database_Raw'!B47)</f>
        <v>Mr. Shaya TRAN</v>
      </c>
      <c r="C47" s="4" t="str">
        <f>'Student database_Raw'!C47</f>
        <v>Bus Economics</v>
      </c>
      <c r="D47" s="4" t="str">
        <f>TRIM('Student database_Raw'!D47)</f>
        <v>Brisbane</v>
      </c>
      <c r="E47" s="4" t="str">
        <f>TRIM('Student database_Raw'!E47)</f>
        <v>T3-2016</v>
      </c>
      <c r="F47" s="61">
        <f t="shared" si="3"/>
        <v>42680</v>
      </c>
      <c r="G47" s="56" t="str">
        <f t="shared" si="12"/>
        <v>November</v>
      </c>
      <c r="H47" s="4">
        <f>VALUE(TRIM(SUBSTITUTE('Student database_Raw'!F47, CHAR(160), "")))</f>
        <v>9</v>
      </c>
      <c r="I47" s="4" t="str">
        <f>IF(ISBLANK('Student database_Raw'!G47),I46,'Student database_Raw'!G47)</f>
        <v>Bachelor of Business</v>
      </c>
      <c r="J47" s="4" t="str">
        <f>'Student database_Raw'!H47</f>
        <v>1987-10-14</v>
      </c>
      <c r="K47" s="4" t="str">
        <f>IF(ISBLANK('Student database_Raw'!I47),K46,'Student database_Raw'!I47)</f>
        <v xml:space="preserve">Visa Consultants Pty Ltd </v>
      </c>
      <c r="L47" s="49">
        <f t="shared" si="5"/>
        <v>11</v>
      </c>
      <c r="M47" s="62">
        <f t="shared" si="6"/>
        <v>29</v>
      </c>
      <c r="N47" s="49">
        <f t="shared" si="13"/>
        <v>3</v>
      </c>
      <c r="O47" s="49" t="str">
        <f t="shared" si="14"/>
        <v>T3</v>
      </c>
      <c r="P47" s="49">
        <f t="shared" si="15"/>
        <v>2016</v>
      </c>
      <c r="Q47" s="49" t="b">
        <f t="shared" si="7"/>
        <v>1</v>
      </c>
      <c r="R47" t="b">
        <f t="shared" si="8"/>
        <v>1</v>
      </c>
      <c r="S47">
        <f t="shared" si="9"/>
        <v>1</v>
      </c>
      <c r="T47">
        <f t="shared" si="10"/>
        <v>57</v>
      </c>
      <c r="U47" t="str">
        <f t="shared" si="11"/>
        <v>Wednesday</v>
      </c>
    </row>
    <row r="48" spans="1:21">
      <c r="A48" s="4" t="str">
        <f>SUBSTITUTE('Student database_Raw'!A48,"K","")</f>
        <v>150146</v>
      </c>
      <c r="B48" s="4" t="str">
        <f>TRIM('Student database_Raw'!B48)</f>
        <v>Mr. Kamshad SINGH</v>
      </c>
      <c r="C48" s="4" t="str">
        <f>'Student database_Raw'!C48</f>
        <v>Bus Strategy</v>
      </c>
      <c r="D48" s="4" t="str">
        <f>TRIM('Student database_Raw'!D48)</f>
        <v>Sydney</v>
      </c>
      <c r="E48" s="4" t="str">
        <f>TRIM('Student database_Raw'!E48)</f>
        <v>T3-2016</v>
      </c>
      <c r="F48" s="61">
        <f t="shared" si="3"/>
        <v>42680</v>
      </c>
      <c r="G48" s="56" t="str">
        <f t="shared" si="12"/>
        <v>November</v>
      </c>
      <c r="H48" s="4">
        <f>VALUE(TRIM(SUBSTITUTE('Student database_Raw'!F48, CHAR(160), "")))</f>
        <v>10</v>
      </c>
      <c r="I48" s="4" t="str">
        <f>IF(ISBLANK('Student database_Raw'!G48),I47,'Student database_Raw'!G48)</f>
        <v>Bachelor of Accounting </v>
      </c>
      <c r="J48" s="4" t="str">
        <f>'Student database_Raw'!H48</f>
        <v>1993-05-26</v>
      </c>
      <c r="K48" s="4" t="str">
        <f>IF(ISBLANK('Student database_Raw'!I48),K47,'Student database_Raw'!I48)</f>
        <v xml:space="preserve">International Educational </v>
      </c>
      <c r="L48" s="49">
        <f t="shared" si="5"/>
        <v>10</v>
      </c>
      <c r="M48" s="62">
        <f t="shared" si="6"/>
        <v>23</v>
      </c>
      <c r="N48" s="49">
        <f t="shared" si="13"/>
        <v>3</v>
      </c>
      <c r="O48" s="49" t="str">
        <f t="shared" si="14"/>
        <v>T3</v>
      </c>
      <c r="P48" s="49">
        <f t="shared" si="15"/>
        <v>2016</v>
      </c>
      <c r="Q48" s="49" t="b">
        <f t="shared" si="7"/>
        <v>1</v>
      </c>
      <c r="R48" t="b">
        <f t="shared" si="8"/>
        <v>1</v>
      </c>
      <c r="S48">
        <f t="shared" si="9"/>
        <v>2</v>
      </c>
      <c r="T48">
        <f t="shared" si="10"/>
        <v>49</v>
      </c>
      <c r="U48" t="str">
        <f t="shared" si="11"/>
        <v>Wednesday</v>
      </c>
    </row>
    <row r="49" spans="1:21">
      <c r="A49" s="4" t="str">
        <f>SUBSTITUTE('Student database_Raw'!A49,"K","")</f>
        <v>150147</v>
      </c>
      <c r="B49" s="4" t="str">
        <f>TRIM('Student database_Raw'!B49)</f>
        <v>Mr. Mandana SINGH</v>
      </c>
      <c r="C49" s="4" t="str">
        <f>'Student database_Raw'!C49</f>
        <v>Fin mgmt</v>
      </c>
      <c r="D49" s="4" t="str">
        <f>TRIM('Student database_Raw'!D49)</f>
        <v>Melbourne</v>
      </c>
      <c r="E49" s="4" t="str">
        <f>TRIM('Student database_Raw'!E49)</f>
        <v>T1-2014</v>
      </c>
      <c r="F49" s="61">
        <f t="shared" si="3"/>
        <v>41711</v>
      </c>
      <c r="G49" s="56" t="str">
        <f t="shared" si="12"/>
        <v>March</v>
      </c>
      <c r="H49" s="4">
        <f>VALUE(TRIM(SUBSTITUTE('Student database_Raw'!F49, CHAR(160), "")))</f>
        <v>4</v>
      </c>
      <c r="I49" s="4" t="str">
        <f>IF(ISBLANK('Student database_Raw'!G49),I48,'Student database_Raw'!G49)</f>
        <v>Bachelor of Accounting </v>
      </c>
      <c r="J49" s="4" t="str">
        <f>'Student database_Raw'!H49</f>
        <v>1997-10-20</v>
      </c>
      <c r="K49" s="4" t="str">
        <f>IF(ISBLANK('Student database_Raw'!I49),K48,'Student database_Raw'!I49)</f>
        <v xml:space="preserve">International Educational </v>
      </c>
      <c r="L49" s="49">
        <f t="shared" si="5"/>
        <v>16</v>
      </c>
      <c r="M49" s="62">
        <f t="shared" si="6"/>
        <v>17</v>
      </c>
      <c r="N49" s="49">
        <f t="shared" si="13"/>
        <v>3</v>
      </c>
      <c r="O49" s="49" t="str">
        <f t="shared" si="14"/>
        <v>T1</v>
      </c>
      <c r="P49" s="49">
        <f t="shared" si="15"/>
        <v>2014</v>
      </c>
      <c r="Q49" s="49" t="b">
        <f t="shared" si="7"/>
        <v>1</v>
      </c>
      <c r="R49" t="b">
        <f t="shared" si="8"/>
        <v>1</v>
      </c>
      <c r="S49">
        <f t="shared" si="9"/>
        <v>1</v>
      </c>
      <c r="T49">
        <f t="shared" si="10"/>
        <v>52</v>
      </c>
      <c r="U49" t="str">
        <f t="shared" si="11"/>
        <v>Monday</v>
      </c>
    </row>
    <row r="50" spans="1:21">
      <c r="A50" s="4" t="str">
        <f>SUBSTITUTE('Student database_Raw'!A50,"K","")</f>
        <v>150148</v>
      </c>
      <c r="B50" s="4" t="str">
        <f>TRIM('Student database_Raw'!B50)</f>
        <v>Mr. Golbahar GUYEN</v>
      </c>
      <c r="C50" s="4" t="str">
        <f>'Student database_Raw'!C50</f>
        <v>Bus Economics</v>
      </c>
      <c r="D50" s="4" t="str">
        <f>TRIM('Student database_Raw'!D50)</f>
        <v>Brisbane</v>
      </c>
      <c r="E50" s="4" t="str">
        <f>TRIM('Student database_Raw'!E50)</f>
        <v>T2-2017</v>
      </c>
      <c r="F50" s="61">
        <f t="shared" si="3"/>
        <v>42926</v>
      </c>
      <c r="G50" s="56" t="str">
        <f t="shared" si="12"/>
        <v>July</v>
      </c>
      <c r="H50" s="4">
        <f>VALUE(TRIM(SUBSTITUTE('Student database_Raw'!F50, CHAR(160), "")))</f>
        <v>3</v>
      </c>
      <c r="I50" s="4" t="str">
        <f>IF(ISBLANK('Student database_Raw'!G50),I49,'Student database_Raw'!G50)</f>
        <v>Bachelor of Business</v>
      </c>
      <c r="J50" s="4" t="str">
        <f>'Student database_Raw'!H50</f>
        <v>1990-11-21</v>
      </c>
      <c r="K50" s="4" t="str">
        <f>IF(ISBLANK('Student database_Raw'!I50),K49,'Student database_Raw'!I50)</f>
        <v>ALTEC</v>
      </c>
      <c r="L50" s="49">
        <f t="shared" si="5"/>
        <v>17</v>
      </c>
      <c r="M50" s="62">
        <f t="shared" si="6"/>
        <v>27</v>
      </c>
      <c r="N50" s="49">
        <f t="shared" si="13"/>
        <v>3</v>
      </c>
      <c r="O50" s="49" t="str">
        <f t="shared" si="14"/>
        <v>T2</v>
      </c>
      <c r="P50" s="49">
        <f t="shared" si="15"/>
        <v>2017</v>
      </c>
      <c r="Q50" s="49" t="b">
        <f t="shared" si="7"/>
        <v>1</v>
      </c>
      <c r="R50" t="b">
        <f t="shared" si="8"/>
        <v>1</v>
      </c>
      <c r="S50">
        <f t="shared" si="9"/>
        <v>1</v>
      </c>
      <c r="T50">
        <f t="shared" si="10"/>
        <v>51</v>
      </c>
      <c r="U50" t="str">
        <f t="shared" si="11"/>
        <v>Wednesday</v>
      </c>
    </row>
    <row r="51" spans="1:21">
      <c r="A51" s="4" t="str">
        <f>SUBSTITUTE('Student database_Raw'!A51,"K","")</f>
        <v>150149</v>
      </c>
      <c r="B51" s="4" t="str">
        <f>TRIM('Student database_Raw'!B51)</f>
        <v>Mr. Sami SINGH</v>
      </c>
      <c r="C51" s="4" t="str">
        <f>'Student database_Raw'!C51</f>
        <v xml:space="preserve">Fin Acct </v>
      </c>
      <c r="D51" s="4" t="str">
        <f>TRIM('Student database_Raw'!D51)</f>
        <v>Sydney</v>
      </c>
      <c r="E51" s="4" t="str">
        <f>TRIM('Student database_Raw'!E51)</f>
        <v>T1-2014</v>
      </c>
      <c r="F51" s="61">
        <f t="shared" si="3"/>
        <v>41711</v>
      </c>
      <c r="G51" s="56" t="str">
        <f t="shared" si="12"/>
        <v>March</v>
      </c>
      <c r="H51" s="4">
        <f>VALUE(TRIM(SUBSTITUTE('Student database_Raw'!F51, CHAR(160), "")))</f>
        <v>3</v>
      </c>
      <c r="I51" s="4" t="str">
        <f>IF(ISBLANK('Student database_Raw'!G51),I50,'Student database_Raw'!G51)</f>
        <v>Bachelor of Accounting</v>
      </c>
      <c r="J51" s="4" t="str">
        <f>'Student database_Raw'!H51</f>
        <v>1992-06-09</v>
      </c>
      <c r="K51" s="4" t="str">
        <f>IF(ISBLANK('Student database_Raw'!I51),K50,'Student database_Raw'!I51)</f>
        <v xml:space="preserve">International Educational </v>
      </c>
      <c r="L51" s="49">
        <f t="shared" si="5"/>
        <v>17</v>
      </c>
      <c r="M51" s="62">
        <f t="shared" si="6"/>
        <v>22</v>
      </c>
      <c r="N51" s="49">
        <f t="shared" si="13"/>
        <v>3</v>
      </c>
      <c r="O51" s="49" t="str">
        <f t="shared" si="14"/>
        <v>T1</v>
      </c>
      <c r="P51" s="49">
        <f t="shared" si="15"/>
        <v>2014</v>
      </c>
      <c r="Q51" s="49" t="b">
        <f t="shared" si="7"/>
        <v>1</v>
      </c>
      <c r="R51" t="b">
        <f t="shared" si="8"/>
        <v>1</v>
      </c>
      <c r="S51">
        <f t="shared" si="9"/>
        <v>1</v>
      </c>
      <c r="T51">
        <f t="shared" si="10"/>
        <v>51</v>
      </c>
      <c r="U51" t="str">
        <f t="shared" si="11"/>
        <v>Tuesday</v>
      </c>
    </row>
    <row r="52" spans="1:21">
      <c r="A52" s="4" t="str">
        <f>SUBSTITUTE('Student database_Raw'!A52,"K","")</f>
        <v>150150</v>
      </c>
      <c r="B52" s="4" t="str">
        <f>TRIM('Student database_Raw'!B52)</f>
        <v>Mr. Golbahar OUSUF</v>
      </c>
      <c r="C52" s="4" t="str">
        <f>'Student database_Raw'!C52</f>
        <v>Intro to ECommerce</v>
      </c>
      <c r="D52" s="4" t="str">
        <f>TRIM('Student database_Raw'!D52)</f>
        <v>Melbourne</v>
      </c>
      <c r="E52" s="4" t="str">
        <f>TRIM('Student database_Raw'!E52)</f>
        <v>T2-2015</v>
      </c>
      <c r="F52" s="61">
        <f t="shared" si="3"/>
        <v>42195</v>
      </c>
      <c r="G52" s="56" t="str">
        <f t="shared" si="12"/>
        <v>July</v>
      </c>
      <c r="H52" s="4">
        <f>VALUE(TRIM(SUBSTITUTE('Student database_Raw'!F52, CHAR(160), "")))</f>
        <v>1</v>
      </c>
      <c r="I52" s="4" t="str">
        <f>IF(ISBLANK('Student database_Raw'!G52),I51,'Student database_Raw'!G52)</f>
        <v>Bachelor of Accounting</v>
      </c>
      <c r="J52" s="4" t="str">
        <f>'Student database_Raw'!H52</f>
        <v>1995-09-26</v>
      </c>
      <c r="K52" s="4" t="str">
        <f>IF(ISBLANK('Student database_Raw'!I52),K51,'Student database_Raw'!I52)</f>
        <v xml:space="preserve">International Educational </v>
      </c>
      <c r="L52" s="49">
        <f t="shared" si="5"/>
        <v>19</v>
      </c>
      <c r="M52" s="62">
        <f t="shared" si="6"/>
        <v>20</v>
      </c>
      <c r="N52" s="49">
        <f t="shared" si="13"/>
        <v>3</v>
      </c>
      <c r="O52" s="49" t="str">
        <f t="shared" si="14"/>
        <v>T2</v>
      </c>
      <c r="P52" s="49">
        <f t="shared" si="15"/>
        <v>2015</v>
      </c>
      <c r="Q52" s="49" t="b">
        <f t="shared" si="7"/>
        <v>1</v>
      </c>
      <c r="R52" t="b">
        <f t="shared" si="8"/>
        <v>1</v>
      </c>
      <c r="S52">
        <f t="shared" si="9"/>
        <v>1</v>
      </c>
      <c r="T52">
        <f t="shared" si="10"/>
        <v>49</v>
      </c>
      <c r="U52" t="str">
        <f t="shared" si="11"/>
        <v>Tuesday</v>
      </c>
    </row>
    <row r="53" spans="1:21">
      <c r="A53" s="4" t="str">
        <f>SUBSTITUTE('Student database_Raw'!A53,"K","")</f>
        <v>150151</v>
      </c>
      <c r="B53" s="4" t="str">
        <f>TRIM('Student database_Raw'!B53)</f>
        <v>Mr. Naheed TRAN</v>
      </c>
      <c r="C53" s="4" t="str">
        <f>'Student database_Raw'!C53</f>
        <v xml:space="preserve">Mgmt Principles </v>
      </c>
      <c r="D53" s="4" t="str">
        <f>TRIM('Student database_Raw'!D53)</f>
        <v>Melbourne</v>
      </c>
      <c r="E53" s="4" t="str">
        <f>TRIM('Student database_Raw'!E53)</f>
        <v>T2-2015</v>
      </c>
      <c r="F53" s="61">
        <f t="shared" si="3"/>
        <v>42195</v>
      </c>
      <c r="G53" s="56" t="str">
        <f t="shared" si="12"/>
        <v>July</v>
      </c>
      <c r="H53" s="4">
        <f>VALUE(TRIM(SUBSTITUTE('Student database_Raw'!F53, CHAR(160), "")))</f>
        <v>1</v>
      </c>
      <c r="I53" s="4" t="str">
        <f>IF(ISBLANK('Student database_Raw'!G53),I52,'Student database_Raw'!G53)</f>
        <v>Bachelor of Accounting</v>
      </c>
      <c r="J53" s="4" t="str">
        <f>'Student database_Raw'!H53</f>
        <v>1995-09-02</v>
      </c>
      <c r="K53" s="4" t="str">
        <f>IF(ISBLANK('Student database_Raw'!I53),K52,'Student database_Raw'!I53)</f>
        <v xml:space="preserve">International Educational </v>
      </c>
      <c r="L53" s="49">
        <f t="shared" si="5"/>
        <v>19</v>
      </c>
      <c r="M53" s="62">
        <f t="shared" si="6"/>
        <v>20</v>
      </c>
      <c r="N53" s="49">
        <f t="shared" si="13"/>
        <v>3</v>
      </c>
      <c r="O53" s="49" t="str">
        <f t="shared" si="14"/>
        <v>T2</v>
      </c>
      <c r="P53" s="49">
        <f t="shared" si="15"/>
        <v>2015</v>
      </c>
      <c r="Q53" s="49" t="b">
        <f t="shared" si="7"/>
        <v>1</v>
      </c>
      <c r="R53" t="b">
        <f t="shared" si="8"/>
        <v>1</v>
      </c>
      <c r="S53">
        <f t="shared" si="9"/>
        <v>1</v>
      </c>
      <c r="T53">
        <f t="shared" si="10"/>
        <v>49</v>
      </c>
      <c r="U53" t="str">
        <f t="shared" si="11"/>
        <v>Saturday</v>
      </c>
    </row>
    <row r="54" spans="1:21">
      <c r="A54" s="4" t="str">
        <f>SUBSTITUTE('Student database_Raw'!A54,"K","")</f>
        <v>150152</v>
      </c>
      <c r="B54" s="4" t="str">
        <f>TRIM('Student database_Raw'!B54)</f>
        <v>Mr. Tahmineh AMMED</v>
      </c>
      <c r="C54" s="4" t="str">
        <f>'Student database_Raw'!C54</f>
        <v xml:space="preserve">Bus Comm </v>
      </c>
      <c r="D54" s="4" t="str">
        <f>TRIM('Student database_Raw'!D54)</f>
        <v>Brisbane</v>
      </c>
      <c r="E54" s="4" t="str">
        <f>TRIM('Student database_Raw'!E54)</f>
        <v>T2-2015</v>
      </c>
      <c r="F54" s="61">
        <f t="shared" si="3"/>
        <v>42195</v>
      </c>
      <c r="G54" s="56" t="str">
        <f t="shared" si="12"/>
        <v>July</v>
      </c>
      <c r="H54" s="4">
        <f>VALUE(TRIM(SUBSTITUTE('Student database_Raw'!F54, CHAR(160), "")))</f>
        <v>3</v>
      </c>
      <c r="I54" s="4" t="str">
        <f>IF(ISBLANK('Student database_Raw'!G54),I53,'Student database_Raw'!G54)</f>
        <v>Bachelor of Accounting</v>
      </c>
      <c r="J54" s="4" t="str">
        <f>'Student database_Raw'!H54</f>
        <v>1994-04-29</v>
      </c>
      <c r="K54" s="4" t="str">
        <f>IF(ISBLANK('Student database_Raw'!I54),K53,'Student database_Raw'!I54)</f>
        <v>MIM Education</v>
      </c>
      <c r="L54" s="49">
        <f t="shared" si="5"/>
        <v>17</v>
      </c>
      <c r="M54" s="62">
        <f t="shared" si="6"/>
        <v>21</v>
      </c>
      <c r="N54" s="49">
        <f t="shared" si="13"/>
        <v>3</v>
      </c>
      <c r="O54" s="49" t="str">
        <f t="shared" si="14"/>
        <v>T2</v>
      </c>
      <c r="P54" s="49">
        <f t="shared" si="15"/>
        <v>2015</v>
      </c>
      <c r="Q54" s="49" t="b">
        <f t="shared" si="7"/>
        <v>1</v>
      </c>
      <c r="R54" t="b">
        <f t="shared" si="8"/>
        <v>1</v>
      </c>
      <c r="S54">
        <f t="shared" si="9"/>
        <v>1</v>
      </c>
      <c r="T54">
        <f t="shared" si="10"/>
        <v>51</v>
      </c>
      <c r="U54" t="str">
        <f t="shared" si="11"/>
        <v>Friday</v>
      </c>
    </row>
    <row r="55" spans="1:21">
      <c r="A55" s="4" t="str">
        <f>SUBSTITUTE('Student database_Raw'!A55,"K","")</f>
        <v>150153</v>
      </c>
      <c r="B55" s="4" t="str">
        <f>TRIM('Student database_Raw'!B55)</f>
        <v>Mr. Pirooz KARIM</v>
      </c>
      <c r="C55" s="4" t="str">
        <f>'Student database_Raw'!C55</f>
        <v>Intro to ECommerce</v>
      </c>
      <c r="D55" s="4" t="str">
        <f>TRIM('Student database_Raw'!D55)</f>
        <v>Melbourne</v>
      </c>
      <c r="E55" s="4" t="str">
        <f>TRIM('Student database_Raw'!E55)</f>
        <v>T1-2016</v>
      </c>
      <c r="F55" s="61">
        <f t="shared" si="3"/>
        <v>42442</v>
      </c>
      <c r="G55" s="56" t="str">
        <f t="shared" si="12"/>
        <v>March</v>
      </c>
      <c r="H55" s="4">
        <f>VALUE(TRIM(SUBSTITUTE('Student database_Raw'!F55, CHAR(160), "")))</f>
        <v>7</v>
      </c>
      <c r="I55" s="4" t="str">
        <f>IF(ISBLANK('Student database_Raw'!G55),I54,'Student database_Raw'!G55)</f>
        <v>Bachelor of Accounting</v>
      </c>
      <c r="J55" s="4" t="str">
        <f>'Student database_Raw'!H55</f>
        <v>1988-12-12</v>
      </c>
      <c r="K55" s="4" t="str">
        <f>IF(ISBLANK('Student database_Raw'!I55),K54,'Student database_Raw'!I55)</f>
        <v>MIM Education</v>
      </c>
      <c r="L55" s="49">
        <f t="shared" si="5"/>
        <v>13</v>
      </c>
      <c r="M55" s="62">
        <f t="shared" si="6"/>
        <v>28</v>
      </c>
      <c r="N55" s="49">
        <f t="shared" si="13"/>
        <v>3</v>
      </c>
      <c r="O55" s="49" t="str">
        <f t="shared" si="14"/>
        <v>T1</v>
      </c>
      <c r="P55" s="49">
        <f t="shared" si="15"/>
        <v>2016</v>
      </c>
      <c r="Q55" s="49" t="b">
        <f t="shared" si="7"/>
        <v>1</v>
      </c>
      <c r="R55" t="b">
        <f t="shared" si="8"/>
        <v>1</v>
      </c>
      <c r="S55">
        <f t="shared" si="9"/>
        <v>1</v>
      </c>
      <c r="T55">
        <f t="shared" si="10"/>
        <v>55</v>
      </c>
      <c r="U55" t="str">
        <f t="shared" si="11"/>
        <v>Monday</v>
      </c>
    </row>
    <row r="56" spans="1:21">
      <c r="A56" s="4" t="str">
        <f>SUBSTITUTE('Student database_Raw'!A56,"K","")</f>
        <v>150154</v>
      </c>
      <c r="B56" s="4" t="str">
        <f>TRIM('Student database_Raw'!B56)</f>
        <v>Ms. Maheen PHAM</v>
      </c>
      <c r="C56" s="4" t="str">
        <f>'Student database_Raw'!C56</f>
        <v>Mktg Principles</v>
      </c>
      <c r="D56" s="4" t="str">
        <f>TRIM('Student database_Raw'!D56)</f>
        <v>Sydney</v>
      </c>
      <c r="E56" s="4" t="str">
        <f>TRIM('Student database_Raw'!E56)</f>
        <v>T3-2017</v>
      </c>
      <c r="F56" s="61">
        <f t="shared" si="3"/>
        <v>43045</v>
      </c>
      <c r="G56" s="56" t="str">
        <f t="shared" si="12"/>
        <v>November</v>
      </c>
      <c r="H56" s="4">
        <f>VALUE(TRIM(SUBSTITUTE('Student database_Raw'!F56, CHAR(160), "")))</f>
        <v>21</v>
      </c>
      <c r="I56" s="4" t="str">
        <f>IF(ISBLANK('Student database_Raw'!G56),I55,'Student database_Raw'!G56)</f>
        <v>Bachelor of Accounting</v>
      </c>
      <c r="J56" s="4" t="str">
        <f>'Student database_Raw'!H56</f>
        <v>1990-04-02</v>
      </c>
      <c r="K56" s="4" t="str">
        <f>IF(ISBLANK('Student database_Raw'!I56),K55,'Student database_Raw'!I56)</f>
        <v>MIM Education</v>
      </c>
      <c r="L56" s="49">
        <f t="shared" si="5"/>
        <v>0</v>
      </c>
      <c r="M56" s="62">
        <f t="shared" si="6"/>
        <v>27</v>
      </c>
      <c r="N56" s="49">
        <f t="shared" si="13"/>
        <v>3</v>
      </c>
      <c r="O56" s="49" t="str">
        <f t="shared" si="14"/>
        <v>T3</v>
      </c>
      <c r="P56" s="49">
        <f t="shared" si="15"/>
        <v>2017</v>
      </c>
      <c r="Q56" s="49" t="b">
        <f t="shared" si="7"/>
        <v>1</v>
      </c>
      <c r="R56" t="b">
        <f t="shared" si="8"/>
        <v>1</v>
      </c>
      <c r="S56">
        <f t="shared" si="9"/>
        <v>2</v>
      </c>
      <c r="T56">
        <f t="shared" si="10"/>
        <v>50</v>
      </c>
      <c r="U56" t="str">
        <f t="shared" si="11"/>
        <v>Monday</v>
      </c>
    </row>
    <row r="57" spans="1:21">
      <c r="A57" s="4" t="str">
        <f>SUBSTITUTE('Student database_Raw'!A57,"K","")</f>
        <v>150155</v>
      </c>
      <c r="B57" s="4" t="str">
        <f>TRIM('Student database_Raw'!B57)</f>
        <v>Mr. Cirrus REYES</v>
      </c>
      <c r="C57" s="4" t="str">
        <f>'Student database_Raw'!C57</f>
        <v xml:space="preserve">Quant Methods </v>
      </c>
      <c r="D57" s="4" t="str">
        <f>TRIM('Student database_Raw'!D57)</f>
        <v>Melbourne</v>
      </c>
      <c r="E57" s="4" t="str">
        <f>TRIM('Student database_Raw'!E57)</f>
        <v>T2-2017</v>
      </c>
      <c r="F57" s="61">
        <f t="shared" si="3"/>
        <v>42926</v>
      </c>
      <c r="G57" s="56" t="str">
        <f t="shared" si="12"/>
        <v>July</v>
      </c>
      <c r="H57" s="4">
        <f>VALUE(TRIM(SUBSTITUTE('Student database_Raw'!F57, CHAR(160), "")))</f>
        <v>4</v>
      </c>
      <c r="I57" s="4" t="str">
        <f>IF(ISBLANK('Student database_Raw'!G57),I56,'Student database_Raw'!G57)</f>
        <v>Bachelor of Accounting</v>
      </c>
      <c r="J57" s="4" t="str">
        <f>'Student database_Raw'!H57</f>
        <v>1987-11-01</v>
      </c>
      <c r="K57" s="4" t="str">
        <f>IF(ISBLANK('Student database_Raw'!I57),K56,'Student database_Raw'!I57)</f>
        <v>MIM Education</v>
      </c>
      <c r="L57" s="49">
        <f t="shared" si="5"/>
        <v>16</v>
      </c>
      <c r="M57" s="62">
        <f t="shared" si="6"/>
        <v>30</v>
      </c>
      <c r="N57" s="49">
        <f t="shared" si="13"/>
        <v>3</v>
      </c>
      <c r="O57" s="49" t="str">
        <f t="shared" si="14"/>
        <v>T2</v>
      </c>
      <c r="P57" s="49">
        <f t="shared" si="15"/>
        <v>2017</v>
      </c>
      <c r="Q57" s="49" t="b">
        <f t="shared" si="7"/>
        <v>1</v>
      </c>
      <c r="R57" t="b">
        <f t="shared" si="8"/>
        <v>1</v>
      </c>
      <c r="S57">
        <f t="shared" si="9"/>
        <v>1</v>
      </c>
      <c r="T57">
        <f t="shared" si="10"/>
        <v>52</v>
      </c>
      <c r="U57" t="str">
        <f t="shared" si="11"/>
        <v>Sunday</v>
      </c>
    </row>
    <row r="58" spans="1:21">
      <c r="A58" s="4" t="str">
        <f>SUBSTITUTE('Student database_Raw'!A58,"K","")</f>
        <v>150156</v>
      </c>
      <c r="B58" s="4" t="str">
        <f>TRIM('Student database_Raw'!B58)</f>
        <v>Ms. Rakhshan GUYEN</v>
      </c>
      <c r="C58" s="4" t="str">
        <f>'Student database_Raw'!C58</f>
        <v>Auditing</v>
      </c>
      <c r="D58" s="4" t="str">
        <f>TRIM('Student database_Raw'!D58)</f>
        <v>Sydney</v>
      </c>
      <c r="E58" s="4" t="str">
        <f>TRIM('Student database_Raw'!E58)</f>
        <v>T2-2016</v>
      </c>
      <c r="F58" s="61">
        <f t="shared" si="3"/>
        <v>42561</v>
      </c>
      <c r="G58" s="56" t="str">
        <f t="shared" si="12"/>
        <v>July</v>
      </c>
      <c r="H58" s="4">
        <f>VALUE(TRIM(SUBSTITUTE('Student database_Raw'!F58, CHAR(160), "")))</f>
        <v>3</v>
      </c>
      <c r="I58" s="4" t="str">
        <f>IF(ISBLANK('Student database_Raw'!G58),I57,'Student database_Raw'!G58)</f>
        <v>Bachelor of Accounting</v>
      </c>
      <c r="J58" s="4" t="str">
        <f>'Student database_Raw'!H58</f>
        <v>1994-05-27</v>
      </c>
      <c r="K58" s="4" t="str">
        <f>IF(ISBLANK('Student database_Raw'!I58),K57,'Student database_Raw'!I58)</f>
        <v>MIM Education</v>
      </c>
      <c r="L58" s="49">
        <f t="shared" si="5"/>
        <v>17</v>
      </c>
      <c r="M58" s="62">
        <f t="shared" si="6"/>
        <v>22</v>
      </c>
      <c r="N58" s="49">
        <f t="shared" si="13"/>
        <v>3</v>
      </c>
      <c r="O58" s="49" t="str">
        <f t="shared" si="14"/>
        <v>T2</v>
      </c>
      <c r="P58" s="49">
        <f t="shared" si="15"/>
        <v>2016</v>
      </c>
      <c r="Q58" s="49" t="b">
        <f t="shared" si="7"/>
        <v>1</v>
      </c>
      <c r="R58" t="b">
        <f t="shared" si="8"/>
        <v>1</v>
      </c>
      <c r="S58">
        <f t="shared" si="9"/>
        <v>1</v>
      </c>
      <c r="T58">
        <f t="shared" si="10"/>
        <v>51</v>
      </c>
      <c r="U58" t="str">
        <f t="shared" si="11"/>
        <v>Friday</v>
      </c>
    </row>
    <row r="59" spans="1:21">
      <c r="A59" s="4" t="str">
        <f>SUBSTITUTE('Student database_Raw'!A59,"K","")</f>
        <v>150157</v>
      </c>
      <c r="B59" s="4" t="str">
        <f>TRIM('Student database_Raw'!B59)</f>
        <v>Mr. Rima ARCIA</v>
      </c>
      <c r="C59" s="4" t="str">
        <f>'Student database_Raw'!C59</f>
        <v>Fin Reporting</v>
      </c>
      <c r="D59" s="4" t="str">
        <f>TRIM('Student database_Raw'!D59)</f>
        <v>Brisbane</v>
      </c>
      <c r="E59" s="4" t="str">
        <f>TRIM('Student database_Raw'!E59)</f>
        <v>T1-2017</v>
      </c>
      <c r="F59" s="61">
        <f t="shared" si="3"/>
        <v>42807</v>
      </c>
      <c r="G59" s="56" t="str">
        <f t="shared" si="12"/>
        <v>March</v>
      </c>
      <c r="H59" s="4">
        <f>VALUE(TRIM(SUBSTITUTE('Student database_Raw'!F59, CHAR(160), "")))</f>
        <v>4</v>
      </c>
      <c r="I59" s="4" t="str">
        <f>IF(ISBLANK('Student database_Raw'!G59),I58,'Student database_Raw'!G59)</f>
        <v>Bachelor of Accounting</v>
      </c>
      <c r="J59" s="4" t="str">
        <f>'Student database_Raw'!H59</f>
        <v>1990-02-25</v>
      </c>
      <c r="K59" s="4" t="str">
        <f>IF(ISBLANK('Student database_Raw'!I59),K58,'Student database_Raw'!I59)</f>
        <v>MIM Education</v>
      </c>
      <c r="L59" s="49">
        <f t="shared" si="5"/>
        <v>16</v>
      </c>
      <c r="M59" s="62">
        <f t="shared" si="6"/>
        <v>27</v>
      </c>
      <c r="N59" s="49">
        <f t="shared" si="13"/>
        <v>3</v>
      </c>
      <c r="O59" s="49" t="str">
        <f t="shared" si="14"/>
        <v>T1</v>
      </c>
      <c r="P59" s="49">
        <f t="shared" si="15"/>
        <v>2017</v>
      </c>
      <c r="Q59" s="49" t="b">
        <f t="shared" si="7"/>
        <v>1</v>
      </c>
      <c r="R59" t="b">
        <f t="shared" si="8"/>
        <v>1</v>
      </c>
      <c r="S59">
        <f t="shared" si="9"/>
        <v>1</v>
      </c>
      <c r="T59">
        <f t="shared" si="10"/>
        <v>52</v>
      </c>
      <c r="U59" t="str">
        <f t="shared" si="11"/>
        <v>Sunday</v>
      </c>
    </row>
    <row r="60" spans="1:21">
      <c r="A60" s="4" t="str">
        <f>SUBSTITUTE('Student database_Raw'!A60,"K","")</f>
        <v>150158</v>
      </c>
      <c r="B60" s="4" t="str">
        <f>TRIM('Student database_Raw'!B60)</f>
        <v>Mr. Firouz DHURY</v>
      </c>
      <c r="C60" s="4" t="str">
        <f>'Student database_Raw'!C60</f>
        <v>Bus Acct</v>
      </c>
      <c r="D60" s="4" t="str">
        <f>TRIM('Student database_Raw'!D60)</f>
        <v>Brisbane</v>
      </c>
      <c r="E60" s="4" t="str">
        <f>TRIM('Student database_Raw'!E60)</f>
        <v>T1-2016</v>
      </c>
      <c r="F60" s="61">
        <f t="shared" si="3"/>
        <v>42442</v>
      </c>
      <c r="G60" s="56" t="str">
        <f t="shared" si="12"/>
        <v>March</v>
      </c>
      <c r="H60" s="4">
        <f>VALUE(TRIM(SUBSTITUTE('Student database_Raw'!F60, CHAR(160), "")))</f>
        <v>2</v>
      </c>
      <c r="I60" s="4" t="str">
        <f>IF(ISBLANK('Student database_Raw'!G60),I59,'Student database_Raw'!G60)</f>
        <v>Bachelor of Accounting</v>
      </c>
      <c r="J60" s="4" t="str">
        <f>'Student database_Raw'!H60</f>
        <v>1995-03-29</v>
      </c>
      <c r="K60" s="4" t="str">
        <f>IF(ISBLANK('Student database_Raw'!I60),K59,'Student database_Raw'!I60)</f>
        <v>iae GLOBAL - Melbourne</v>
      </c>
      <c r="L60" s="49">
        <f t="shared" si="5"/>
        <v>18</v>
      </c>
      <c r="M60" s="62">
        <f t="shared" si="6"/>
        <v>21</v>
      </c>
      <c r="N60" s="49">
        <f t="shared" si="13"/>
        <v>3</v>
      </c>
      <c r="O60" s="49" t="str">
        <f t="shared" si="14"/>
        <v>T1</v>
      </c>
      <c r="P60" s="49">
        <f t="shared" si="15"/>
        <v>2016</v>
      </c>
      <c r="Q60" s="49" t="b">
        <f t="shared" si="7"/>
        <v>1</v>
      </c>
      <c r="R60" t="b">
        <f t="shared" si="8"/>
        <v>1</v>
      </c>
      <c r="S60">
        <f t="shared" si="9"/>
        <v>1</v>
      </c>
      <c r="T60">
        <f t="shared" si="10"/>
        <v>50</v>
      </c>
      <c r="U60" t="str">
        <f t="shared" si="11"/>
        <v>Wednesday</v>
      </c>
    </row>
    <row r="61" spans="1:21">
      <c r="A61" s="4" t="str">
        <f>SUBSTITUTE('Student database_Raw'!A61,"K","")</f>
        <v>150159</v>
      </c>
      <c r="B61" s="4" t="str">
        <f>TRIM('Student database_Raw'!B61)</f>
        <v>Mr. Shadi a NAW</v>
      </c>
      <c r="C61" s="4" t="str">
        <f>'Student database_Raw'!C61</f>
        <v>Bus Economics</v>
      </c>
      <c r="D61" s="4" t="str">
        <f>TRIM('Student database_Raw'!D61)</f>
        <v>Brisbane</v>
      </c>
      <c r="E61" s="4" t="str">
        <f>TRIM('Student database_Raw'!E61)</f>
        <v>T1-2014</v>
      </c>
      <c r="F61" s="61">
        <f t="shared" si="3"/>
        <v>41711</v>
      </c>
      <c r="G61" s="56" t="str">
        <f t="shared" si="12"/>
        <v>March</v>
      </c>
      <c r="H61" s="4">
        <f>VALUE(TRIM(SUBSTITUTE('Student database_Raw'!F61, CHAR(160), "")))</f>
        <v>8</v>
      </c>
      <c r="I61" s="4" t="str">
        <f>IF(ISBLANK('Student database_Raw'!G61),I60,'Student database_Raw'!G61)</f>
        <v>Bachelor of Business</v>
      </c>
      <c r="J61" s="4" t="str">
        <f>'Student database_Raw'!H61</f>
        <v>1989-03-30</v>
      </c>
      <c r="K61" s="4" t="str">
        <f>IF(ISBLANK('Student database_Raw'!I61),K60,'Student database_Raw'!I61)</f>
        <v xml:space="preserve">Visa Consultants Pty Ltd </v>
      </c>
      <c r="L61" s="49">
        <f t="shared" si="5"/>
        <v>12</v>
      </c>
      <c r="M61" s="62">
        <f t="shared" si="6"/>
        <v>25</v>
      </c>
      <c r="N61" s="49">
        <f t="shared" si="13"/>
        <v>3</v>
      </c>
      <c r="O61" s="49" t="str">
        <f t="shared" si="14"/>
        <v>T1</v>
      </c>
      <c r="P61" s="49">
        <f t="shared" si="15"/>
        <v>2014</v>
      </c>
      <c r="Q61" s="49" t="b">
        <f t="shared" si="7"/>
        <v>1</v>
      </c>
      <c r="R61" t="b">
        <f t="shared" si="8"/>
        <v>1</v>
      </c>
      <c r="S61">
        <f t="shared" si="9"/>
        <v>1</v>
      </c>
      <c r="T61">
        <f t="shared" si="10"/>
        <v>56</v>
      </c>
      <c r="U61" t="str">
        <f t="shared" si="11"/>
        <v>Thursday</v>
      </c>
    </row>
    <row r="62" spans="1:21">
      <c r="A62" s="4" t="str">
        <f>SUBSTITUTE('Student database_Raw'!A62,"K","")</f>
        <v>150160</v>
      </c>
      <c r="B62" s="4" t="str">
        <f>TRIM('Student database_Raw'!B62)</f>
        <v>Ms. Firouz GUYEN</v>
      </c>
      <c r="C62" s="4" t="str">
        <f>'Student database_Raw'!C62</f>
        <v xml:space="preserve">Quant Methods </v>
      </c>
      <c r="D62" s="4" t="str">
        <f>TRIM('Student database_Raw'!D62)</f>
        <v>Sydney</v>
      </c>
      <c r="E62" s="4" t="str">
        <f>TRIM('Student database_Raw'!E62)</f>
        <v>T2-2014</v>
      </c>
      <c r="F62" s="61">
        <f t="shared" si="3"/>
        <v>41830</v>
      </c>
      <c r="G62" s="56" t="str">
        <f t="shared" si="12"/>
        <v>July</v>
      </c>
      <c r="H62" s="4">
        <f>VALUE(TRIM(SUBSTITUTE('Student database_Raw'!F62, CHAR(160), "")))</f>
        <v>3</v>
      </c>
      <c r="I62" s="4" t="str">
        <f>IF(ISBLANK('Student database_Raw'!G62),I61,'Student database_Raw'!G62)</f>
        <v>Bachelor of Business</v>
      </c>
      <c r="J62" s="4" t="str">
        <f>'Student database_Raw'!H62</f>
        <v>1996-12-02</v>
      </c>
      <c r="K62" s="4" t="str">
        <f>IF(ISBLANK('Student database_Raw'!I62),K61,'Student database_Raw'!I62)</f>
        <v xml:space="preserve">Visa Consultants Pty Ltd </v>
      </c>
      <c r="L62" s="49">
        <f t="shared" si="5"/>
        <v>17</v>
      </c>
      <c r="M62" s="62">
        <f t="shared" si="6"/>
        <v>18</v>
      </c>
      <c r="N62" s="49">
        <f t="shared" si="13"/>
        <v>3</v>
      </c>
      <c r="O62" s="49" t="str">
        <f t="shared" si="14"/>
        <v>T2</v>
      </c>
      <c r="P62" s="49">
        <f t="shared" si="15"/>
        <v>2014</v>
      </c>
      <c r="Q62" s="49" t="b">
        <f t="shared" si="7"/>
        <v>1</v>
      </c>
      <c r="R62" t="b">
        <f t="shared" si="8"/>
        <v>1</v>
      </c>
      <c r="S62">
        <f t="shared" si="9"/>
        <v>1</v>
      </c>
      <c r="T62">
        <f t="shared" si="10"/>
        <v>51</v>
      </c>
      <c r="U62" t="str">
        <f t="shared" si="11"/>
        <v>Monday</v>
      </c>
    </row>
    <row r="63" spans="1:21">
      <c r="A63" s="4" t="str">
        <f>SUBSTITUTE('Student database_Raw'!A63,"K","")</f>
        <v>150161</v>
      </c>
      <c r="B63" s="4" t="str">
        <f>TRIM('Student database_Raw'!B63)</f>
        <v>Mr. Sita ANSUR</v>
      </c>
      <c r="C63" s="4" t="str">
        <f>'Student database_Raw'!C63</f>
        <v>Bus Acct</v>
      </c>
      <c r="D63" s="4" t="str">
        <f>TRIM('Student database_Raw'!D63)</f>
        <v>Melbourne</v>
      </c>
      <c r="E63" s="4" t="str">
        <f>TRIM('Student database_Raw'!E63)</f>
        <v>T2-2014</v>
      </c>
      <c r="F63" s="61">
        <f t="shared" si="3"/>
        <v>41830</v>
      </c>
      <c r="G63" s="56" t="str">
        <f t="shared" si="12"/>
        <v>July</v>
      </c>
      <c r="H63" s="4">
        <f>VALUE(TRIM(SUBSTITUTE('Student database_Raw'!F63, CHAR(160), "")))</f>
        <v>2</v>
      </c>
      <c r="I63" s="4" t="str">
        <f>IF(ISBLANK('Student database_Raw'!G63),I62,'Student database_Raw'!G63)</f>
        <v>Bachelor of Business</v>
      </c>
      <c r="J63" s="4" t="str">
        <f>'Student database_Raw'!H63</f>
        <v>1992-11-29</v>
      </c>
      <c r="K63" s="4" t="str">
        <f>IF(ISBLANK('Student database_Raw'!I63),K62,'Student database_Raw'!I63)</f>
        <v>Hope Agency</v>
      </c>
      <c r="L63" s="49">
        <f t="shared" si="5"/>
        <v>18</v>
      </c>
      <c r="M63" s="62">
        <f t="shared" si="6"/>
        <v>22</v>
      </c>
      <c r="N63" s="49">
        <f t="shared" si="13"/>
        <v>3</v>
      </c>
      <c r="O63" s="49" t="str">
        <f t="shared" si="14"/>
        <v>T2</v>
      </c>
      <c r="P63" s="49">
        <f t="shared" si="15"/>
        <v>2014</v>
      </c>
      <c r="Q63" s="49" t="b">
        <f t="shared" si="7"/>
        <v>1</v>
      </c>
      <c r="R63" t="b">
        <f t="shared" si="8"/>
        <v>1</v>
      </c>
      <c r="S63">
        <f t="shared" si="9"/>
        <v>1</v>
      </c>
      <c r="T63">
        <f t="shared" si="10"/>
        <v>50</v>
      </c>
      <c r="U63" t="str">
        <f t="shared" si="11"/>
        <v>Sunday</v>
      </c>
    </row>
    <row r="64" spans="1:21">
      <c r="A64" s="4" t="str">
        <f>SUBSTITUTE('Student database_Raw'!A64,"K","")</f>
        <v>150162</v>
      </c>
      <c r="B64" s="4" t="str">
        <f>TRIM('Student database_Raw'!B64)</f>
        <v>Mr. Siamak RAMOS</v>
      </c>
      <c r="C64" s="4" t="str">
        <f>'Student database_Raw'!C64</f>
        <v>Mktg Principles</v>
      </c>
      <c r="D64" s="4" t="str">
        <f>TRIM('Student database_Raw'!D64)</f>
        <v>Melbourne</v>
      </c>
      <c r="E64" s="4" t="str">
        <f>TRIM('Student database_Raw'!E64)</f>
        <v>T1-2014</v>
      </c>
      <c r="F64" s="61">
        <f t="shared" si="3"/>
        <v>41711</v>
      </c>
      <c r="G64" s="56" t="str">
        <f t="shared" si="12"/>
        <v>March</v>
      </c>
      <c r="H64" s="4">
        <f>VALUE(TRIM(SUBSTITUTE('Student database_Raw'!F64, CHAR(160), "")))</f>
        <v>3</v>
      </c>
      <c r="I64" s="4" t="str">
        <f>IF(ISBLANK('Student database_Raw'!G64),I63,'Student database_Raw'!G64)</f>
        <v>Bachelor of Business</v>
      </c>
      <c r="J64" s="4" t="str">
        <f>'Student database_Raw'!H64</f>
        <v>1994-11-16</v>
      </c>
      <c r="K64" s="4" t="str">
        <f>IF(ISBLANK('Student database_Raw'!I64),K63,'Student database_Raw'!I64)</f>
        <v>Hope Agency</v>
      </c>
      <c r="L64" s="49">
        <f t="shared" si="5"/>
        <v>17</v>
      </c>
      <c r="M64" s="62">
        <f t="shared" si="6"/>
        <v>20</v>
      </c>
      <c r="N64" s="49">
        <f t="shared" si="13"/>
        <v>3</v>
      </c>
      <c r="O64" s="49" t="str">
        <f t="shared" si="14"/>
        <v>T1</v>
      </c>
      <c r="P64" s="49">
        <f t="shared" si="15"/>
        <v>2014</v>
      </c>
      <c r="Q64" s="49" t="b">
        <f t="shared" si="7"/>
        <v>1</v>
      </c>
      <c r="R64" t="b">
        <f t="shared" si="8"/>
        <v>1</v>
      </c>
      <c r="S64">
        <f t="shared" si="9"/>
        <v>1</v>
      </c>
      <c r="T64">
        <f t="shared" si="10"/>
        <v>51</v>
      </c>
      <c r="U64" t="str">
        <f t="shared" si="11"/>
        <v>Wednesday</v>
      </c>
    </row>
    <row r="65" spans="1:21">
      <c r="A65" s="4" t="str">
        <f>SUBSTITUTE('Student database_Raw'!A65,"K","")</f>
        <v>150163</v>
      </c>
      <c r="B65" s="4" t="str">
        <f>TRIM('Student database_Raw'!B65)</f>
        <v>Mr. Shadan ARGAS</v>
      </c>
      <c r="C65" s="4" t="str">
        <f>'Student database_Raw'!C65</f>
        <v>Corp Resp Ethics</v>
      </c>
      <c r="D65" s="4" t="str">
        <f>TRIM('Student database_Raw'!D65)</f>
        <v>Brisbane</v>
      </c>
      <c r="E65" s="4" t="str">
        <f>TRIM('Student database_Raw'!E65)</f>
        <v>T2-2016</v>
      </c>
      <c r="F65" s="61">
        <f t="shared" si="3"/>
        <v>42561</v>
      </c>
      <c r="G65" s="56" t="str">
        <f t="shared" si="12"/>
        <v>July</v>
      </c>
      <c r="H65" s="4">
        <f>VALUE(TRIM(SUBSTITUTE('Student database_Raw'!F65, CHAR(160), "")))</f>
        <v>5</v>
      </c>
      <c r="I65" s="4" t="str">
        <f>IF(ISBLANK('Student database_Raw'!G65),I64,'Student database_Raw'!G65)</f>
        <v>Bachelor of Business</v>
      </c>
      <c r="J65" s="4" t="str">
        <f>'Student database_Raw'!H65</f>
        <v>1993-01-13</v>
      </c>
      <c r="K65" s="4" t="str">
        <f>IF(ISBLANK('Student database_Raw'!I65),K64,'Student database_Raw'!I65)</f>
        <v>Connect Overseas</v>
      </c>
      <c r="L65" s="49">
        <f t="shared" si="5"/>
        <v>15</v>
      </c>
      <c r="M65" s="62">
        <f t="shared" si="6"/>
        <v>23</v>
      </c>
      <c r="N65" s="49">
        <f t="shared" si="13"/>
        <v>3</v>
      </c>
      <c r="O65" s="49" t="str">
        <f t="shared" si="14"/>
        <v>T2</v>
      </c>
      <c r="P65" s="49">
        <f t="shared" si="15"/>
        <v>2016</v>
      </c>
      <c r="Q65" s="49" t="b">
        <f t="shared" si="7"/>
        <v>1</v>
      </c>
      <c r="R65" t="b">
        <f t="shared" si="8"/>
        <v>1</v>
      </c>
      <c r="S65">
        <f t="shared" si="9"/>
        <v>1</v>
      </c>
      <c r="T65">
        <f t="shared" si="10"/>
        <v>53</v>
      </c>
      <c r="U65" t="str">
        <f t="shared" si="11"/>
        <v>Wednesday</v>
      </c>
    </row>
    <row r="66" spans="1:21">
      <c r="A66" s="4" t="str">
        <f>SUBSTITUTE('Student database_Raw'!A66,"K","")</f>
        <v>150164</v>
      </c>
      <c r="B66" s="4" t="str">
        <f>TRIM('Student database_Raw'!B66)</f>
        <v>Mr. Shahab JAVED</v>
      </c>
      <c r="C66" s="4" t="str">
        <f>'Student database_Raw'!C66</f>
        <v xml:space="preserve">Bus Comm </v>
      </c>
      <c r="D66" s="4" t="str">
        <f>TRIM('Student database_Raw'!D66)</f>
        <v>Melbourne</v>
      </c>
      <c r="E66" s="4" t="str">
        <f>TRIM('Student database_Raw'!E66)</f>
        <v>T3-2016</v>
      </c>
      <c r="F66" s="61">
        <f t="shared" si="3"/>
        <v>42680</v>
      </c>
      <c r="G66" s="56" t="str">
        <f t="shared" ref="G66:G97" si="16">TEXT(F66,"mmmm")</f>
        <v>November</v>
      </c>
      <c r="H66" s="4">
        <f>VALUE(TRIM(SUBSTITUTE('Student database_Raw'!F66, CHAR(160), "")))</f>
        <v>11</v>
      </c>
      <c r="I66" s="4" t="str">
        <f>IF(ISBLANK('Student database_Raw'!G66),I65,'Student database_Raw'!G66)</f>
        <v>Bachelor of Accounting</v>
      </c>
      <c r="J66" s="4" t="str">
        <f>'Student database_Raw'!H66</f>
        <v>1988-06-07</v>
      </c>
      <c r="K66" s="4" t="str">
        <f>IF(ISBLANK('Student database_Raw'!I66),K65,'Student database_Raw'!I66)</f>
        <v xml:space="preserve">International Educational </v>
      </c>
      <c r="L66" s="49">
        <f t="shared" si="5"/>
        <v>9</v>
      </c>
      <c r="M66" s="62">
        <f t="shared" si="6"/>
        <v>28</v>
      </c>
      <c r="N66" s="49">
        <f t="shared" ref="N66:N97" si="17">SEARCH("-",E66,1)</f>
        <v>3</v>
      </c>
      <c r="O66" s="49" t="str">
        <f t="shared" ref="O66:O97" si="18">LEFT(E66,N66-1)</f>
        <v>T3</v>
      </c>
      <c r="P66" s="49">
        <f t="shared" ref="P66:P97" si="19">VALUE(TRIM(SUBSTITUTE(RIGHT(E66,4),CHAR(160),"")))</f>
        <v>2016</v>
      </c>
      <c r="Q66" s="49" t="b">
        <f t="shared" si="7"/>
        <v>1</v>
      </c>
      <c r="R66" t="b">
        <f t="shared" si="8"/>
        <v>1</v>
      </c>
      <c r="S66">
        <f t="shared" si="9"/>
        <v>2</v>
      </c>
      <c r="T66">
        <f t="shared" si="10"/>
        <v>49</v>
      </c>
      <c r="U66" t="str">
        <f t="shared" si="11"/>
        <v>Tuesday</v>
      </c>
    </row>
    <row r="67" spans="1:21">
      <c r="A67" s="4" t="str">
        <f>SUBSTITUTE('Student database_Raw'!A67,"K","")</f>
        <v>150165</v>
      </c>
      <c r="B67" s="4" t="str">
        <f>TRIM('Student database_Raw'!B67)</f>
        <v>Mr. Atash GUYEN</v>
      </c>
      <c r="C67" s="4" t="str">
        <f>'Student database_Raw'!C67</f>
        <v>Intro to ECommerce</v>
      </c>
      <c r="D67" s="4" t="str">
        <f>TRIM('Student database_Raw'!D67)</f>
        <v>Melbourne</v>
      </c>
      <c r="E67" s="4" t="str">
        <f>TRIM('Student database_Raw'!E67)</f>
        <v>T1-2016</v>
      </c>
      <c r="F67" s="61">
        <f t="shared" ref="F67:F130" si="20">DATE(P67,IF(O67="T2",7,IF(O67="T1",3,IF(O67="T3",11))),IF(O67="T2",10,IF(O67="T1",13,IF(O67="T3",6))))</f>
        <v>42442</v>
      </c>
      <c r="G67" s="56" t="str">
        <f t="shared" si="16"/>
        <v>March</v>
      </c>
      <c r="H67" s="4">
        <f>VALUE(TRIM(SUBSTITUTE('Student database_Raw'!F67, CHAR(160), "")))</f>
        <v>4</v>
      </c>
      <c r="I67" s="4" t="str">
        <f>IF(ISBLANK('Student database_Raw'!G67),I66,'Student database_Raw'!G67)</f>
        <v>Bachelor of Accounting</v>
      </c>
      <c r="J67" s="4" t="str">
        <f>'Student database_Raw'!H67</f>
        <v>1992-12-03</v>
      </c>
      <c r="K67" s="4" t="str">
        <f>IF(ISBLANK('Student database_Raw'!I67),K66,'Student database_Raw'!I67)</f>
        <v xml:space="preserve">International Educational </v>
      </c>
      <c r="L67" s="49">
        <f t="shared" ref="L67:L130" si="21">IF(OR(H67=20,H67&gt;20),0,20-H67)</f>
        <v>16</v>
      </c>
      <c r="M67" s="62">
        <f t="shared" ref="M67:M130" si="22">YEAR(F67)-YEAR(J67)</f>
        <v>24</v>
      </c>
      <c r="N67" s="49">
        <f t="shared" si="17"/>
        <v>3</v>
      </c>
      <c r="O67" s="49" t="str">
        <f t="shared" si="18"/>
        <v>T1</v>
      </c>
      <c r="P67" s="49">
        <f t="shared" si="19"/>
        <v>2016</v>
      </c>
      <c r="Q67" s="49" t="b">
        <f t="shared" ref="Q67:Q130" si="23">ISNUMBER(P67)</f>
        <v>1</v>
      </c>
      <c r="R67" t="b">
        <f t="shared" ref="R67:R130" si="24">ISNUMBER(H67)</f>
        <v>1</v>
      </c>
      <c r="S67">
        <f t="shared" ref="S67:S130" si="25">LEN(H67)</f>
        <v>1</v>
      </c>
      <c r="T67">
        <f t="shared" ref="T67:T130" si="26">CODE(H67)</f>
        <v>52</v>
      </c>
      <c r="U67" t="str">
        <f t="shared" ref="U67:U130" si="27">TEXT(J67,"dddd")</f>
        <v>Thursday</v>
      </c>
    </row>
    <row r="68" spans="1:21">
      <c r="A68" s="4" t="str">
        <f>SUBSTITUTE('Student database_Raw'!A68,"K","")</f>
        <v>150166</v>
      </c>
      <c r="B68" s="4" t="str">
        <f>TRIM('Student database_Raw'!B68)</f>
        <v>Ms. Tirdad GUYEN</v>
      </c>
      <c r="C68" s="4" t="str">
        <f>'Student database_Raw'!C68</f>
        <v xml:space="preserve">Mgmt Principles </v>
      </c>
      <c r="D68" s="4" t="str">
        <f>TRIM('Student database_Raw'!D68)</f>
        <v>Brisbane</v>
      </c>
      <c r="E68" s="4" t="str">
        <f>TRIM('Student database_Raw'!E68)</f>
        <v>T3-2016</v>
      </c>
      <c r="F68" s="61">
        <f t="shared" si="20"/>
        <v>42680</v>
      </c>
      <c r="G68" s="56" t="str">
        <f t="shared" si="16"/>
        <v>November</v>
      </c>
      <c r="H68" s="4">
        <f>VALUE(TRIM(SUBSTITUTE('Student database_Raw'!F68, CHAR(160), "")))</f>
        <v>2</v>
      </c>
      <c r="I68" s="4" t="str">
        <f>IF(ISBLANK('Student database_Raw'!G68),I67,'Student database_Raw'!G68)</f>
        <v>Bachelor of Accounting</v>
      </c>
      <c r="J68" s="4" t="str">
        <f>'Student database_Raw'!H68</f>
        <v>1995-11-02</v>
      </c>
      <c r="K68" s="4" t="str">
        <f>IF(ISBLANK('Student database_Raw'!I68),K67,'Student database_Raw'!I68)</f>
        <v xml:space="preserve">International Educational </v>
      </c>
      <c r="L68" s="49">
        <f t="shared" si="21"/>
        <v>18</v>
      </c>
      <c r="M68" s="62">
        <f t="shared" si="22"/>
        <v>21</v>
      </c>
      <c r="N68" s="49">
        <f t="shared" si="17"/>
        <v>3</v>
      </c>
      <c r="O68" s="49" t="str">
        <f t="shared" si="18"/>
        <v>T3</v>
      </c>
      <c r="P68" s="49">
        <f t="shared" si="19"/>
        <v>2016</v>
      </c>
      <c r="Q68" s="49" t="b">
        <f t="shared" si="23"/>
        <v>1</v>
      </c>
      <c r="R68" t="b">
        <f t="shared" si="24"/>
        <v>1</v>
      </c>
      <c r="S68">
        <f t="shared" si="25"/>
        <v>1</v>
      </c>
      <c r="T68">
        <f t="shared" si="26"/>
        <v>50</v>
      </c>
      <c r="U68" t="str">
        <f t="shared" si="27"/>
        <v>Thursday</v>
      </c>
    </row>
    <row r="69" spans="1:21">
      <c r="A69" s="4" t="str">
        <f>SUBSTITUTE('Student database_Raw'!A69,"K","")</f>
        <v>150167</v>
      </c>
      <c r="B69" s="4" t="str">
        <f>TRIM('Student database_Raw'!B69)</f>
        <v>Mr Goli VERIO</v>
      </c>
      <c r="C69" s="4" t="str">
        <f>'Student database_Raw'!C69</f>
        <v xml:space="preserve">Bus Comm </v>
      </c>
      <c r="D69" s="4" t="str">
        <f>TRIM('Student database_Raw'!D69)</f>
        <v>Melbourne</v>
      </c>
      <c r="E69" s="4" t="str">
        <f>TRIM('Student database_Raw'!E69)</f>
        <v>T1-2014</v>
      </c>
      <c r="F69" s="61">
        <f t="shared" si="20"/>
        <v>41711</v>
      </c>
      <c r="G69" s="56" t="str">
        <f t="shared" si="16"/>
        <v>March</v>
      </c>
      <c r="H69" s="4">
        <f>VALUE(TRIM(SUBSTITUTE('Student database_Raw'!F69, CHAR(160), "")))</f>
        <v>4</v>
      </c>
      <c r="I69" s="4" t="str">
        <f>IF(ISBLANK('Student database_Raw'!G69),I68,'Student database_Raw'!G69)</f>
        <v>Bachelor of Accounting </v>
      </c>
      <c r="J69" s="4" t="str">
        <f>'Student database_Raw'!H69</f>
        <v>1993-08-29</v>
      </c>
      <c r="K69" s="4" t="str">
        <f>IF(ISBLANK('Student database_Raw'!I69),K68,'Student database_Raw'!I69)</f>
        <v>ISEMS Education</v>
      </c>
      <c r="L69" s="49">
        <f t="shared" si="21"/>
        <v>16</v>
      </c>
      <c r="M69" s="62">
        <f t="shared" si="22"/>
        <v>21</v>
      </c>
      <c r="N69" s="49">
        <f t="shared" si="17"/>
        <v>3</v>
      </c>
      <c r="O69" s="49" t="str">
        <f t="shared" si="18"/>
        <v>T1</v>
      </c>
      <c r="P69" s="49">
        <f t="shared" si="19"/>
        <v>2014</v>
      </c>
      <c r="Q69" s="49" t="b">
        <f t="shared" si="23"/>
        <v>1</v>
      </c>
      <c r="R69" t="b">
        <f t="shared" si="24"/>
        <v>1</v>
      </c>
      <c r="S69">
        <f t="shared" si="25"/>
        <v>1</v>
      </c>
      <c r="T69">
        <f t="shared" si="26"/>
        <v>52</v>
      </c>
      <c r="U69" t="str">
        <f t="shared" si="27"/>
        <v>Sunday</v>
      </c>
    </row>
    <row r="70" spans="1:21">
      <c r="A70" s="4" t="str">
        <f>SUBSTITUTE('Student database_Raw'!A70,"K","")</f>
        <v>150168</v>
      </c>
      <c r="B70" s="4" t="str">
        <f>TRIM('Student database_Raw'!B70)</f>
        <v>Mr Khosrow VERIO</v>
      </c>
      <c r="C70" s="4" t="str">
        <f>'Student database_Raw'!C70</f>
        <v xml:space="preserve">Mgmt Principles </v>
      </c>
      <c r="D70" s="4" t="str">
        <f>TRIM('Student database_Raw'!D70)</f>
        <v>Sydney</v>
      </c>
      <c r="E70" s="4" t="str">
        <f>TRIM('Student database_Raw'!E70)</f>
        <v>T1-2017</v>
      </c>
      <c r="F70" s="61">
        <f t="shared" si="20"/>
        <v>42807</v>
      </c>
      <c r="G70" s="56" t="str">
        <f t="shared" si="16"/>
        <v>March</v>
      </c>
      <c r="H70" s="4">
        <f>VALUE(TRIM(SUBSTITUTE('Student database_Raw'!F70, CHAR(160), "")))</f>
        <v>7</v>
      </c>
      <c r="I70" s="4" t="str">
        <f>IF(ISBLANK('Student database_Raw'!G70),I69,'Student database_Raw'!G70)</f>
        <v>Bachelor of Accounting </v>
      </c>
      <c r="J70" s="4" t="str">
        <f>'Student database_Raw'!H70</f>
        <v>1987-07-10</v>
      </c>
      <c r="K70" s="4" t="str">
        <f>IF(ISBLANK('Student database_Raw'!I70),K69,'Student database_Raw'!I70)</f>
        <v>ISEMS Education</v>
      </c>
      <c r="L70" s="49">
        <f t="shared" si="21"/>
        <v>13</v>
      </c>
      <c r="M70" s="62">
        <f t="shared" si="22"/>
        <v>30</v>
      </c>
      <c r="N70" s="49">
        <f t="shared" si="17"/>
        <v>3</v>
      </c>
      <c r="O70" s="49" t="str">
        <f t="shared" si="18"/>
        <v>T1</v>
      </c>
      <c r="P70" s="49">
        <f t="shared" si="19"/>
        <v>2017</v>
      </c>
      <c r="Q70" s="49" t="b">
        <f t="shared" si="23"/>
        <v>1</v>
      </c>
      <c r="R70" t="b">
        <f t="shared" si="24"/>
        <v>1</v>
      </c>
      <c r="S70">
        <f t="shared" si="25"/>
        <v>1</v>
      </c>
      <c r="T70">
        <f t="shared" si="26"/>
        <v>55</v>
      </c>
      <c r="U70" t="str">
        <f t="shared" si="27"/>
        <v>Friday</v>
      </c>
    </row>
    <row r="71" spans="1:21">
      <c r="A71" s="4" t="str">
        <f>SUBSTITUTE('Student database_Raw'!A71,"K","")</f>
        <v>150169</v>
      </c>
      <c r="B71" s="4" t="str">
        <f>TRIM('Student database_Raw'!B71)</f>
        <v>Mr Ramin LONIA</v>
      </c>
      <c r="C71" s="4" t="str">
        <f>'Student database_Raw'!C71</f>
        <v xml:space="preserve">Bus Comm </v>
      </c>
      <c r="D71" s="4" t="str">
        <f>TRIM('Student database_Raw'!D71)</f>
        <v>Sydney</v>
      </c>
      <c r="E71" s="4" t="str">
        <f>TRIM('Student database_Raw'!E71)</f>
        <v>T3-2017</v>
      </c>
      <c r="F71" s="61">
        <f t="shared" si="20"/>
        <v>43045</v>
      </c>
      <c r="G71" s="56" t="str">
        <f t="shared" si="16"/>
        <v>November</v>
      </c>
      <c r="H71" s="4">
        <f>VALUE(TRIM(SUBSTITUTE('Student database_Raw'!F71, CHAR(160), "")))</f>
        <v>12</v>
      </c>
      <c r="I71" s="4" t="str">
        <f>IF(ISBLANK('Student database_Raw'!G71),I70,'Student database_Raw'!G71)</f>
        <v>Bachelor of Business</v>
      </c>
      <c r="J71" s="4" t="str">
        <f>'Student database_Raw'!H71</f>
        <v>1992-03-04</v>
      </c>
      <c r="K71" s="4" t="str">
        <f>IF(ISBLANK('Student database_Raw'!I71),K70,'Student database_Raw'!I71)</f>
        <v>New World Education</v>
      </c>
      <c r="L71" s="49">
        <f t="shared" si="21"/>
        <v>8</v>
      </c>
      <c r="M71" s="62">
        <f t="shared" si="22"/>
        <v>25</v>
      </c>
      <c r="N71" s="49">
        <f t="shared" si="17"/>
        <v>3</v>
      </c>
      <c r="O71" s="49" t="str">
        <f t="shared" si="18"/>
        <v>T3</v>
      </c>
      <c r="P71" s="49">
        <f t="shared" si="19"/>
        <v>2017</v>
      </c>
      <c r="Q71" s="49" t="b">
        <f t="shared" si="23"/>
        <v>1</v>
      </c>
      <c r="R71" t="b">
        <f t="shared" si="24"/>
        <v>1</v>
      </c>
      <c r="S71">
        <f t="shared" si="25"/>
        <v>2</v>
      </c>
      <c r="T71">
        <f t="shared" si="26"/>
        <v>49</v>
      </c>
      <c r="U71" t="str">
        <f t="shared" si="27"/>
        <v>Wednesday</v>
      </c>
    </row>
    <row r="72" spans="1:21">
      <c r="A72" s="4" t="str">
        <f>SUBSTITUTE('Student database_Raw'!A72,"K","")</f>
        <v>150170</v>
      </c>
      <c r="B72" s="4" t="str">
        <f>TRIM('Student database_Raw'!B72)</f>
        <v>Mr Keyvan NAGY</v>
      </c>
      <c r="C72" s="4" t="str">
        <f>'Student database_Raw'!C72</f>
        <v>Intro to ECommerce</v>
      </c>
      <c r="D72" s="4" t="str">
        <f>TRIM('Student database_Raw'!D72)</f>
        <v>Melbourne</v>
      </c>
      <c r="E72" s="4" t="str">
        <f>TRIM('Student database_Raw'!E72)</f>
        <v>T2-2016</v>
      </c>
      <c r="F72" s="61">
        <f t="shared" si="20"/>
        <v>42561</v>
      </c>
      <c r="G72" s="56" t="str">
        <f t="shared" si="16"/>
        <v>July</v>
      </c>
      <c r="H72" s="4">
        <f>VALUE(TRIM(SUBSTITUTE('Student database_Raw'!F72, CHAR(160), "")))</f>
        <v>36</v>
      </c>
      <c r="I72" s="4" t="str">
        <f>IF(ISBLANK('Student database_Raw'!G72),I71,'Student database_Raw'!G72)</f>
        <v>Bachelor of Business</v>
      </c>
      <c r="J72" s="4" t="str">
        <f>'Student database_Raw'!H72</f>
        <v>1997-03-08</v>
      </c>
      <c r="K72" s="4" t="str">
        <f>IF(ISBLANK('Student database_Raw'!I72),K71,'Student database_Raw'!I72)</f>
        <v>New World Education</v>
      </c>
      <c r="L72" s="49">
        <f t="shared" si="21"/>
        <v>0</v>
      </c>
      <c r="M72" s="62">
        <f t="shared" si="22"/>
        <v>19</v>
      </c>
      <c r="N72" s="49">
        <f t="shared" si="17"/>
        <v>3</v>
      </c>
      <c r="O72" s="49" t="str">
        <f t="shared" si="18"/>
        <v>T2</v>
      </c>
      <c r="P72" s="49">
        <f t="shared" si="19"/>
        <v>2016</v>
      </c>
      <c r="Q72" s="49" t="b">
        <f t="shared" si="23"/>
        <v>1</v>
      </c>
      <c r="R72" t="b">
        <f t="shared" si="24"/>
        <v>1</v>
      </c>
      <c r="S72">
        <f t="shared" si="25"/>
        <v>2</v>
      </c>
      <c r="T72">
        <f t="shared" si="26"/>
        <v>51</v>
      </c>
      <c r="U72" t="str">
        <f t="shared" si="27"/>
        <v>Saturday</v>
      </c>
    </row>
    <row r="73" spans="1:21">
      <c r="A73" s="4" t="str">
        <f>SUBSTITUTE('Student database_Raw'!A73,"K","")</f>
        <v>150171</v>
      </c>
      <c r="B73" s="4" t="str">
        <f>TRIM('Student database_Raw'!B73)</f>
        <v>Mr Vanda MANEC</v>
      </c>
      <c r="C73" s="4" t="str">
        <f>'Student database_Raw'!C73</f>
        <v>Auditing</v>
      </c>
      <c r="D73" s="4" t="str">
        <f>TRIM('Student database_Raw'!D73)</f>
        <v>Melbourne</v>
      </c>
      <c r="E73" s="4" t="str">
        <f>TRIM('Student database_Raw'!E73)</f>
        <v>T3-2017</v>
      </c>
      <c r="F73" s="61">
        <f t="shared" si="20"/>
        <v>43045</v>
      </c>
      <c r="G73" s="56" t="str">
        <f t="shared" si="16"/>
        <v>November</v>
      </c>
      <c r="H73" s="4">
        <f>VALUE(TRIM(SUBSTITUTE('Student database_Raw'!F73, CHAR(160), "")))</f>
        <v>3</v>
      </c>
      <c r="I73" s="4" t="str">
        <f>IF(ISBLANK('Student database_Raw'!G73),I72,'Student database_Raw'!G73)</f>
        <v>Bachelor of Business</v>
      </c>
      <c r="J73" s="4" t="str">
        <f>'Student database_Raw'!H73</f>
        <v>1988-03-11</v>
      </c>
      <c r="K73" s="4" t="str">
        <f>IF(ISBLANK('Student database_Raw'!I73),K72,'Student database_Raw'!I73)</f>
        <v>V STAR Immigration &amp; Education Services</v>
      </c>
      <c r="L73" s="49">
        <f t="shared" si="21"/>
        <v>17</v>
      </c>
      <c r="M73" s="62">
        <f t="shared" si="22"/>
        <v>29</v>
      </c>
      <c r="N73" s="49">
        <f t="shared" si="17"/>
        <v>3</v>
      </c>
      <c r="O73" s="49" t="str">
        <f t="shared" si="18"/>
        <v>T3</v>
      </c>
      <c r="P73" s="49">
        <f t="shared" si="19"/>
        <v>2017</v>
      </c>
      <c r="Q73" s="49" t="b">
        <f t="shared" si="23"/>
        <v>1</v>
      </c>
      <c r="R73" t="b">
        <f t="shared" si="24"/>
        <v>1</v>
      </c>
      <c r="S73">
        <f t="shared" si="25"/>
        <v>1</v>
      </c>
      <c r="T73">
        <f t="shared" si="26"/>
        <v>51</v>
      </c>
      <c r="U73" t="str">
        <f t="shared" si="27"/>
        <v>Friday</v>
      </c>
    </row>
    <row r="74" spans="1:21">
      <c r="A74" s="4" t="str">
        <f>SUBSTITUTE('Student database_Raw'!A74,"K","")</f>
        <v>150172</v>
      </c>
      <c r="B74" s="4" t="str">
        <f>TRIM('Student database_Raw'!B74)</f>
        <v>Mr Kourosh KORBA</v>
      </c>
      <c r="C74" s="4" t="str">
        <f>'Student database_Raw'!C74</f>
        <v>Auditing</v>
      </c>
      <c r="D74" s="4" t="str">
        <f>TRIM('Student database_Raw'!D74)</f>
        <v>Sydney</v>
      </c>
      <c r="E74" s="4" t="str">
        <f>TRIM('Student database_Raw'!E74)</f>
        <v>T3-2016</v>
      </c>
      <c r="F74" s="61">
        <f t="shared" si="20"/>
        <v>42680</v>
      </c>
      <c r="G74" s="56" t="str">
        <f t="shared" si="16"/>
        <v>November</v>
      </c>
      <c r="H74" s="4">
        <f>VALUE(TRIM(SUBSTITUTE('Student database_Raw'!F74, CHAR(160), "")))</f>
        <v>4</v>
      </c>
      <c r="I74" s="4" t="str">
        <f>IF(ISBLANK('Student database_Raw'!G74),I73,'Student database_Raw'!G74)</f>
        <v>Bachelor of Business</v>
      </c>
      <c r="J74" s="4" t="str">
        <f>'Student database_Raw'!H74</f>
        <v>1994-04-18</v>
      </c>
      <c r="K74" s="4" t="str">
        <f>IF(ISBLANK('Student database_Raw'!I74),K73,'Student database_Raw'!I74)</f>
        <v>V STAR Immigration &amp; Education Services</v>
      </c>
      <c r="L74" s="49">
        <f t="shared" si="21"/>
        <v>16</v>
      </c>
      <c r="M74" s="62">
        <f t="shared" si="22"/>
        <v>22</v>
      </c>
      <c r="N74" s="49">
        <f t="shared" si="17"/>
        <v>3</v>
      </c>
      <c r="O74" s="49" t="str">
        <f t="shared" si="18"/>
        <v>T3</v>
      </c>
      <c r="P74" s="49">
        <f t="shared" si="19"/>
        <v>2016</v>
      </c>
      <c r="Q74" s="49" t="b">
        <f t="shared" si="23"/>
        <v>1</v>
      </c>
      <c r="R74" t="b">
        <f t="shared" si="24"/>
        <v>1</v>
      </c>
      <c r="S74">
        <f t="shared" si="25"/>
        <v>1</v>
      </c>
      <c r="T74">
        <f t="shared" si="26"/>
        <v>52</v>
      </c>
      <c r="U74" t="str">
        <f t="shared" si="27"/>
        <v>Monday</v>
      </c>
    </row>
    <row r="75" spans="1:21">
      <c r="A75" s="4" t="str">
        <f>SUBSTITUTE('Student database_Raw'!A75,"K","")</f>
        <v>150173</v>
      </c>
      <c r="B75" s="4" t="str">
        <f>TRIM('Student database_Raw'!B75)</f>
        <v>Mr Rambod KORBA</v>
      </c>
      <c r="C75" s="4" t="str">
        <f>'Student database_Raw'!C75</f>
        <v>Corp Law</v>
      </c>
      <c r="D75" s="4" t="str">
        <f>TRIM('Student database_Raw'!D75)</f>
        <v>Sydney</v>
      </c>
      <c r="E75" s="4" t="str">
        <f>TRIM('Student database_Raw'!E75)</f>
        <v>T2-2017</v>
      </c>
      <c r="F75" s="61">
        <f t="shared" si="20"/>
        <v>42926</v>
      </c>
      <c r="G75" s="56" t="str">
        <f t="shared" si="16"/>
        <v>July</v>
      </c>
      <c r="H75" s="4">
        <f>VALUE(TRIM(SUBSTITUTE('Student database_Raw'!F75, CHAR(160), "")))</f>
        <v>6</v>
      </c>
      <c r="I75" s="4" t="str">
        <f>IF(ISBLANK('Student database_Raw'!G75),I74,'Student database_Raw'!G75)</f>
        <v>Bachelor of Business</v>
      </c>
      <c r="J75" s="4" t="str">
        <f>'Student database_Raw'!H75</f>
        <v>1993-12-17</v>
      </c>
      <c r="K75" s="4" t="str">
        <f>IF(ISBLANK('Student database_Raw'!I75),K74,'Student database_Raw'!I75)</f>
        <v>V STAR Immigration &amp; Education Services</v>
      </c>
      <c r="L75" s="49">
        <f t="shared" si="21"/>
        <v>14</v>
      </c>
      <c r="M75" s="62">
        <f t="shared" si="22"/>
        <v>24</v>
      </c>
      <c r="N75" s="49">
        <f t="shared" si="17"/>
        <v>3</v>
      </c>
      <c r="O75" s="49" t="str">
        <f t="shared" si="18"/>
        <v>T2</v>
      </c>
      <c r="P75" s="49">
        <f t="shared" si="19"/>
        <v>2017</v>
      </c>
      <c r="Q75" s="49" t="b">
        <f t="shared" si="23"/>
        <v>1</v>
      </c>
      <c r="R75" t="b">
        <f t="shared" si="24"/>
        <v>1</v>
      </c>
      <c r="S75">
        <f t="shared" si="25"/>
        <v>1</v>
      </c>
      <c r="T75">
        <f t="shared" si="26"/>
        <v>54</v>
      </c>
      <c r="U75" t="str">
        <f t="shared" si="27"/>
        <v>Friday</v>
      </c>
    </row>
    <row r="76" spans="1:21">
      <c r="A76" s="4" t="str">
        <f>SUBSTITUTE('Student database_Raw'!A76,"K","")</f>
        <v>150174</v>
      </c>
      <c r="B76" s="4" t="str">
        <f>TRIM('Student database_Raw'!B76)</f>
        <v>Mr Pouran EMETH</v>
      </c>
      <c r="C76" s="4" t="str">
        <f>'Student database_Raw'!C76</f>
        <v>Corp Law</v>
      </c>
      <c r="D76" s="4" t="str">
        <f>TRIM('Student database_Raw'!D76)</f>
        <v>Sydney</v>
      </c>
      <c r="E76" s="4" t="str">
        <f>TRIM('Student database_Raw'!E76)</f>
        <v>T1-2015</v>
      </c>
      <c r="F76" s="61">
        <f t="shared" si="20"/>
        <v>42076</v>
      </c>
      <c r="G76" s="56" t="str">
        <f t="shared" si="16"/>
        <v>March</v>
      </c>
      <c r="H76" s="4">
        <f>VALUE(TRIM(SUBSTITUTE('Student database_Raw'!F76, CHAR(160), "")))</f>
        <v>7</v>
      </c>
      <c r="I76" s="4" t="str">
        <f>IF(ISBLANK('Student database_Raw'!G76),I75,'Student database_Raw'!G76)</f>
        <v>Bachelor of Business</v>
      </c>
      <c r="J76" s="4" t="str">
        <f>'Student database_Raw'!H76</f>
        <v>1998-08-01</v>
      </c>
      <c r="K76" s="4" t="str">
        <f>IF(ISBLANK('Student database_Raw'!I76),K75,'Student database_Raw'!I76)</f>
        <v>V STAR Immigration &amp; Education Services</v>
      </c>
      <c r="L76" s="49">
        <f t="shared" si="21"/>
        <v>13</v>
      </c>
      <c r="M76" s="62">
        <f t="shared" si="22"/>
        <v>17</v>
      </c>
      <c r="N76" s="49">
        <f t="shared" si="17"/>
        <v>3</v>
      </c>
      <c r="O76" s="49" t="str">
        <f t="shared" si="18"/>
        <v>T1</v>
      </c>
      <c r="P76" s="49">
        <f t="shared" si="19"/>
        <v>2015</v>
      </c>
      <c r="Q76" s="49" t="b">
        <f t="shared" si="23"/>
        <v>1</v>
      </c>
      <c r="R76" t="b">
        <f t="shared" si="24"/>
        <v>1</v>
      </c>
      <c r="S76">
        <f t="shared" si="25"/>
        <v>1</v>
      </c>
      <c r="T76">
        <f t="shared" si="26"/>
        <v>55</v>
      </c>
      <c r="U76" t="str">
        <f t="shared" si="27"/>
        <v>Saturday</v>
      </c>
    </row>
    <row r="77" spans="1:21">
      <c r="A77" s="4" t="str">
        <f>SUBSTITUTE('Student database_Raw'!A77,"K","")</f>
        <v>150175</v>
      </c>
      <c r="B77" s="4" t="str">
        <f>TRIM('Student database_Raw'!B77)</f>
        <v>Ms Artan GAUNA</v>
      </c>
      <c r="C77" s="4" t="str">
        <f>'Student database_Raw'!C77</f>
        <v xml:space="preserve">Cost Acct </v>
      </c>
      <c r="D77" s="4" t="str">
        <f>TRIM('Student database_Raw'!D77)</f>
        <v>Melbourne</v>
      </c>
      <c r="E77" s="4" t="str">
        <f>TRIM('Student database_Raw'!E77)</f>
        <v>T1-2016</v>
      </c>
      <c r="F77" s="61">
        <f t="shared" si="20"/>
        <v>42442</v>
      </c>
      <c r="G77" s="56" t="str">
        <f t="shared" si="16"/>
        <v>March</v>
      </c>
      <c r="H77" s="4">
        <f>VALUE(TRIM(SUBSTITUTE('Student database_Raw'!F77, CHAR(160), "")))</f>
        <v>4</v>
      </c>
      <c r="I77" s="4" t="str">
        <f>IF(ISBLANK('Student database_Raw'!G77),I76,'Student database_Raw'!G77)</f>
        <v>Bachelor of Business</v>
      </c>
      <c r="J77" s="4" t="str">
        <f>'Student database_Raw'!H77</f>
        <v>1993-12-29</v>
      </c>
      <c r="K77" s="4" t="str">
        <f>IF(ISBLANK('Student database_Raw'!I77),K76,'Student database_Raw'!I77)</f>
        <v>V STAR Immigration &amp; Education Services</v>
      </c>
      <c r="L77" s="49">
        <f t="shared" si="21"/>
        <v>16</v>
      </c>
      <c r="M77" s="62">
        <f t="shared" si="22"/>
        <v>23</v>
      </c>
      <c r="N77" s="49">
        <f t="shared" si="17"/>
        <v>3</v>
      </c>
      <c r="O77" s="49" t="str">
        <f t="shared" si="18"/>
        <v>T1</v>
      </c>
      <c r="P77" s="49">
        <f t="shared" si="19"/>
        <v>2016</v>
      </c>
      <c r="Q77" s="49" t="b">
        <f t="shared" si="23"/>
        <v>1</v>
      </c>
      <c r="R77" t="b">
        <f t="shared" si="24"/>
        <v>1</v>
      </c>
      <c r="S77">
        <f t="shared" si="25"/>
        <v>1</v>
      </c>
      <c r="T77">
        <f t="shared" si="26"/>
        <v>52</v>
      </c>
      <c r="U77" t="str">
        <f t="shared" si="27"/>
        <v>Wednesday</v>
      </c>
    </row>
    <row r="78" spans="1:21">
      <c r="A78" s="4" t="str">
        <f>SUBSTITUTE('Student database_Raw'!A78,"K","")</f>
        <v>150176</v>
      </c>
      <c r="B78" s="4" t="str">
        <f>TRIM('Student database_Raw'!B78)</f>
        <v>Mr. Hooshyar pkota</v>
      </c>
      <c r="C78" s="4" t="str">
        <f>'Student database_Raw'!C78</f>
        <v xml:space="preserve">Fin Acct </v>
      </c>
      <c r="D78" s="4" t="str">
        <f>TRIM('Student database_Raw'!D78)</f>
        <v>Sydney</v>
      </c>
      <c r="E78" s="4" t="str">
        <f>TRIM('Student database_Raw'!E78)</f>
        <v>T1-2017</v>
      </c>
      <c r="F78" s="61">
        <f t="shared" si="20"/>
        <v>42807</v>
      </c>
      <c r="G78" s="56" t="str">
        <f t="shared" si="16"/>
        <v>March</v>
      </c>
      <c r="H78" s="4">
        <f>VALUE(TRIM(SUBSTITUTE('Student database_Raw'!F78, CHAR(160), "")))</f>
        <v>1</v>
      </c>
      <c r="I78" s="4" t="str">
        <f>IF(ISBLANK('Student database_Raw'!G78),I77,'Student database_Raw'!G78)</f>
        <v>Bachelor of Business</v>
      </c>
      <c r="J78" s="4" t="str">
        <f>'Student database_Raw'!H78</f>
        <v>1991-02-01</v>
      </c>
      <c r="K78" s="4" t="str">
        <f>IF(ISBLANK('Student database_Raw'!I78),K77,'Student database_Raw'!I78)</f>
        <v>V STAR Immigration &amp; Education Services</v>
      </c>
      <c r="L78" s="49">
        <f t="shared" si="21"/>
        <v>19</v>
      </c>
      <c r="M78" s="62">
        <f t="shared" si="22"/>
        <v>26</v>
      </c>
      <c r="N78" s="49">
        <f t="shared" si="17"/>
        <v>3</v>
      </c>
      <c r="O78" s="49" t="str">
        <f t="shared" si="18"/>
        <v>T1</v>
      </c>
      <c r="P78" s="49">
        <f t="shared" si="19"/>
        <v>2017</v>
      </c>
      <c r="Q78" s="49" t="b">
        <f t="shared" si="23"/>
        <v>1</v>
      </c>
      <c r="R78" t="b">
        <f t="shared" si="24"/>
        <v>1</v>
      </c>
      <c r="S78">
        <f t="shared" si="25"/>
        <v>1</v>
      </c>
      <c r="T78">
        <f t="shared" si="26"/>
        <v>49</v>
      </c>
      <c r="U78" t="str">
        <f t="shared" si="27"/>
        <v>Friday</v>
      </c>
    </row>
    <row r="79" spans="1:21">
      <c r="A79" s="4" t="str">
        <f>SUBSTITUTE('Student database_Raw'!A79,"K","")</f>
        <v>150177</v>
      </c>
      <c r="B79" s="4" t="str">
        <f>TRIM('Student database_Raw'!B79)</f>
        <v>Mis Afshar GUYEN</v>
      </c>
      <c r="C79" s="4" t="str">
        <f>'Student database_Raw'!C79</f>
        <v xml:space="preserve">Fin Acct </v>
      </c>
      <c r="D79" s="4" t="str">
        <f>TRIM('Student database_Raw'!D79)</f>
        <v>Melbourne</v>
      </c>
      <c r="E79" s="4" t="str">
        <f>TRIM('Student database_Raw'!E79)</f>
        <v>T1-2017</v>
      </c>
      <c r="F79" s="61">
        <f t="shared" si="20"/>
        <v>42807</v>
      </c>
      <c r="G79" s="56" t="str">
        <f t="shared" si="16"/>
        <v>March</v>
      </c>
      <c r="H79" s="4">
        <f>VALUE(TRIM(SUBSTITUTE('Student database_Raw'!F79, CHAR(160), "")))</f>
        <v>13</v>
      </c>
      <c r="I79" s="4" t="str">
        <f>IF(ISBLANK('Student database_Raw'!G79),I78,'Student database_Raw'!G79)</f>
        <v>Bachelor of Business</v>
      </c>
      <c r="J79" s="4" t="str">
        <f>'Student database_Raw'!H79</f>
        <v>1993-10-07</v>
      </c>
      <c r="K79" s="4" t="str">
        <f>IF(ISBLANK('Student database_Raw'!I79),K78,'Student database_Raw'!I79)</f>
        <v>V STAR Immigration &amp; Education Services</v>
      </c>
      <c r="L79" s="49">
        <f t="shared" si="21"/>
        <v>7</v>
      </c>
      <c r="M79" s="62">
        <f t="shared" si="22"/>
        <v>24</v>
      </c>
      <c r="N79" s="49">
        <f t="shared" si="17"/>
        <v>3</v>
      </c>
      <c r="O79" s="49" t="str">
        <f t="shared" si="18"/>
        <v>T1</v>
      </c>
      <c r="P79" s="49">
        <f t="shared" si="19"/>
        <v>2017</v>
      </c>
      <c r="Q79" s="49" t="b">
        <f t="shared" si="23"/>
        <v>1</v>
      </c>
      <c r="R79" t="b">
        <f t="shared" si="24"/>
        <v>1</v>
      </c>
      <c r="S79">
        <f t="shared" si="25"/>
        <v>2</v>
      </c>
      <c r="T79">
        <f t="shared" si="26"/>
        <v>49</v>
      </c>
      <c r="U79" t="str">
        <f t="shared" si="27"/>
        <v>Thursday</v>
      </c>
    </row>
    <row r="80" spans="1:21">
      <c r="A80" s="4" t="str">
        <f>SUBSTITUTE('Student database_Raw'!A80,"K","")</f>
        <v>150178</v>
      </c>
      <c r="B80" s="4" t="str">
        <f>TRIM('Student database_Raw'!B80)</f>
        <v>Mr. Golbanoo INTAL</v>
      </c>
      <c r="C80" s="4" t="str">
        <f>'Student database_Raw'!C80</f>
        <v xml:space="preserve">Mgmt Principles </v>
      </c>
      <c r="D80" s="4" t="str">
        <f>TRIM('Student database_Raw'!D80)</f>
        <v>Melbourne</v>
      </c>
      <c r="E80" s="4" t="str">
        <f>TRIM('Student database_Raw'!E80)</f>
        <v>T3-2014</v>
      </c>
      <c r="F80" s="61">
        <f t="shared" si="20"/>
        <v>41949</v>
      </c>
      <c r="G80" s="56" t="str">
        <f t="shared" si="16"/>
        <v>November</v>
      </c>
      <c r="H80" s="4">
        <f>VALUE(TRIM(SUBSTITUTE('Student database_Raw'!F80, CHAR(160), "")))</f>
        <v>5</v>
      </c>
      <c r="I80" s="4" t="str">
        <f>IF(ISBLANK('Student database_Raw'!G80),I79,'Student database_Raw'!G80)</f>
        <v>Bachelor of Business</v>
      </c>
      <c r="J80" s="4" t="str">
        <f>'Student database_Raw'!H80</f>
        <v>1991-12-02</v>
      </c>
      <c r="K80" s="4" t="str">
        <f>IF(ISBLANK('Student database_Raw'!I80),K79,'Student database_Raw'!I80)</f>
        <v>V STAR Immigration &amp; Education Services</v>
      </c>
      <c r="L80" s="49">
        <f t="shared" si="21"/>
        <v>15</v>
      </c>
      <c r="M80" s="62">
        <f t="shared" si="22"/>
        <v>23</v>
      </c>
      <c r="N80" s="49">
        <f t="shared" si="17"/>
        <v>3</v>
      </c>
      <c r="O80" s="49" t="str">
        <f t="shared" si="18"/>
        <v>T3</v>
      </c>
      <c r="P80" s="49">
        <f t="shared" si="19"/>
        <v>2014</v>
      </c>
      <c r="Q80" s="49" t="b">
        <f t="shared" si="23"/>
        <v>1</v>
      </c>
      <c r="R80" t="b">
        <f t="shared" si="24"/>
        <v>1</v>
      </c>
      <c r="S80">
        <f t="shared" si="25"/>
        <v>1</v>
      </c>
      <c r="T80">
        <f t="shared" si="26"/>
        <v>53</v>
      </c>
      <c r="U80" t="str">
        <f t="shared" si="27"/>
        <v>Monday</v>
      </c>
    </row>
    <row r="81" spans="1:21">
      <c r="A81" s="4" t="str">
        <f>SUBSTITUTE('Student database_Raw'!A81,"K","")</f>
        <v>150179</v>
      </c>
      <c r="B81" s="4" t="str">
        <f>TRIM('Student database_Raw'!B81)</f>
        <v>Mr. Pouneh SYED</v>
      </c>
      <c r="C81" s="4" t="str">
        <f>'Student database_Raw'!C81</f>
        <v xml:space="preserve">Leadership </v>
      </c>
      <c r="D81" s="4" t="str">
        <f>TRIM('Student database_Raw'!D81)</f>
        <v>Melbourne</v>
      </c>
      <c r="E81" s="4" t="str">
        <f>TRIM('Student database_Raw'!E81)</f>
        <v>T3-2016</v>
      </c>
      <c r="F81" s="61">
        <f t="shared" si="20"/>
        <v>42680</v>
      </c>
      <c r="G81" s="56" t="str">
        <f t="shared" si="16"/>
        <v>November</v>
      </c>
      <c r="H81" s="4">
        <f>VALUE(TRIM(SUBSTITUTE('Student database_Raw'!F81, CHAR(160), "")))</f>
        <v>19</v>
      </c>
      <c r="I81" s="4" t="str">
        <f>IF(ISBLANK('Student database_Raw'!G81),I80,'Student database_Raw'!G81)</f>
        <v>Bachelor of Business</v>
      </c>
      <c r="J81" s="4" t="str">
        <f>'Student database_Raw'!H81</f>
        <v>1992-08-28</v>
      </c>
      <c r="K81" s="4" t="str">
        <f>IF(ISBLANK('Student database_Raw'!I81),K80,'Student database_Raw'!I81)</f>
        <v>Hope Agency</v>
      </c>
      <c r="L81" s="49">
        <f t="shared" si="21"/>
        <v>1</v>
      </c>
      <c r="M81" s="62">
        <f t="shared" si="22"/>
        <v>24</v>
      </c>
      <c r="N81" s="49">
        <f t="shared" si="17"/>
        <v>3</v>
      </c>
      <c r="O81" s="49" t="str">
        <f t="shared" si="18"/>
        <v>T3</v>
      </c>
      <c r="P81" s="49">
        <f t="shared" si="19"/>
        <v>2016</v>
      </c>
      <c r="Q81" s="49" t="b">
        <f t="shared" si="23"/>
        <v>1</v>
      </c>
      <c r="R81" t="b">
        <f t="shared" si="24"/>
        <v>1</v>
      </c>
      <c r="S81">
        <f t="shared" si="25"/>
        <v>2</v>
      </c>
      <c r="T81">
        <f t="shared" si="26"/>
        <v>49</v>
      </c>
      <c r="U81" t="str">
        <f t="shared" si="27"/>
        <v>Friday</v>
      </c>
    </row>
    <row r="82" spans="1:21">
      <c r="A82" s="4" t="str">
        <f>SUBSTITUTE('Student database_Raw'!A82,"K","")</f>
        <v>150180</v>
      </c>
      <c r="B82" s="4" t="str">
        <f>TRIM('Student database_Raw'!B82)</f>
        <v>Mr. Behnaz AKHAR</v>
      </c>
      <c r="C82" s="4" t="str">
        <f>'Student database_Raw'!C82</f>
        <v>Mktg Strategy</v>
      </c>
      <c r="D82" s="4" t="str">
        <f>TRIM('Student database_Raw'!D82)</f>
        <v>Melbourne</v>
      </c>
      <c r="E82" s="4" t="str">
        <f>TRIM('Student database_Raw'!E82)</f>
        <v>T1-2017</v>
      </c>
      <c r="F82" s="61">
        <f t="shared" si="20"/>
        <v>42807</v>
      </c>
      <c r="G82" s="56" t="str">
        <f t="shared" si="16"/>
        <v>March</v>
      </c>
      <c r="H82" s="4">
        <f>VALUE(TRIM(SUBSTITUTE('Student database_Raw'!F82, CHAR(160), "")))</f>
        <v>11</v>
      </c>
      <c r="I82" s="4" t="str">
        <f>IF(ISBLANK('Student database_Raw'!G82),I81,'Student database_Raw'!G82)</f>
        <v>Bachelor of Business</v>
      </c>
      <c r="J82" s="4" t="str">
        <f>'Student database_Raw'!H82</f>
        <v>1987-08-20</v>
      </c>
      <c r="K82" s="4" t="str">
        <f>IF(ISBLANK('Student database_Raw'!I82),K81,'Student database_Raw'!I82)</f>
        <v>Hope Agency</v>
      </c>
      <c r="L82" s="49">
        <f t="shared" si="21"/>
        <v>9</v>
      </c>
      <c r="M82" s="62">
        <f t="shared" si="22"/>
        <v>30</v>
      </c>
      <c r="N82" s="49">
        <f t="shared" si="17"/>
        <v>3</v>
      </c>
      <c r="O82" s="49" t="str">
        <f t="shared" si="18"/>
        <v>T1</v>
      </c>
      <c r="P82" s="49">
        <f t="shared" si="19"/>
        <v>2017</v>
      </c>
      <c r="Q82" s="49" t="b">
        <f t="shared" si="23"/>
        <v>1</v>
      </c>
      <c r="R82" t="b">
        <f t="shared" si="24"/>
        <v>1</v>
      </c>
      <c r="S82">
        <f t="shared" si="25"/>
        <v>2</v>
      </c>
      <c r="T82">
        <f t="shared" si="26"/>
        <v>49</v>
      </c>
      <c r="U82" t="str">
        <f t="shared" si="27"/>
        <v>Thursday</v>
      </c>
    </row>
    <row r="83" spans="1:21">
      <c r="A83" s="4" t="str">
        <f>SUBSTITUTE('Student database_Raw'!A83,"K","")</f>
        <v>150181</v>
      </c>
      <c r="B83" s="4" t="str">
        <f>TRIM('Student database_Raw'!B83)</f>
        <v>Mr. Azin AKHAR</v>
      </c>
      <c r="C83" s="4" t="str">
        <f>'Student database_Raw'!C83</f>
        <v xml:space="preserve">Bus Comm </v>
      </c>
      <c r="D83" s="4" t="str">
        <f>TRIM('Student database_Raw'!D83)</f>
        <v>Brisbane</v>
      </c>
      <c r="E83" s="4" t="str">
        <f>TRIM('Student database_Raw'!E83)</f>
        <v>T2-2017</v>
      </c>
      <c r="F83" s="61">
        <f t="shared" si="20"/>
        <v>42926</v>
      </c>
      <c r="G83" s="56" t="str">
        <f t="shared" si="16"/>
        <v>July</v>
      </c>
      <c r="H83" s="4">
        <f>VALUE(TRIM(SUBSTITUTE('Student database_Raw'!F83, CHAR(160), "")))</f>
        <v>11</v>
      </c>
      <c r="I83" s="4" t="str">
        <f>IF(ISBLANK('Student database_Raw'!G83),I82,'Student database_Raw'!G83)</f>
        <v>Bachelor of Business</v>
      </c>
      <c r="J83" s="4" t="str">
        <f>'Student database_Raw'!H83</f>
        <v>1993-07-09</v>
      </c>
      <c r="K83" s="4" t="str">
        <f>IF(ISBLANK('Student database_Raw'!I83),K82,'Student database_Raw'!I83)</f>
        <v>New World Education</v>
      </c>
      <c r="L83" s="49">
        <f t="shared" si="21"/>
        <v>9</v>
      </c>
      <c r="M83" s="62">
        <f t="shared" si="22"/>
        <v>24</v>
      </c>
      <c r="N83" s="49">
        <f t="shared" si="17"/>
        <v>3</v>
      </c>
      <c r="O83" s="49" t="str">
        <f t="shared" si="18"/>
        <v>T2</v>
      </c>
      <c r="P83" s="49">
        <f t="shared" si="19"/>
        <v>2017</v>
      </c>
      <c r="Q83" s="49" t="b">
        <f t="shared" si="23"/>
        <v>1</v>
      </c>
      <c r="R83" t="b">
        <f t="shared" si="24"/>
        <v>1</v>
      </c>
      <c r="S83">
        <f t="shared" si="25"/>
        <v>2</v>
      </c>
      <c r="T83">
        <f t="shared" si="26"/>
        <v>49</v>
      </c>
      <c r="U83" t="str">
        <f t="shared" si="27"/>
        <v>Friday</v>
      </c>
    </row>
    <row r="84" spans="1:21">
      <c r="A84" s="4" t="str">
        <f>SUBSTITUTE('Student database_Raw'!A84,"K","")</f>
        <v>150182</v>
      </c>
      <c r="B84" s="4" t="str">
        <f>TRIM('Student database_Raw'!B84)</f>
        <v>Mr. Ara AKHAR</v>
      </c>
      <c r="C84" s="4" t="str">
        <f>'Student database_Raw'!C84</f>
        <v xml:space="preserve">Mgmt Principles </v>
      </c>
      <c r="D84" s="4" t="str">
        <f>TRIM('Student database_Raw'!D84)</f>
        <v>Brisbane</v>
      </c>
      <c r="E84" s="4" t="str">
        <f>TRIM('Student database_Raw'!E84)</f>
        <v>T1-2014</v>
      </c>
      <c r="F84" s="61">
        <f t="shared" si="20"/>
        <v>41711</v>
      </c>
      <c r="G84" s="56" t="str">
        <f t="shared" si="16"/>
        <v>March</v>
      </c>
      <c r="H84" s="4">
        <f>VALUE(TRIM(SUBSTITUTE('Student database_Raw'!F84, CHAR(160), "")))</f>
        <v>13</v>
      </c>
      <c r="I84" s="4" t="str">
        <f>IF(ISBLANK('Student database_Raw'!G84),I83,'Student database_Raw'!G84)</f>
        <v>Bachelor of Business</v>
      </c>
      <c r="J84" s="4" t="str">
        <f>'Student database_Raw'!H84</f>
        <v>1991-08-10</v>
      </c>
      <c r="K84" s="4" t="str">
        <f>IF(ISBLANK('Student database_Raw'!I84),K83,'Student database_Raw'!I84)</f>
        <v>New World Education</v>
      </c>
      <c r="L84" s="49">
        <f t="shared" si="21"/>
        <v>7</v>
      </c>
      <c r="M84" s="62">
        <f t="shared" si="22"/>
        <v>23</v>
      </c>
      <c r="N84" s="49">
        <f t="shared" si="17"/>
        <v>3</v>
      </c>
      <c r="O84" s="49" t="str">
        <f t="shared" si="18"/>
        <v>T1</v>
      </c>
      <c r="P84" s="49">
        <f t="shared" si="19"/>
        <v>2014</v>
      </c>
      <c r="Q84" s="49" t="b">
        <f t="shared" si="23"/>
        <v>1</v>
      </c>
      <c r="R84" t="b">
        <f t="shared" si="24"/>
        <v>1</v>
      </c>
      <c r="S84">
        <f t="shared" si="25"/>
        <v>2</v>
      </c>
      <c r="T84">
        <f t="shared" si="26"/>
        <v>49</v>
      </c>
      <c r="U84" t="str">
        <f t="shared" si="27"/>
        <v>Saturday</v>
      </c>
    </row>
    <row r="85" spans="1:21">
      <c r="A85" s="4" t="str">
        <f>SUBSTITUTE('Student database_Raw'!A85,"K","")</f>
        <v>150183</v>
      </c>
      <c r="B85" s="4" t="str">
        <f>TRIM('Student database_Raw'!B85)</f>
        <v>Mr. Touraj AROOQ</v>
      </c>
      <c r="C85" s="4" t="str">
        <f>'Student database_Raw'!C85</f>
        <v>Mktg Principles</v>
      </c>
      <c r="D85" s="4" t="str">
        <f>TRIM('Student database_Raw'!D85)</f>
        <v>Brisbane</v>
      </c>
      <c r="E85" s="4" t="str">
        <f>TRIM('Student database_Raw'!E85)</f>
        <v>T2-2016</v>
      </c>
      <c r="F85" s="61">
        <f t="shared" si="20"/>
        <v>42561</v>
      </c>
      <c r="G85" s="56" t="str">
        <f t="shared" si="16"/>
        <v>July</v>
      </c>
      <c r="H85" s="4">
        <f>VALUE(TRIM(SUBSTITUTE('Student database_Raw'!F85, CHAR(160), "")))</f>
        <v>25</v>
      </c>
      <c r="I85" s="4" t="str">
        <f>IF(ISBLANK('Student database_Raw'!G85),I84,'Student database_Raw'!G85)</f>
        <v>Bachelor of Accounting</v>
      </c>
      <c r="J85" s="4" t="str">
        <f>'Student database_Raw'!H85</f>
        <v>1990-04-21</v>
      </c>
      <c r="K85" s="4" t="str">
        <f>IF(ISBLANK('Student database_Raw'!I85),K84,'Student database_Raw'!I85)</f>
        <v xml:space="preserve"> International Cooperation</v>
      </c>
      <c r="L85" s="49">
        <f t="shared" si="21"/>
        <v>0</v>
      </c>
      <c r="M85" s="62">
        <f t="shared" si="22"/>
        <v>26</v>
      </c>
      <c r="N85" s="49">
        <f t="shared" si="17"/>
        <v>3</v>
      </c>
      <c r="O85" s="49" t="str">
        <f t="shared" si="18"/>
        <v>T2</v>
      </c>
      <c r="P85" s="49">
        <f t="shared" si="19"/>
        <v>2016</v>
      </c>
      <c r="Q85" s="49" t="b">
        <f t="shared" si="23"/>
        <v>1</v>
      </c>
      <c r="R85" t="b">
        <f t="shared" si="24"/>
        <v>1</v>
      </c>
      <c r="S85">
        <f t="shared" si="25"/>
        <v>2</v>
      </c>
      <c r="T85">
        <f t="shared" si="26"/>
        <v>50</v>
      </c>
      <c r="U85" t="str">
        <f t="shared" si="27"/>
        <v>Saturday</v>
      </c>
    </row>
    <row r="86" spans="1:21">
      <c r="A86" s="4" t="str">
        <f>SUBSTITUTE('Student database_Raw'!A86,"K","")</f>
        <v>150184</v>
      </c>
      <c r="B86" s="4" t="str">
        <f>TRIM('Student database_Raw'!B86)</f>
        <v>Mr. Ardavan AWAN</v>
      </c>
      <c r="C86" s="4" t="str">
        <f>'Student database_Raw'!C86</f>
        <v>Acc info Sys</v>
      </c>
      <c r="D86" s="4" t="str">
        <f>TRIM('Student database_Raw'!D86)</f>
        <v>Melbourne</v>
      </c>
      <c r="E86" s="4" t="str">
        <f>TRIM('Student database_Raw'!E86)</f>
        <v>T3-2014</v>
      </c>
      <c r="F86" s="61">
        <f t="shared" si="20"/>
        <v>41949</v>
      </c>
      <c r="G86" s="56" t="str">
        <f t="shared" si="16"/>
        <v>November</v>
      </c>
      <c r="H86" s="4">
        <f>VALUE(TRIM(SUBSTITUTE('Student database_Raw'!F86, CHAR(160), "")))</f>
        <v>13</v>
      </c>
      <c r="I86" s="4" t="str">
        <f>IF(ISBLANK('Student database_Raw'!G86),I85,'Student database_Raw'!G86)</f>
        <v>Bachelor of Business</v>
      </c>
      <c r="J86" s="4" t="str">
        <f>'Student database_Raw'!H86</f>
        <v>1995-09-29</v>
      </c>
      <c r="K86" s="4" t="str">
        <f>IF(ISBLANK('Student database_Raw'!I86),K85,'Student database_Raw'!I86)</f>
        <v>BlueSky Student Consultancy Services</v>
      </c>
      <c r="L86" s="49">
        <f t="shared" si="21"/>
        <v>7</v>
      </c>
      <c r="M86" s="62">
        <f t="shared" si="22"/>
        <v>19</v>
      </c>
      <c r="N86" s="49">
        <f t="shared" si="17"/>
        <v>3</v>
      </c>
      <c r="O86" s="49" t="str">
        <f t="shared" si="18"/>
        <v>T3</v>
      </c>
      <c r="P86" s="49">
        <f t="shared" si="19"/>
        <v>2014</v>
      </c>
      <c r="Q86" s="49" t="b">
        <f t="shared" si="23"/>
        <v>1</v>
      </c>
      <c r="R86" t="b">
        <f t="shared" si="24"/>
        <v>1</v>
      </c>
      <c r="S86">
        <f t="shared" si="25"/>
        <v>2</v>
      </c>
      <c r="T86">
        <f t="shared" si="26"/>
        <v>49</v>
      </c>
      <c r="U86" t="str">
        <f t="shared" si="27"/>
        <v>Friday</v>
      </c>
    </row>
    <row r="87" spans="1:21">
      <c r="A87" s="4" t="str">
        <f>SUBSTITUTE('Student database_Raw'!A87,"K","")</f>
        <v>150185</v>
      </c>
      <c r="B87" s="4" t="str">
        <f>TRIM('Student database_Raw'!B87)</f>
        <v>Mr. Esfandyar SINGH</v>
      </c>
      <c r="C87" s="4" t="str">
        <f>'Student database_Raw'!C87</f>
        <v xml:space="preserve">Bus Law </v>
      </c>
      <c r="D87" s="4" t="str">
        <f>TRIM('Student database_Raw'!D87)</f>
        <v>Brisbane</v>
      </c>
      <c r="E87" s="4" t="str">
        <f>TRIM('Student database_Raw'!E87)</f>
        <v>T1-2016</v>
      </c>
      <c r="F87" s="61">
        <f t="shared" si="20"/>
        <v>42442</v>
      </c>
      <c r="G87" s="56" t="str">
        <f t="shared" si="16"/>
        <v>March</v>
      </c>
      <c r="H87" s="4">
        <f>VALUE(TRIM(SUBSTITUTE('Student database_Raw'!F87, CHAR(160), "")))</f>
        <v>7</v>
      </c>
      <c r="I87" s="4" t="str">
        <f>IF(ISBLANK('Student database_Raw'!G87),I86,'Student database_Raw'!G87)</f>
        <v>Bachelor of Business</v>
      </c>
      <c r="J87" s="4" t="str">
        <f>'Student database_Raw'!H87</f>
        <v>1994-01-29</v>
      </c>
      <c r="K87" s="4" t="str">
        <f>IF(ISBLANK('Student database_Raw'!I87),K86,'Student database_Raw'!I87)</f>
        <v>BlueSky Student Consultancy Services</v>
      </c>
      <c r="L87" s="49">
        <f t="shared" si="21"/>
        <v>13</v>
      </c>
      <c r="M87" s="62">
        <f t="shared" si="22"/>
        <v>22</v>
      </c>
      <c r="N87" s="49">
        <f t="shared" si="17"/>
        <v>3</v>
      </c>
      <c r="O87" s="49" t="str">
        <f t="shared" si="18"/>
        <v>T1</v>
      </c>
      <c r="P87" s="49">
        <f t="shared" si="19"/>
        <v>2016</v>
      </c>
      <c r="Q87" s="49" t="b">
        <f t="shared" si="23"/>
        <v>1</v>
      </c>
      <c r="R87" t="b">
        <f t="shared" si="24"/>
        <v>1</v>
      </c>
      <c r="S87">
        <f t="shared" si="25"/>
        <v>1</v>
      </c>
      <c r="T87">
        <f t="shared" si="26"/>
        <v>55</v>
      </c>
      <c r="U87" t="str">
        <f t="shared" si="27"/>
        <v>Saturday</v>
      </c>
    </row>
    <row r="88" spans="1:21">
      <c r="A88" s="4" t="str">
        <f>SUBSTITUTE('Student database_Raw'!A88,"K","")</f>
        <v>150186</v>
      </c>
      <c r="B88" s="4" t="str">
        <f>TRIM('Student database_Raw'!B88)</f>
        <v>Mr. Poupak SINGH</v>
      </c>
      <c r="C88" s="4" t="str">
        <f>'Student database_Raw'!C88</f>
        <v xml:space="preserve">Cost Acct </v>
      </c>
      <c r="D88" s="4" t="str">
        <f>TRIM('Student database_Raw'!D88)</f>
        <v>Melbourne</v>
      </c>
      <c r="E88" s="4" t="str">
        <f>TRIM('Student database_Raw'!E88)</f>
        <v>T1-2017</v>
      </c>
      <c r="F88" s="61">
        <f t="shared" si="20"/>
        <v>42807</v>
      </c>
      <c r="G88" s="56" t="str">
        <f t="shared" si="16"/>
        <v>March</v>
      </c>
      <c r="H88" s="4">
        <f>VALUE(TRIM(SUBSTITUTE('Student database_Raw'!F88, CHAR(160), "")))</f>
        <v>1</v>
      </c>
      <c r="I88" s="4" t="str">
        <f>IF(ISBLANK('Student database_Raw'!G88),I87,'Student database_Raw'!G88)</f>
        <v>Bachelor of Business</v>
      </c>
      <c r="J88" s="4" t="str">
        <f>'Student database_Raw'!H88</f>
        <v>1993-01-06</v>
      </c>
      <c r="K88" s="4" t="str">
        <f>IF(ISBLANK('Student database_Raw'!I88),K87,'Student database_Raw'!I88)</f>
        <v>BlueSky Student Consultancy Services</v>
      </c>
      <c r="L88" s="49">
        <f t="shared" si="21"/>
        <v>19</v>
      </c>
      <c r="M88" s="62">
        <f t="shared" si="22"/>
        <v>24</v>
      </c>
      <c r="N88" s="49">
        <f t="shared" si="17"/>
        <v>3</v>
      </c>
      <c r="O88" s="49" t="str">
        <f t="shared" si="18"/>
        <v>T1</v>
      </c>
      <c r="P88" s="49">
        <f t="shared" si="19"/>
        <v>2017</v>
      </c>
      <c r="Q88" s="49" t="b">
        <f t="shared" si="23"/>
        <v>1</v>
      </c>
      <c r="R88" t="b">
        <f t="shared" si="24"/>
        <v>1</v>
      </c>
      <c r="S88">
        <f t="shared" si="25"/>
        <v>1</v>
      </c>
      <c r="T88">
        <f t="shared" si="26"/>
        <v>49</v>
      </c>
      <c r="U88" t="str">
        <f t="shared" si="27"/>
        <v>Wednesday</v>
      </c>
    </row>
    <row r="89" spans="1:21">
      <c r="A89" s="4" t="str">
        <f>SUBSTITUTE('Student database_Raw'!A89,"K","")</f>
        <v>150187</v>
      </c>
      <c r="B89" s="4" t="str">
        <f>TRIM('Student database_Raw'!B89)</f>
        <v>Mr. Yeganeh SINGH</v>
      </c>
      <c r="C89" s="4" t="str">
        <f>'Student database_Raw'!C89</f>
        <v>Fin mgmt</v>
      </c>
      <c r="D89" s="4" t="str">
        <f>TRIM('Student database_Raw'!D89)</f>
        <v>Brisbane</v>
      </c>
      <c r="E89" s="4" t="str">
        <f>TRIM('Student database_Raw'!E89)</f>
        <v>T3-2014</v>
      </c>
      <c r="F89" s="61">
        <f t="shared" si="20"/>
        <v>41949</v>
      </c>
      <c r="G89" s="56" t="str">
        <f t="shared" si="16"/>
        <v>November</v>
      </c>
      <c r="H89" s="4">
        <f>VALUE(TRIM(SUBSTITUTE('Student database_Raw'!F89, CHAR(160), "")))</f>
        <v>6</v>
      </c>
      <c r="I89" s="4" t="str">
        <f>IF(ISBLANK('Student database_Raw'!G89),I88,'Student database_Raw'!G89)</f>
        <v>Bachelor of Business</v>
      </c>
      <c r="J89" s="4" t="str">
        <f>'Student database_Raw'!H89</f>
        <v>1991-07-24</v>
      </c>
      <c r="K89" s="4" t="str">
        <f>IF(ISBLANK('Student database_Raw'!I89),K88,'Student database_Raw'!I89)</f>
        <v>BlueSky Student Consultancy Services</v>
      </c>
      <c r="L89" s="49">
        <f t="shared" si="21"/>
        <v>14</v>
      </c>
      <c r="M89" s="62">
        <f t="shared" si="22"/>
        <v>23</v>
      </c>
      <c r="N89" s="49">
        <f t="shared" si="17"/>
        <v>3</v>
      </c>
      <c r="O89" s="49" t="str">
        <f t="shared" si="18"/>
        <v>T3</v>
      </c>
      <c r="P89" s="49">
        <f t="shared" si="19"/>
        <v>2014</v>
      </c>
      <c r="Q89" s="49" t="b">
        <f t="shared" si="23"/>
        <v>1</v>
      </c>
      <c r="R89" t="b">
        <f t="shared" si="24"/>
        <v>1</v>
      </c>
      <c r="S89">
        <f t="shared" si="25"/>
        <v>1</v>
      </c>
      <c r="T89">
        <f t="shared" si="26"/>
        <v>54</v>
      </c>
      <c r="U89" t="str">
        <f t="shared" si="27"/>
        <v>Wednesday</v>
      </c>
    </row>
    <row r="90" spans="1:21">
      <c r="A90" s="4" t="str">
        <f>SUBSTITUTE('Student database_Raw'!A90,"K","")</f>
        <v>150188</v>
      </c>
      <c r="B90" s="4" t="str">
        <f>TRIM('Student database_Raw'!B90)</f>
        <v>Mr. Rima SINGH</v>
      </c>
      <c r="C90" s="4" t="str">
        <f>'Student database_Raw'!C90</f>
        <v>Bus Acct</v>
      </c>
      <c r="D90" s="4" t="str">
        <f>TRIM('Student database_Raw'!D90)</f>
        <v>Melbourne</v>
      </c>
      <c r="E90" s="4" t="str">
        <f>TRIM('Student database_Raw'!E90)</f>
        <v>T1-2016</v>
      </c>
      <c r="F90" s="61">
        <f t="shared" si="20"/>
        <v>42442</v>
      </c>
      <c r="G90" s="56" t="str">
        <f t="shared" si="16"/>
        <v>March</v>
      </c>
      <c r="H90" s="4">
        <f>VALUE(TRIM(SUBSTITUTE('Student database_Raw'!F90, CHAR(160), "")))</f>
        <v>5</v>
      </c>
      <c r="I90" s="4" t="str">
        <f>IF(ISBLANK('Student database_Raw'!G90),I89,'Student database_Raw'!G90)</f>
        <v>Bachelor of Business</v>
      </c>
      <c r="J90" s="4" t="str">
        <f>'Student database_Raw'!H90</f>
        <v>1993-02-14</v>
      </c>
      <c r="K90" s="4" t="str">
        <f>IF(ISBLANK('Student database_Raw'!I90),K89,'Student database_Raw'!I90)</f>
        <v>New World Education</v>
      </c>
      <c r="L90" s="49">
        <f t="shared" si="21"/>
        <v>15</v>
      </c>
      <c r="M90" s="62">
        <f t="shared" si="22"/>
        <v>23</v>
      </c>
      <c r="N90" s="49">
        <f t="shared" si="17"/>
        <v>3</v>
      </c>
      <c r="O90" s="49" t="str">
        <f t="shared" si="18"/>
        <v>T1</v>
      </c>
      <c r="P90" s="49">
        <f t="shared" si="19"/>
        <v>2016</v>
      </c>
      <c r="Q90" s="49" t="b">
        <f t="shared" si="23"/>
        <v>1</v>
      </c>
      <c r="R90" t="b">
        <f t="shared" si="24"/>
        <v>1</v>
      </c>
      <c r="S90">
        <f t="shared" si="25"/>
        <v>1</v>
      </c>
      <c r="T90">
        <f t="shared" si="26"/>
        <v>53</v>
      </c>
      <c r="U90" t="str">
        <f t="shared" si="27"/>
        <v>Sunday</v>
      </c>
    </row>
    <row r="91" spans="1:21">
      <c r="A91" s="4" t="str">
        <f>SUBSTITUTE('Student database_Raw'!A91,"K","")</f>
        <v>150189</v>
      </c>
      <c r="B91" s="4" t="str">
        <f>TRIM('Student database_Raw'!B91)</f>
        <v>Mr. Ghobad PHAM</v>
      </c>
      <c r="C91" s="4" t="str">
        <f>'Student database_Raw'!C91</f>
        <v>Bus Economics</v>
      </c>
      <c r="D91" s="4" t="str">
        <f>TRIM('Student database_Raw'!D91)</f>
        <v>Brisbane</v>
      </c>
      <c r="E91" s="4" t="str">
        <f>TRIM('Student database_Raw'!E91)</f>
        <v>T2-2017</v>
      </c>
      <c r="F91" s="61">
        <f t="shared" si="20"/>
        <v>42926</v>
      </c>
      <c r="G91" s="56" t="str">
        <f t="shared" si="16"/>
        <v>July</v>
      </c>
      <c r="H91" s="4">
        <f>VALUE(TRIM(SUBSTITUTE('Student database_Raw'!F91, CHAR(160), "")))</f>
        <v>1</v>
      </c>
      <c r="I91" s="4" t="str">
        <f>IF(ISBLANK('Student database_Raw'!G91),I90,'Student database_Raw'!G91)</f>
        <v>Bachelor of Business</v>
      </c>
      <c r="J91" s="4" t="str">
        <f>'Student database_Raw'!H91</f>
        <v>1995-08-10</v>
      </c>
      <c r="K91" s="4" t="str">
        <f>IF(ISBLANK('Student database_Raw'!I91),K90,'Student database_Raw'!I91)</f>
        <v>New World Education</v>
      </c>
      <c r="L91" s="49">
        <f t="shared" si="21"/>
        <v>19</v>
      </c>
      <c r="M91" s="62">
        <f t="shared" si="22"/>
        <v>22</v>
      </c>
      <c r="N91" s="49">
        <f t="shared" si="17"/>
        <v>3</v>
      </c>
      <c r="O91" s="49" t="str">
        <f t="shared" si="18"/>
        <v>T2</v>
      </c>
      <c r="P91" s="49">
        <f t="shared" si="19"/>
        <v>2017</v>
      </c>
      <c r="Q91" s="49" t="b">
        <f t="shared" si="23"/>
        <v>1</v>
      </c>
      <c r="R91" t="b">
        <f t="shared" si="24"/>
        <v>1</v>
      </c>
      <c r="S91">
        <f t="shared" si="25"/>
        <v>1</v>
      </c>
      <c r="T91">
        <f t="shared" si="26"/>
        <v>49</v>
      </c>
      <c r="U91" t="str">
        <f t="shared" si="27"/>
        <v>Thursday</v>
      </c>
    </row>
    <row r="92" spans="1:21">
      <c r="A92" s="4" t="str">
        <f>SUBSTITUTE('Student database_Raw'!A92,"K","")</f>
        <v>150190</v>
      </c>
      <c r="B92" s="4" t="str">
        <f>TRIM('Student database_Raw'!B92)</f>
        <v>Mr. Pareeya PHAM</v>
      </c>
      <c r="C92" s="4" t="str">
        <f>'Student database_Raw'!C92</f>
        <v>Corp Resp Ethics</v>
      </c>
      <c r="D92" s="4" t="str">
        <f>TRIM('Student database_Raw'!D92)</f>
        <v>Sydney</v>
      </c>
      <c r="E92" s="4" t="str">
        <f>TRIM('Student database_Raw'!E92)</f>
        <v>T1-2014</v>
      </c>
      <c r="F92" s="61">
        <f t="shared" si="20"/>
        <v>41711</v>
      </c>
      <c r="G92" s="56" t="str">
        <f t="shared" si="16"/>
        <v>March</v>
      </c>
      <c r="H92" s="4">
        <f>VALUE(TRIM(SUBSTITUTE('Student database_Raw'!F92, CHAR(160), "")))</f>
        <v>3</v>
      </c>
      <c r="I92" s="4" t="str">
        <f>IF(ISBLANK('Student database_Raw'!G92),I91,'Student database_Raw'!G92)</f>
        <v>Bachelor of Business</v>
      </c>
      <c r="J92" s="4" t="str">
        <f>'Student database_Raw'!H92</f>
        <v>1998-02-19</v>
      </c>
      <c r="K92" s="4" t="str">
        <f>IF(ISBLANK('Student database_Raw'!I92),K91,'Student database_Raw'!I92)</f>
        <v>New World Education</v>
      </c>
      <c r="L92" s="49">
        <f t="shared" si="21"/>
        <v>17</v>
      </c>
      <c r="M92" s="62">
        <f t="shared" si="22"/>
        <v>16</v>
      </c>
      <c r="N92" s="49">
        <f t="shared" si="17"/>
        <v>3</v>
      </c>
      <c r="O92" s="49" t="str">
        <f t="shared" si="18"/>
        <v>T1</v>
      </c>
      <c r="P92" s="49">
        <f t="shared" si="19"/>
        <v>2014</v>
      </c>
      <c r="Q92" s="49" t="b">
        <f t="shared" si="23"/>
        <v>1</v>
      </c>
      <c r="R92" t="b">
        <f t="shared" si="24"/>
        <v>1</v>
      </c>
      <c r="S92">
        <f t="shared" si="25"/>
        <v>1</v>
      </c>
      <c r="T92">
        <f t="shared" si="26"/>
        <v>51</v>
      </c>
      <c r="U92" t="str">
        <f t="shared" si="27"/>
        <v>Thursday</v>
      </c>
    </row>
    <row r="93" spans="1:21">
      <c r="A93" s="4" t="str">
        <f>SUBSTITUTE('Student database_Raw'!A93,"K","")</f>
        <v>150191</v>
      </c>
      <c r="B93" s="4" t="str">
        <f>TRIM('Student database_Raw'!B93)</f>
        <v>Mr. Saman PHAM</v>
      </c>
      <c r="C93" s="4" t="str">
        <f>'Student database_Raw'!C93</f>
        <v>Mktg Principles</v>
      </c>
      <c r="D93" s="4" t="str">
        <f>TRIM('Student database_Raw'!D93)</f>
        <v>Sydney</v>
      </c>
      <c r="E93" s="4" t="str">
        <f>TRIM('Student database_Raw'!E93)</f>
        <v>T3-2015</v>
      </c>
      <c r="F93" s="61">
        <f t="shared" si="20"/>
        <v>42314</v>
      </c>
      <c r="G93" s="56" t="str">
        <f t="shared" si="16"/>
        <v>November</v>
      </c>
      <c r="H93" s="4">
        <f>VALUE(TRIM(SUBSTITUTE('Student database_Raw'!F93, CHAR(160), "")))</f>
        <v>17</v>
      </c>
      <c r="I93" s="4" t="str">
        <f>IF(ISBLANK('Student database_Raw'!G93),I92,'Student database_Raw'!G93)</f>
        <v>Bachelor of Business</v>
      </c>
      <c r="J93" s="4" t="str">
        <f>'Student database_Raw'!H93</f>
        <v>1990-03-11</v>
      </c>
      <c r="K93" s="4" t="str">
        <f>IF(ISBLANK('Student database_Raw'!I93),K92,'Student database_Raw'!I93)</f>
        <v>New World Education</v>
      </c>
      <c r="L93" s="49">
        <f t="shared" si="21"/>
        <v>3</v>
      </c>
      <c r="M93" s="62">
        <f t="shared" si="22"/>
        <v>25</v>
      </c>
      <c r="N93" s="49">
        <f t="shared" si="17"/>
        <v>3</v>
      </c>
      <c r="O93" s="49" t="str">
        <f t="shared" si="18"/>
        <v>T3</v>
      </c>
      <c r="P93" s="49">
        <f t="shared" si="19"/>
        <v>2015</v>
      </c>
      <c r="Q93" s="49" t="b">
        <f t="shared" si="23"/>
        <v>1</v>
      </c>
      <c r="R93" t="b">
        <f t="shared" si="24"/>
        <v>1</v>
      </c>
      <c r="S93">
        <f t="shared" si="25"/>
        <v>2</v>
      </c>
      <c r="T93">
        <f t="shared" si="26"/>
        <v>49</v>
      </c>
      <c r="U93" t="str">
        <f t="shared" si="27"/>
        <v>Sunday</v>
      </c>
    </row>
    <row r="94" spans="1:21">
      <c r="A94" s="4" t="str">
        <f>SUBSTITUTE('Student database_Raw'!A94,"K","")</f>
        <v>150192</v>
      </c>
      <c r="B94" s="4" t="str">
        <f>TRIM('Student database_Raw'!B94)</f>
        <v>Mr. Bahar PHAM</v>
      </c>
      <c r="C94" s="4" t="str">
        <f>'Student database_Raw'!C94</f>
        <v xml:space="preserve">Bus Comm </v>
      </c>
      <c r="D94" s="4" t="str">
        <f>TRIM('Student database_Raw'!D94)</f>
        <v>Brisbane</v>
      </c>
      <c r="E94" s="4" t="str">
        <f>TRIM('Student database_Raw'!E94)</f>
        <v>T2-2014</v>
      </c>
      <c r="F94" s="61">
        <f t="shared" si="20"/>
        <v>41830</v>
      </c>
      <c r="G94" s="56" t="str">
        <f t="shared" si="16"/>
        <v>July</v>
      </c>
      <c r="H94" s="4">
        <f>VALUE(TRIM(SUBSTITUTE('Student database_Raw'!F94, CHAR(160), "")))</f>
        <v>6</v>
      </c>
      <c r="I94" s="4" t="str">
        <f>IF(ISBLANK('Student database_Raw'!G94),I93,'Student database_Raw'!G94)</f>
        <v>Bachelor of Business</v>
      </c>
      <c r="J94" s="4" t="str">
        <f>'Student database_Raw'!H94</f>
        <v>1998-08-16</v>
      </c>
      <c r="K94" s="4" t="str">
        <f>IF(ISBLANK('Student database_Raw'!I94),K93,'Student database_Raw'!I94)</f>
        <v>ALTEC</v>
      </c>
      <c r="L94" s="49">
        <f t="shared" si="21"/>
        <v>14</v>
      </c>
      <c r="M94" s="62">
        <f t="shared" si="22"/>
        <v>16</v>
      </c>
      <c r="N94" s="49">
        <f t="shared" si="17"/>
        <v>3</v>
      </c>
      <c r="O94" s="49" t="str">
        <f t="shared" si="18"/>
        <v>T2</v>
      </c>
      <c r="P94" s="49">
        <f t="shared" si="19"/>
        <v>2014</v>
      </c>
      <c r="Q94" s="49" t="b">
        <f t="shared" si="23"/>
        <v>1</v>
      </c>
      <c r="R94" t="b">
        <f t="shared" si="24"/>
        <v>1</v>
      </c>
      <c r="S94">
        <f t="shared" si="25"/>
        <v>1</v>
      </c>
      <c r="T94">
        <f t="shared" si="26"/>
        <v>54</v>
      </c>
      <c r="U94" t="str">
        <f t="shared" si="27"/>
        <v>Sunday</v>
      </c>
    </row>
    <row r="95" spans="1:21">
      <c r="A95" s="4" t="str">
        <f>SUBSTITUTE('Student database_Raw'!A95,"K","")</f>
        <v>150193</v>
      </c>
      <c r="B95" s="4" t="str">
        <f>TRIM('Student database_Raw'!B95)</f>
        <v>Mr. Touran SAWAN</v>
      </c>
      <c r="C95" s="4" t="str">
        <f>'Student database_Raw'!C95</f>
        <v>Bus Economics</v>
      </c>
      <c r="D95" s="4" t="str">
        <f>TRIM('Student database_Raw'!D95)</f>
        <v>Brisbane</v>
      </c>
      <c r="E95" s="4" t="str">
        <f>TRIM('Student database_Raw'!E95)</f>
        <v>T1-2017</v>
      </c>
      <c r="F95" s="61">
        <f t="shared" si="20"/>
        <v>42807</v>
      </c>
      <c r="G95" s="56" t="str">
        <f t="shared" si="16"/>
        <v>March</v>
      </c>
      <c r="H95" s="4">
        <f>VALUE(TRIM(SUBSTITUTE('Student database_Raw'!F95, CHAR(160), "")))</f>
        <v>1</v>
      </c>
      <c r="I95" s="4" t="str">
        <f>IF(ISBLANK('Student database_Raw'!G95),I94,'Student database_Raw'!G95)</f>
        <v>Bachelor of Business</v>
      </c>
      <c r="J95" s="4" t="str">
        <f>'Student database_Raw'!H95</f>
        <v>1988-12-15</v>
      </c>
      <c r="K95" s="4" t="str">
        <f>IF(ISBLANK('Student database_Raw'!I95),K94,'Student database_Raw'!I95)</f>
        <v>ALTEC</v>
      </c>
      <c r="L95" s="49">
        <f t="shared" si="21"/>
        <v>19</v>
      </c>
      <c r="M95" s="62">
        <f t="shared" si="22"/>
        <v>29</v>
      </c>
      <c r="N95" s="49">
        <f t="shared" si="17"/>
        <v>3</v>
      </c>
      <c r="O95" s="49" t="str">
        <f t="shared" si="18"/>
        <v>T1</v>
      </c>
      <c r="P95" s="49">
        <f t="shared" si="19"/>
        <v>2017</v>
      </c>
      <c r="Q95" s="49" t="b">
        <f t="shared" si="23"/>
        <v>1</v>
      </c>
      <c r="R95" t="b">
        <f t="shared" si="24"/>
        <v>1</v>
      </c>
      <c r="S95">
        <f t="shared" si="25"/>
        <v>1</v>
      </c>
      <c r="T95">
        <f t="shared" si="26"/>
        <v>49</v>
      </c>
      <c r="U95" t="str">
        <f t="shared" si="27"/>
        <v>Thursday</v>
      </c>
    </row>
    <row r="96" spans="1:21">
      <c r="A96" s="4" t="str">
        <f>SUBSTITUTE('Student database_Raw'!A96,"K","")</f>
        <v>150194</v>
      </c>
      <c r="B96" s="4" t="str">
        <f>TRIM('Student database_Raw'!B96)</f>
        <v>Mr. Mahdokht DANG</v>
      </c>
      <c r="C96" s="4" t="str">
        <f>'Student database_Raw'!C96</f>
        <v xml:space="preserve">Mgmt Principles </v>
      </c>
      <c r="D96" s="4" t="str">
        <f>TRIM('Student database_Raw'!D96)</f>
        <v>Brisbane</v>
      </c>
      <c r="E96" s="4" t="str">
        <f>TRIM('Student database_Raw'!E96)</f>
        <v>T1-2015</v>
      </c>
      <c r="F96" s="61">
        <f t="shared" si="20"/>
        <v>42076</v>
      </c>
      <c r="G96" s="56" t="str">
        <f t="shared" si="16"/>
        <v>March</v>
      </c>
      <c r="H96" s="4">
        <f>VALUE(TRIM(SUBSTITUTE('Student database_Raw'!F96, CHAR(160), "")))</f>
        <v>1</v>
      </c>
      <c r="I96" s="4" t="str">
        <f>IF(ISBLANK('Student database_Raw'!G96),I95,'Student database_Raw'!G96)</f>
        <v>Bachelor of Business</v>
      </c>
      <c r="J96" s="4" t="str">
        <f>'Student database_Raw'!H96</f>
        <v>1997-02-25</v>
      </c>
      <c r="K96" s="4" t="str">
        <f>IF(ISBLANK('Student database_Raw'!I96),K95,'Student database_Raw'!I96)</f>
        <v>ALTEC</v>
      </c>
      <c r="L96" s="49">
        <f t="shared" si="21"/>
        <v>19</v>
      </c>
      <c r="M96" s="62">
        <f t="shared" si="22"/>
        <v>18</v>
      </c>
      <c r="N96" s="49">
        <f t="shared" si="17"/>
        <v>3</v>
      </c>
      <c r="O96" s="49" t="str">
        <f t="shared" si="18"/>
        <v>T1</v>
      </c>
      <c r="P96" s="49">
        <f t="shared" si="19"/>
        <v>2015</v>
      </c>
      <c r="Q96" s="49" t="b">
        <f t="shared" si="23"/>
        <v>1</v>
      </c>
      <c r="R96" t="b">
        <f t="shared" si="24"/>
        <v>1</v>
      </c>
      <c r="S96">
        <f t="shared" si="25"/>
        <v>1</v>
      </c>
      <c r="T96">
        <f t="shared" si="26"/>
        <v>49</v>
      </c>
      <c r="U96" t="str">
        <f t="shared" si="27"/>
        <v>Tuesday</v>
      </c>
    </row>
    <row r="97" spans="1:21">
      <c r="A97" s="4" t="str">
        <f>SUBSTITUTE('Student database_Raw'!A97,"K","")</f>
        <v>150195</v>
      </c>
      <c r="B97" s="4" t="str">
        <f>TRIM('Student database_Raw'!B97)</f>
        <v>Mr. Farhad DANG</v>
      </c>
      <c r="C97" s="4" t="str">
        <f>'Student database_Raw'!C97</f>
        <v xml:space="preserve">Quant Methods </v>
      </c>
      <c r="D97" s="4" t="str">
        <f>TRIM('Student database_Raw'!D97)</f>
        <v>Sydney</v>
      </c>
      <c r="E97" s="4" t="str">
        <f>TRIM('Student database_Raw'!E97)</f>
        <v>T1-2014</v>
      </c>
      <c r="F97" s="61">
        <f t="shared" si="20"/>
        <v>41711</v>
      </c>
      <c r="G97" s="56" t="str">
        <f t="shared" si="16"/>
        <v>March</v>
      </c>
      <c r="H97" s="4">
        <f>VALUE(TRIM(SUBSTITUTE('Student database_Raw'!F97, CHAR(160), "")))</f>
        <v>12</v>
      </c>
      <c r="I97" s="4" t="str">
        <f>IF(ISBLANK('Student database_Raw'!G97),I96,'Student database_Raw'!G97)</f>
        <v>Bachelor of Business</v>
      </c>
      <c r="J97" s="4" t="str">
        <f>'Student database_Raw'!H97</f>
        <v>1994-08-25</v>
      </c>
      <c r="K97" s="4" t="str">
        <f>IF(ISBLANK('Student database_Raw'!I97),K96,'Student database_Raw'!I97)</f>
        <v>ALTEC</v>
      </c>
      <c r="L97" s="49">
        <f t="shared" si="21"/>
        <v>8</v>
      </c>
      <c r="M97" s="62">
        <f t="shared" si="22"/>
        <v>20</v>
      </c>
      <c r="N97" s="49">
        <f t="shared" si="17"/>
        <v>3</v>
      </c>
      <c r="O97" s="49" t="str">
        <f t="shared" si="18"/>
        <v>T1</v>
      </c>
      <c r="P97" s="49">
        <f t="shared" si="19"/>
        <v>2014</v>
      </c>
      <c r="Q97" s="49" t="b">
        <f t="shared" si="23"/>
        <v>1</v>
      </c>
      <c r="R97" t="b">
        <f t="shared" si="24"/>
        <v>1</v>
      </c>
      <c r="S97">
        <f t="shared" si="25"/>
        <v>2</v>
      </c>
      <c r="T97">
        <f t="shared" si="26"/>
        <v>49</v>
      </c>
      <c r="U97" t="str">
        <f t="shared" si="27"/>
        <v>Thursday</v>
      </c>
    </row>
    <row r="98" spans="1:21">
      <c r="A98" s="4" t="str">
        <f>SUBSTITUTE('Student database_Raw'!A98,"K","")</f>
        <v>150196</v>
      </c>
      <c r="B98" s="4" t="str">
        <f>TRIM('Student database_Raw'!B98)</f>
        <v>Ms. Farshad PHUNG</v>
      </c>
      <c r="C98" s="4" t="str">
        <f>'Student database_Raw'!C98</f>
        <v xml:space="preserve">Bus Comm </v>
      </c>
      <c r="D98" s="4" t="str">
        <f>TRIM('Student database_Raw'!D98)</f>
        <v>Sydney</v>
      </c>
      <c r="E98" s="4" t="str">
        <f>TRIM('Student database_Raw'!E98)</f>
        <v>T3-2015</v>
      </c>
      <c r="F98" s="61">
        <f t="shared" si="20"/>
        <v>42314</v>
      </c>
      <c r="G98" s="56" t="str">
        <f t="shared" ref="G98:G129" si="28">TEXT(F98,"mmmm")</f>
        <v>November</v>
      </c>
      <c r="H98" s="4">
        <f>VALUE(TRIM(SUBSTITUTE('Student database_Raw'!F98, CHAR(160), "")))</f>
        <v>8</v>
      </c>
      <c r="I98" s="4" t="str">
        <f>IF(ISBLANK('Student database_Raw'!G98),I97,'Student database_Raw'!G98)</f>
        <v>Bachelor of Accounting</v>
      </c>
      <c r="J98" s="4" t="str">
        <f>'Student database_Raw'!H98</f>
        <v>1994-06-02</v>
      </c>
      <c r="K98" s="4" t="str">
        <f>IF(ISBLANK('Student database_Raw'!I98),K97,'Student database_Raw'!I98)</f>
        <v xml:space="preserve">Road to Success </v>
      </c>
      <c r="L98" s="49">
        <f t="shared" si="21"/>
        <v>12</v>
      </c>
      <c r="M98" s="62">
        <f t="shared" si="22"/>
        <v>21</v>
      </c>
      <c r="N98" s="49">
        <f t="shared" ref="N98:N129" si="29">SEARCH("-",E98,1)</f>
        <v>3</v>
      </c>
      <c r="O98" s="49" t="str">
        <f t="shared" ref="O98:O129" si="30">LEFT(E98,N98-1)</f>
        <v>T3</v>
      </c>
      <c r="P98" s="49">
        <f t="shared" ref="P98:P129" si="31">VALUE(TRIM(SUBSTITUTE(RIGHT(E98,4),CHAR(160),"")))</f>
        <v>2015</v>
      </c>
      <c r="Q98" s="49" t="b">
        <f t="shared" si="23"/>
        <v>1</v>
      </c>
      <c r="R98" t="b">
        <f t="shared" si="24"/>
        <v>1</v>
      </c>
      <c r="S98">
        <f t="shared" si="25"/>
        <v>1</v>
      </c>
      <c r="T98">
        <f t="shared" si="26"/>
        <v>56</v>
      </c>
      <c r="U98" t="str">
        <f t="shared" si="27"/>
        <v>Thursday</v>
      </c>
    </row>
    <row r="99" spans="1:21">
      <c r="A99" s="4" t="str">
        <f>SUBSTITUTE('Student database_Raw'!A99,"K","")</f>
        <v>150197</v>
      </c>
      <c r="B99" s="4" t="str">
        <f>TRIM('Student database_Raw'!B99)</f>
        <v>Mr. Shahrnaz AHMAN</v>
      </c>
      <c r="C99" s="4" t="str">
        <f>'Student database_Raw'!C99</f>
        <v>Intro to ECommerce</v>
      </c>
      <c r="D99" s="4" t="str">
        <f>TRIM('Student database_Raw'!D99)</f>
        <v>Sydney</v>
      </c>
      <c r="E99" s="4" t="str">
        <f>TRIM('Student database_Raw'!E99)</f>
        <v>T2-2017</v>
      </c>
      <c r="F99" s="61">
        <f t="shared" si="20"/>
        <v>42926</v>
      </c>
      <c r="G99" s="56" t="str">
        <f t="shared" si="28"/>
        <v>July</v>
      </c>
      <c r="H99" s="4">
        <f>VALUE(TRIM(SUBSTITUTE('Student database_Raw'!F99, CHAR(160), "")))</f>
        <v>1</v>
      </c>
      <c r="I99" s="4" t="str">
        <f>IF(ISBLANK('Student database_Raw'!G99),I98,'Student database_Raw'!G99)</f>
        <v>Bachelor of Accounting</v>
      </c>
      <c r="J99" s="4" t="str">
        <f>'Student database_Raw'!H99</f>
        <v>1987-04-13</v>
      </c>
      <c r="K99" s="4" t="str">
        <f>IF(ISBLANK('Student database_Raw'!I99),K98,'Student database_Raw'!I99)</f>
        <v xml:space="preserve">Road to Success </v>
      </c>
      <c r="L99" s="49">
        <f t="shared" si="21"/>
        <v>19</v>
      </c>
      <c r="M99" s="62">
        <f t="shared" si="22"/>
        <v>30</v>
      </c>
      <c r="N99" s="49">
        <f t="shared" si="29"/>
        <v>3</v>
      </c>
      <c r="O99" s="49" t="str">
        <f t="shared" si="30"/>
        <v>T2</v>
      </c>
      <c r="P99" s="49">
        <f t="shared" si="31"/>
        <v>2017</v>
      </c>
      <c r="Q99" s="49" t="b">
        <f t="shared" si="23"/>
        <v>1</v>
      </c>
      <c r="R99" t="b">
        <f t="shared" si="24"/>
        <v>1</v>
      </c>
      <c r="S99">
        <f t="shared" si="25"/>
        <v>1</v>
      </c>
      <c r="T99">
        <f t="shared" si="26"/>
        <v>49</v>
      </c>
      <c r="U99" t="str">
        <f t="shared" si="27"/>
        <v>Monday</v>
      </c>
    </row>
    <row r="100" spans="1:21">
      <c r="A100" s="4" t="str">
        <f>SUBSTITUTE('Student database_Raw'!A100,"K","")</f>
        <v>150198</v>
      </c>
      <c r="B100" s="4" t="str">
        <f>TRIM('Student database_Raw'!B100)</f>
        <v>Ms. Nazy TRAN</v>
      </c>
      <c r="C100" s="4" t="str">
        <f>'Student database_Raw'!C100</f>
        <v xml:space="preserve">Mgmt Principles </v>
      </c>
      <c r="D100" s="4" t="str">
        <f>TRIM('Student database_Raw'!D100)</f>
        <v>Sydney</v>
      </c>
      <c r="E100" s="4" t="str">
        <f>TRIM('Student database_Raw'!E100)</f>
        <v>T3-2014</v>
      </c>
      <c r="F100" s="61">
        <f t="shared" si="20"/>
        <v>41949</v>
      </c>
      <c r="G100" s="56" t="str">
        <f t="shared" si="28"/>
        <v>November</v>
      </c>
      <c r="H100" s="4">
        <f>VALUE(TRIM(SUBSTITUTE('Student database_Raw'!F100, CHAR(160), "")))</f>
        <v>7</v>
      </c>
      <c r="I100" s="4" t="str">
        <f>IF(ISBLANK('Student database_Raw'!G100),I99,'Student database_Raw'!G100)</f>
        <v>Bachelor of Accounting</v>
      </c>
      <c r="J100" s="4" t="str">
        <f>'Student database_Raw'!H100</f>
        <v>1993-10-18</v>
      </c>
      <c r="K100" s="4" t="str">
        <f>IF(ISBLANK('Student database_Raw'!I100),K99,'Student database_Raw'!I100)</f>
        <v xml:space="preserve">Road to Success </v>
      </c>
      <c r="L100" s="49">
        <f t="shared" si="21"/>
        <v>13</v>
      </c>
      <c r="M100" s="62">
        <f t="shared" si="22"/>
        <v>21</v>
      </c>
      <c r="N100" s="49">
        <f t="shared" si="29"/>
        <v>3</v>
      </c>
      <c r="O100" s="49" t="str">
        <f t="shared" si="30"/>
        <v>T3</v>
      </c>
      <c r="P100" s="49">
        <f t="shared" si="31"/>
        <v>2014</v>
      </c>
      <c r="Q100" s="49" t="b">
        <f t="shared" si="23"/>
        <v>1</v>
      </c>
      <c r="R100" t="b">
        <f t="shared" si="24"/>
        <v>1</v>
      </c>
      <c r="S100">
        <f t="shared" si="25"/>
        <v>1</v>
      </c>
      <c r="T100">
        <f t="shared" si="26"/>
        <v>55</v>
      </c>
      <c r="U100" t="str">
        <f t="shared" si="27"/>
        <v>Monday</v>
      </c>
    </row>
    <row r="101" spans="1:21">
      <c r="A101" s="4" t="str">
        <f>SUBSTITUTE('Student database_Raw'!A101,"K","")</f>
        <v>150199</v>
      </c>
      <c r="B101" s="4" t="str">
        <f>TRIM('Student database_Raw'!B101)</f>
        <v>Ms. Foroud GUYEN</v>
      </c>
      <c r="C101" s="4" t="str">
        <f>'Student database_Raw'!C101</f>
        <v xml:space="preserve">Quant Methods </v>
      </c>
      <c r="D101" s="4" t="str">
        <f>TRIM('Student database_Raw'!D101)</f>
        <v>Brisbane</v>
      </c>
      <c r="E101" s="4" t="str">
        <f>TRIM('Student database_Raw'!E101)</f>
        <v>T1-2014</v>
      </c>
      <c r="F101" s="61">
        <f t="shared" si="20"/>
        <v>41711</v>
      </c>
      <c r="G101" s="56" t="str">
        <f t="shared" si="28"/>
        <v>March</v>
      </c>
      <c r="H101" s="4">
        <f>VALUE(TRIM(SUBSTITUTE('Student database_Raw'!F101, CHAR(160), "")))</f>
        <v>2</v>
      </c>
      <c r="I101" s="4" t="str">
        <f>IF(ISBLANK('Student database_Raw'!G101),I100,'Student database_Raw'!G101)</f>
        <v>Bachelor of Accounting</v>
      </c>
      <c r="J101" s="4" t="str">
        <f>'Student database_Raw'!H101</f>
        <v>1993-08-14</v>
      </c>
      <c r="K101" s="4" t="str">
        <f>IF(ISBLANK('Student database_Raw'!I101),K100,'Student database_Raw'!I101)</f>
        <v xml:space="preserve">Road to Success </v>
      </c>
      <c r="L101" s="49">
        <f t="shared" si="21"/>
        <v>18</v>
      </c>
      <c r="M101" s="62">
        <f t="shared" si="22"/>
        <v>21</v>
      </c>
      <c r="N101" s="49">
        <f t="shared" si="29"/>
        <v>3</v>
      </c>
      <c r="O101" s="49" t="str">
        <f t="shared" si="30"/>
        <v>T1</v>
      </c>
      <c r="P101" s="49">
        <f t="shared" si="31"/>
        <v>2014</v>
      </c>
      <c r="Q101" s="49" t="b">
        <f t="shared" si="23"/>
        <v>1</v>
      </c>
      <c r="R101" t="b">
        <f t="shared" si="24"/>
        <v>1</v>
      </c>
      <c r="S101">
        <f t="shared" si="25"/>
        <v>1</v>
      </c>
      <c r="T101">
        <f t="shared" si="26"/>
        <v>50</v>
      </c>
      <c r="U101" t="str">
        <f t="shared" si="27"/>
        <v>Saturday</v>
      </c>
    </row>
    <row r="102" spans="1:21">
      <c r="A102" s="4" t="str">
        <f>SUBSTITUTE('Student database_Raw'!A102,"K","")</f>
        <v>150200</v>
      </c>
      <c r="B102" s="4" t="str">
        <f>TRIM('Student database_Raw'!B102)</f>
        <v>Ms. Banooe GUYEN</v>
      </c>
      <c r="C102" s="4" t="str">
        <f>'Student database_Raw'!C102</f>
        <v>Bus Acct</v>
      </c>
      <c r="D102" s="4" t="str">
        <f>TRIM('Student database_Raw'!D102)</f>
        <v>Melbourne</v>
      </c>
      <c r="E102" s="4" t="str">
        <f>TRIM('Student database_Raw'!E102)</f>
        <v>T1-2014</v>
      </c>
      <c r="F102" s="61">
        <f t="shared" si="20"/>
        <v>41711</v>
      </c>
      <c r="G102" s="56" t="str">
        <f t="shared" si="28"/>
        <v>March</v>
      </c>
      <c r="H102" s="4">
        <f>VALUE(TRIM(SUBSTITUTE('Student database_Raw'!F102, CHAR(160), "")))</f>
        <v>9</v>
      </c>
      <c r="I102" s="4" t="str">
        <f>IF(ISBLANK('Student database_Raw'!G102),I101,'Student database_Raw'!G102)</f>
        <v>Bachelor of Accounting</v>
      </c>
      <c r="J102" s="4" t="str">
        <f>'Student database_Raw'!H102</f>
        <v>1987-06-06</v>
      </c>
      <c r="K102" s="4" t="str">
        <f>IF(ISBLANK('Student database_Raw'!I102),K101,'Student database_Raw'!I102)</f>
        <v xml:space="preserve">International Educational </v>
      </c>
      <c r="L102" s="49">
        <f t="shared" si="21"/>
        <v>11</v>
      </c>
      <c r="M102" s="62">
        <f t="shared" si="22"/>
        <v>27</v>
      </c>
      <c r="N102" s="49">
        <f t="shared" si="29"/>
        <v>3</v>
      </c>
      <c r="O102" s="49" t="str">
        <f t="shared" si="30"/>
        <v>T1</v>
      </c>
      <c r="P102" s="49">
        <f t="shared" si="31"/>
        <v>2014</v>
      </c>
      <c r="Q102" s="49" t="b">
        <f t="shared" si="23"/>
        <v>1</v>
      </c>
      <c r="R102" t="b">
        <f t="shared" si="24"/>
        <v>1</v>
      </c>
      <c r="S102">
        <f t="shared" si="25"/>
        <v>1</v>
      </c>
      <c r="T102">
        <f t="shared" si="26"/>
        <v>57</v>
      </c>
      <c r="U102" t="str">
        <f t="shared" si="27"/>
        <v>Saturday</v>
      </c>
    </row>
    <row r="103" spans="1:21">
      <c r="A103" s="4" t="str">
        <f>SUBSTITUTE('Student database_Raw'!A103,"K","")</f>
        <v>150201</v>
      </c>
      <c r="B103" s="4" t="str">
        <f>TRIM('Student database_Raw'!B103)</f>
        <v>Ms. Saman GUYEN</v>
      </c>
      <c r="C103" s="4" t="str">
        <f>'Student database_Raw'!C103</f>
        <v xml:space="preserve">Bus Comm </v>
      </c>
      <c r="D103" s="4" t="str">
        <f>TRIM('Student database_Raw'!D103)</f>
        <v>Brisbane</v>
      </c>
      <c r="E103" s="4" t="str">
        <f>TRIM('Student database_Raw'!E103)</f>
        <v>T3-2016</v>
      </c>
      <c r="F103" s="61">
        <f t="shared" si="20"/>
        <v>42680</v>
      </c>
      <c r="G103" s="56" t="str">
        <f t="shared" si="28"/>
        <v>November</v>
      </c>
      <c r="H103" s="4">
        <f>VALUE(TRIM(SUBSTITUTE('Student database_Raw'!F103, CHAR(160), "")))</f>
        <v>2</v>
      </c>
      <c r="I103" s="4" t="str">
        <f>IF(ISBLANK('Student database_Raw'!G103),I102,'Student database_Raw'!G103)</f>
        <v>Bachelor of Accounting</v>
      </c>
      <c r="J103" s="4" t="str">
        <f>'Student database_Raw'!H103</f>
        <v>1987-10-21</v>
      </c>
      <c r="K103" s="4" t="str">
        <f>IF(ISBLANK('Student database_Raw'!I103),K102,'Student database_Raw'!I103)</f>
        <v>IDPI Education</v>
      </c>
      <c r="L103" s="49">
        <f t="shared" si="21"/>
        <v>18</v>
      </c>
      <c r="M103" s="62">
        <f t="shared" si="22"/>
        <v>29</v>
      </c>
      <c r="N103" s="49">
        <f t="shared" si="29"/>
        <v>3</v>
      </c>
      <c r="O103" s="49" t="str">
        <f t="shared" si="30"/>
        <v>T3</v>
      </c>
      <c r="P103" s="49">
        <f t="shared" si="31"/>
        <v>2016</v>
      </c>
      <c r="Q103" s="49" t="b">
        <f t="shared" si="23"/>
        <v>1</v>
      </c>
      <c r="R103" t="b">
        <f t="shared" si="24"/>
        <v>1</v>
      </c>
      <c r="S103">
        <f t="shared" si="25"/>
        <v>1</v>
      </c>
      <c r="T103">
        <f t="shared" si="26"/>
        <v>50</v>
      </c>
      <c r="U103" t="str">
        <f t="shared" si="27"/>
        <v>Wednesday</v>
      </c>
    </row>
    <row r="104" spans="1:21">
      <c r="A104" s="4" t="str">
        <f>SUBSTITUTE('Student database_Raw'!A104,"K","")</f>
        <v>150202</v>
      </c>
      <c r="B104" s="4" t="str">
        <f>TRIM('Student database_Raw'!B104)</f>
        <v>Ms. Niloufar PHAM</v>
      </c>
      <c r="C104" s="4" t="str">
        <f>'Student database_Raw'!C104</f>
        <v>Bus Economics</v>
      </c>
      <c r="D104" s="4" t="str">
        <f>TRIM('Student database_Raw'!D104)</f>
        <v>Sydney</v>
      </c>
      <c r="E104" s="4" t="str">
        <f>TRIM('Student database_Raw'!E104)</f>
        <v>T2-2017</v>
      </c>
      <c r="F104" s="61">
        <f t="shared" si="20"/>
        <v>42926</v>
      </c>
      <c r="G104" s="56" t="str">
        <f t="shared" si="28"/>
        <v>July</v>
      </c>
      <c r="H104" s="4">
        <f>VALUE(TRIM(SUBSTITUTE('Student database_Raw'!F104, CHAR(160), "")))</f>
        <v>7</v>
      </c>
      <c r="I104" s="4" t="str">
        <f>IF(ISBLANK('Student database_Raw'!G104),I103,'Student database_Raw'!G104)</f>
        <v>Bachelor of Accounting</v>
      </c>
      <c r="J104" s="4" t="str">
        <f>'Student database_Raw'!H104</f>
        <v>1994-11-10</v>
      </c>
      <c r="K104" s="4" t="str">
        <f>IF(ISBLANK('Student database_Raw'!I104),K103,'Student database_Raw'!I104)</f>
        <v>IDPI Education</v>
      </c>
      <c r="L104" s="49">
        <f t="shared" si="21"/>
        <v>13</v>
      </c>
      <c r="M104" s="62">
        <f t="shared" si="22"/>
        <v>23</v>
      </c>
      <c r="N104" s="49">
        <f t="shared" si="29"/>
        <v>3</v>
      </c>
      <c r="O104" s="49" t="str">
        <f t="shared" si="30"/>
        <v>T2</v>
      </c>
      <c r="P104" s="49">
        <f t="shared" si="31"/>
        <v>2017</v>
      </c>
      <c r="Q104" s="49" t="b">
        <f t="shared" si="23"/>
        <v>1</v>
      </c>
      <c r="R104" t="b">
        <f t="shared" si="24"/>
        <v>1</v>
      </c>
      <c r="S104">
        <f t="shared" si="25"/>
        <v>1</v>
      </c>
      <c r="T104">
        <f t="shared" si="26"/>
        <v>55</v>
      </c>
      <c r="U104" t="str">
        <f t="shared" si="27"/>
        <v>Thursday</v>
      </c>
    </row>
    <row r="105" spans="1:21">
      <c r="A105" s="4" t="str">
        <f>SUBSTITUTE('Student database_Raw'!A105,"K","")</f>
        <v>150203</v>
      </c>
      <c r="B105" s="4" t="str">
        <f>TRIM('Student database_Raw'!B105)</f>
        <v>Ms. Nazhin PHAM</v>
      </c>
      <c r="C105" s="4" t="str">
        <f>'Student database_Raw'!C105</f>
        <v xml:space="preserve">Mgmt Principles </v>
      </c>
      <c r="D105" s="4" t="str">
        <f>TRIM('Student database_Raw'!D105)</f>
        <v>Sydney</v>
      </c>
      <c r="E105" s="4" t="str">
        <f>TRIM('Student database_Raw'!E105)</f>
        <v>T1-2016</v>
      </c>
      <c r="F105" s="61">
        <f t="shared" si="20"/>
        <v>42442</v>
      </c>
      <c r="G105" s="56" t="str">
        <f t="shared" si="28"/>
        <v>March</v>
      </c>
      <c r="H105" s="4">
        <f>VALUE(TRIM(SUBSTITUTE('Student database_Raw'!F105, CHAR(160), "")))</f>
        <v>2</v>
      </c>
      <c r="I105" s="4" t="str">
        <f>IF(ISBLANK('Student database_Raw'!G105),I104,'Student database_Raw'!G105)</f>
        <v>Bachelor of Accounting</v>
      </c>
      <c r="J105" s="4" t="str">
        <f>'Student database_Raw'!H105</f>
        <v>1988-11-17</v>
      </c>
      <c r="K105" s="4" t="str">
        <f>IF(ISBLANK('Student database_Raw'!I105),K104,'Student database_Raw'!I105)</f>
        <v>IDPI Education</v>
      </c>
      <c r="L105" s="49">
        <f t="shared" si="21"/>
        <v>18</v>
      </c>
      <c r="M105" s="62">
        <f t="shared" si="22"/>
        <v>28</v>
      </c>
      <c r="N105" s="49">
        <f t="shared" si="29"/>
        <v>3</v>
      </c>
      <c r="O105" s="49" t="str">
        <f t="shared" si="30"/>
        <v>T1</v>
      </c>
      <c r="P105" s="49">
        <f t="shared" si="31"/>
        <v>2016</v>
      </c>
      <c r="Q105" s="49" t="b">
        <f t="shared" si="23"/>
        <v>1</v>
      </c>
      <c r="R105" t="b">
        <f t="shared" si="24"/>
        <v>1</v>
      </c>
      <c r="S105">
        <f t="shared" si="25"/>
        <v>1</v>
      </c>
      <c r="T105">
        <f t="shared" si="26"/>
        <v>50</v>
      </c>
      <c r="U105" t="str">
        <f t="shared" si="27"/>
        <v>Thursday</v>
      </c>
    </row>
    <row r="106" spans="1:21">
      <c r="A106" s="4" t="str">
        <f>SUBSTITUTE('Student database_Raw'!A106,"K","")</f>
        <v>150204</v>
      </c>
      <c r="B106" s="4" t="str">
        <f>TRIM('Student database_Raw'!B106)</f>
        <v>Ms. Banooe PHAM</v>
      </c>
      <c r="C106" s="4" t="str">
        <f>'Student database_Raw'!C106</f>
        <v xml:space="preserve">Quant Methods </v>
      </c>
      <c r="D106" s="4" t="str">
        <f>TRIM('Student database_Raw'!D106)</f>
        <v>Brisbane</v>
      </c>
      <c r="E106" s="4" t="str">
        <f>TRIM('Student database_Raw'!E106)</f>
        <v>T2-2014</v>
      </c>
      <c r="F106" s="61">
        <f t="shared" si="20"/>
        <v>41830</v>
      </c>
      <c r="G106" s="56" t="str">
        <f t="shared" si="28"/>
        <v>July</v>
      </c>
      <c r="H106" s="4">
        <f>VALUE(TRIM(SUBSTITUTE('Student database_Raw'!F106, CHAR(160), "")))</f>
        <v>6</v>
      </c>
      <c r="I106" s="4" t="str">
        <f>IF(ISBLANK('Student database_Raw'!G106),I105,'Student database_Raw'!G106)</f>
        <v>Bachelor of Accounting</v>
      </c>
      <c r="J106" s="4" t="str">
        <f>'Student database_Raw'!H106</f>
        <v>1988-08-05</v>
      </c>
      <c r="K106" s="4" t="str">
        <f>IF(ISBLANK('Student database_Raw'!I106),K105,'Student database_Raw'!I106)</f>
        <v>IDPI Education</v>
      </c>
      <c r="L106" s="49">
        <f t="shared" si="21"/>
        <v>14</v>
      </c>
      <c r="M106" s="62">
        <f t="shared" si="22"/>
        <v>26</v>
      </c>
      <c r="N106" s="49">
        <f t="shared" si="29"/>
        <v>3</v>
      </c>
      <c r="O106" s="49" t="str">
        <f t="shared" si="30"/>
        <v>T2</v>
      </c>
      <c r="P106" s="49">
        <f t="shared" si="31"/>
        <v>2014</v>
      </c>
      <c r="Q106" s="49" t="b">
        <f t="shared" si="23"/>
        <v>1</v>
      </c>
      <c r="R106" t="b">
        <f t="shared" si="24"/>
        <v>1</v>
      </c>
      <c r="S106">
        <f t="shared" si="25"/>
        <v>1</v>
      </c>
      <c r="T106">
        <f t="shared" si="26"/>
        <v>54</v>
      </c>
      <c r="U106" t="str">
        <f t="shared" si="27"/>
        <v>Friday</v>
      </c>
    </row>
    <row r="107" spans="1:21">
      <c r="A107" s="4" t="str">
        <f>SUBSTITUTE('Student database_Raw'!A107,"K","")</f>
        <v>150205</v>
      </c>
      <c r="B107" s="4" t="str">
        <f>TRIM('Student database_Raw'!B107)</f>
        <v>Ms. Bahman GUYEN</v>
      </c>
      <c r="C107" s="4" t="str">
        <f>'Student database_Raw'!C107</f>
        <v xml:space="preserve">Bus Comm </v>
      </c>
      <c r="D107" s="4" t="str">
        <f>TRIM('Student database_Raw'!D107)</f>
        <v>Brisbane</v>
      </c>
      <c r="E107" s="4" t="str">
        <f>TRIM('Student database_Raw'!E107)</f>
        <v>T1-2016</v>
      </c>
      <c r="F107" s="61">
        <f t="shared" si="20"/>
        <v>42442</v>
      </c>
      <c r="G107" s="56" t="str">
        <f t="shared" si="28"/>
        <v>March</v>
      </c>
      <c r="H107" s="4">
        <f>VALUE(TRIM(SUBSTITUTE('Student database_Raw'!F107, CHAR(160), "")))</f>
        <v>9</v>
      </c>
      <c r="I107" s="4" t="str">
        <f>IF(ISBLANK('Student database_Raw'!G107),I106,'Student database_Raw'!G107)</f>
        <v>Bachelor of Business</v>
      </c>
      <c r="J107" s="4" t="str">
        <f>'Student database_Raw'!H107</f>
        <v>1995-08-04</v>
      </c>
      <c r="K107" s="4" t="str">
        <f>IF(ISBLANK('Student database_Raw'!I107),K106,'Student database_Raw'!I107)</f>
        <v xml:space="preserve">Visa Consultants Pty Ltd </v>
      </c>
      <c r="L107" s="49">
        <f t="shared" si="21"/>
        <v>11</v>
      </c>
      <c r="M107" s="62">
        <f t="shared" si="22"/>
        <v>21</v>
      </c>
      <c r="N107" s="49">
        <f t="shared" si="29"/>
        <v>3</v>
      </c>
      <c r="O107" s="49" t="str">
        <f t="shared" si="30"/>
        <v>T1</v>
      </c>
      <c r="P107" s="49">
        <f t="shared" si="31"/>
        <v>2016</v>
      </c>
      <c r="Q107" s="49" t="b">
        <f t="shared" si="23"/>
        <v>1</v>
      </c>
      <c r="R107" t="b">
        <f t="shared" si="24"/>
        <v>1</v>
      </c>
      <c r="S107">
        <f t="shared" si="25"/>
        <v>1</v>
      </c>
      <c r="T107">
        <f t="shared" si="26"/>
        <v>57</v>
      </c>
      <c r="U107" t="str">
        <f t="shared" si="27"/>
        <v>Friday</v>
      </c>
    </row>
    <row r="108" spans="1:21">
      <c r="A108" s="4" t="str">
        <f>SUBSTITUTE('Student database_Raw'!A108,"K","")</f>
        <v>150206</v>
      </c>
      <c r="B108" s="4" t="str">
        <f>TRIM('Student database_Raw'!B108)</f>
        <v>Ms. Tarsa GUYEN</v>
      </c>
      <c r="C108" s="4" t="str">
        <f>'Student database_Raw'!C108</f>
        <v>Intro to ECommerce</v>
      </c>
      <c r="D108" s="4" t="str">
        <f>TRIM('Student database_Raw'!D108)</f>
        <v>Sydney</v>
      </c>
      <c r="E108" s="4" t="str">
        <f>TRIM('Student database_Raw'!E108)</f>
        <v>T2-2016</v>
      </c>
      <c r="F108" s="61">
        <f t="shared" si="20"/>
        <v>42561</v>
      </c>
      <c r="G108" s="56" t="str">
        <f t="shared" si="28"/>
        <v>July</v>
      </c>
      <c r="H108" s="4">
        <f>VALUE(TRIM(SUBSTITUTE('Student database_Raw'!F108, CHAR(160), "")))</f>
        <v>8</v>
      </c>
      <c r="I108" s="4" t="str">
        <f>IF(ISBLANK('Student database_Raw'!G108),I107,'Student database_Raw'!G108)</f>
        <v>Bachelor of Business</v>
      </c>
      <c r="J108" s="4" t="str">
        <f>'Student database_Raw'!H108</f>
        <v>1996-09-05</v>
      </c>
      <c r="K108" s="4" t="str">
        <f>IF(ISBLANK('Student database_Raw'!I108),K107,'Student database_Raw'!I108)</f>
        <v xml:space="preserve">Visa Consultants Pty Ltd </v>
      </c>
      <c r="L108" s="49">
        <f t="shared" si="21"/>
        <v>12</v>
      </c>
      <c r="M108" s="62">
        <f t="shared" si="22"/>
        <v>20</v>
      </c>
      <c r="N108" s="49">
        <f t="shared" si="29"/>
        <v>3</v>
      </c>
      <c r="O108" s="49" t="str">
        <f t="shared" si="30"/>
        <v>T2</v>
      </c>
      <c r="P108" s="49">
        <f t="shared" si="31"/>
        <v>2016</v>
      </c>
      <c r="Q108" s="49" t="b">
        <f t="shared" si="23"/>
        <v>1</v>
      </c>
      <c r="R108" t="b">
        <f t="shared" si="24"/>
        <v>1</v>
      </c>
      <c r="S108">
        <f t="shared" si="25"/>
        <v>1</v>
      </c>
      <c r="T108">
        <f t="shared" si="26"/>
        <v>56</v>
      </c>
      <c r="U108" t="str">
        <f t="shared" si="27"/>
        <v>Thursday</v>
      </c>
    </row>
    <row r="109" spans="1:21">
      <c r="A109" s="4" t="str">
        <f>SUBSTITUTE('Student database_Raw'!A109,"K","")</f>
        <v>150207</v>
      </c>
      <c r="B109" s="4" t="str">
        <f>TRIM('Student database_Raw'!B109)</f>
        <v>Ms. Bardia GUYEN</v>
      </c>
      <c r="C109" s="4" t="str">
        <f>'Student database_Raw'!C109</f>
        <v xml:space="preserve">Quant Methods </v>
      </c>
      <c r="D109" s="4" t="str">
        <f>TRIM('Student database_Raw'!D109)</f>
        <v>Brisbane</v>
      </c>
      <c r="E109" s="4" t="str">
        <f>TRIM('Student database_Raw'!E109)</f>
        <v>T1-2017</v>
      </c>
      <c r="F109" s="61">
        <f t="shared" si="20"/>
        <v>42807</v>
      </c>
      <c r="G109" s="56" t="str">
        <f t="shared" si="28"/>
        <v>March</v>
      </c>
      <c r="H109" s="4">
        <f>VALUE(TRIM(SUBSTITUTE('Student database_Raw'!F109, CHAR(160), "")))</f>
        <v>4</v>
      </c>
      <c r="I109" s="4" t="str">
        <f>IF(ISBLANK('Student database_Raw'!G109),I108,'Student database_Raw'!G109)</f>
        <v>Bachelor of Business</v>
      </c>
      <c r="J109" s="4" t="str">
        <f>'Student database_Raw'!H109</f>
        <v>1992-12-10</v>
      </c>
      <c r="K109" s="4" t="str">
        <f>IF(ISBLANK('Student database_Raw'!I109),K108,'Student database_Raw'!I109)</f>
        <v xml:space="preserve">Visa Consultants Pty Ltd </v>
      </c>
      <c r="L109" s="49">
        <f t="shared" si="21"/>
        <v>16</v>
      </c>
      <c r="M109" s="62">
        <f t="shared" si="22"/>
        <v>25</v>
      </c>
      <c r="N109" s="49">
        <f t="shared" si="29"/>
        <v>3</v>
      </c>
      <c r="O109" s="49" t="str">
        <f t="shared" si="30"/>
        <v>T1</v>
      </c>
      <c r="P109" s="49">
        <f t="shared" si="31"/>
        <v>2017</v>
      </c>
      <c r="Q109" s="49" t="b">
        <f t="shared" si="23"/>
        <v>1</v>
      </c>
      <c r="R109" t="b">
        <f t="shared" si="24"/>
        <v>1</v>
      </c>
      <c r="S109">
        <f t="shared" si="25"/>
        <v>1</v>
      </c>
      <c r="T109">
        <f t="shared" si="26"/>
        <v>52</v>
      </c>
      <c r="U109" t="str">
        <f t="shared" si="27"/>
        <v>Thursday</v>
      </c>
    </row>
    <row r="110" spans="1:21">
      <c r="A110" s="4" t="str">
        <f>SUBSTITUTE('Student database_Raw'!A110,"K","")</f>
        <v>150208</v>
      </c>
      <c r="B110" s="4" t="str">
        <f>TRIM('Student database_Raw'!B110)</f>
        <v>Ms. Ferdows GUYEN</v>
      </c>
      <c r="C110" s="4" t="str">
        <f>'Student database_Raw'!C110</f>
        <v xml:space="preserve">Bus Comm </v>
      </c>
      <c r="D110" s="4" t="str">
        <f>TRIM('Student database_Raw'!D110)</f>
        <v>Brisbane</v>
      </c>
      <c r="E110" s="4" t="str">
        <f>TRIM('Student database_Raw'!E110)</f>
        <v>T3-2016</v>
      </c>
      <c r="F110" s="61">
        <f t="shared" si="20"/>
        <v>42680</v>
      </c>
      <c r="G110" s="56" t="str">
        <f t="shared" si="28"/>
        <v>November</v>
      </c>
      <c r="H110" s="4">
        <f>VALUE(TRIM(SUBSTITUTE('Student database_Raw'!F110, CHAR(160), "")))</f>
        <v>16</v>
      </c>
      <c r="I110" s="4" t="str">
        <f>IF(ISBLANK('Student database_Raw'!G110),I109,'Student database_Raw'!G110)</f>
        <v>Bachelor of Business</v>
      </c>
      <c r="J110" s="4" t="str">
        <f>'Student database_Raw'!H110</f>
        <v>1994-04-24</v>
      </c>
      <c r="K110" s="4" t="str">
        <f>IF(ISBLANK('Student database_Raw'!I110),K109,'Student database_Raw'!I110)</f>
        <v xml:space="preserve">Visa Consultants Pty Ltd </v>
      </c>
      <c r="L110" s="49">
        <f t="shared" si="21"/>
        <v>4</v>
      </c>
      <c r="M110" s="62">
        <f t="shared" si="22"/>
        <v>22</v>
      </c>
      <c r="N110" s="49">
        <f t="shared" si="29"/>
        <v>3</v>
      </c>
      <c r="O110" s="49" t="str">
        <f t="shared" si="30"/>
        <v>T3</v>
      </c>
      <c r="P110" s="49">
        <f t="shared" si="31"/>
        <v>2016</v>
      </c>
      <c r="Q110" s="49" t="b">
        <f t="shared" si="23"/>
        <v>1</v>
      </c>
      <c r="R110" t="b">
        <f t="shared" si="24"/>
        <v>1</v>
      </c>
      <c r="S110">
        <f t="shared" si="25"/>
        <v>2</v>
      </c>
      <c r="T110">
        <f t="shared" si="26"/>
        <v>49</v>
      </c>
      <c r="U110" t="str">
        <f t="shared" si="27"/>
        <v>Sunday</v>
      </c>
    </row>
    <row r="111" spans="1:21">
      <c r="A111" s="4" t="str">
        <f>SUBSTITUTE('Student database_Raw'!A111,"K","")</f>
        <v>150209</v>
      </c>
      <c r="B111" s="4" t="str">
        <f>TRIM('Student database_Raw'!B111)</f>
        <v>Mr. Marmar AHMAN</v>
      </c>
      <c r="C111" s="4" t="str">
        <f>'Student database_Raw'!C111</f>
        <v>Intro to ECommerce</v>
      </c>
      <c r="D111" s="4" t="str">
        <f>TRIM('Student database_Raw'!D111)</f>
        <v>Melbourne</v>
      </c>
      <c r="E111" s="4" t="str">
        <f>TRIM('Student database_Raw'!E111)</f>
        <v>T2-2014</v>
      </c>
      <c r="F111" s="61">
        <f t="shared" si="20"/>
        <v>41830</v>
      </c>
      <c r="G111" s="56" t="str">
        <f t="shared" si="28"/>
        <v>July</v>
      </c>
      <c r="H111" s="4">
        <f>VALUE(TRIM(SUBSTITUTE('Student database_Raw'!F111, CHAR(160), "")))</f>
        <v>1</v>
      </c>
      <c r="I111" s="4" t="str">
        <f>IF(ISBLANK('Student database_Raw'!G111),I110,'Student database_Raw'!G111)</f>
        <v>Bachelor of Business</v>
      </c>
      <c r="J111" s="4" t="str">
        <f>'Student database_Raw'!H111</f>
        <v>1987-03-07</v>
      </c>
      <c r="K111" s="4" t="str">
        <f>IF(ISBLANK('Student database_Raw'!I111),K110,'Student database_Raw'!I111)</f>
        <v xml:space="preserve">Visa Consultants Pty Ltd </v>
      </c>
      <c r="L111" s="49">
        <f t="shared" si="21"/>
        <v>19</v>
      </c>
      <c r="M111" s="62">
        <f t="shared" si="22"/>
        <v>27</v>
      </c>
      <c r="N111" s="49">
        <f t="shared" si="29"/>
        <v>3</v>
      </c>
      <c r="O111" s="49" t="str">
        <f t="shared" si="30"/>
        <v>T2</v>
      </c>
      <c r="P111" s="49">
        <f t="shared" si="31"/>
        <v>2014</v>
      </c>
      <c r="Q111" s="49" t="b">
        <f t="shared" si="23"/>
        <v>1</v>
      </c>
      <c r="R111" t="b">
        <f t="shared" si="24"/>
        <v>1</v>
      </c>
      <c r="S111">
        <f t="shared" si="25"/>
        <v>1</v>
      </c>
      <c r="T111">
        <f t="shared" si="26"/>
        <v>49</v>
      </c>
      <c r="U111" t="str">
        <f t="shared" si="27"/>
        <v>Saturday</v>
      </c>
    </row>
    <row r="112" spans="1:21">
      <c r="A112" s="4" t="str">
        <f>SUBSTITUTE('Student database_Raw'!A112,"K","")</f>
        <v>150210</v>
      </c>
      <c r="B112" s="4" t="str">
        <f>TRIM('Student database_Raw'!B112)</f>
        <v>Mr. Hootan DHURY</v>
      </c>
      <c r="C112" s="4" t="str">
        <f>'Student database_Raw'!C112</f>
        <v xml:space="preserve">Mgmt Principles </v>
      </c>
      <c r="D112" s="4" t="str">
        <f>TRIM('Student database_Raw'!D112)</f>
        <v>Melbourne</v>
      </c>
      <c r="E112" s="4" t="str">
        <f>TRIM('Student database_Raw'!E112)</f>
        <v>T2-2016</v>
      </c>
      <c r="F112" s="61">
        <f t="shared" si="20"/>
        <v>42561</v>
      </c>
      <c r="G112" s="56" t="str">
        <f t="shared" si="28"/>
        <v>July</v>
      </c>
      <c r="H112" s="4">
        <f>VALUE(TRIM(SUBSTITUTE('Student database_Raw'!F112, CHAR(160), "")))</f>
        <v>11</v>
      </c>
      <c r="I112" s="4" t="str">
        <f>IF(ISBLANK('Student database_Raw'!G112),I111,'Student database_Raw'!G112)</f>
        <v>Bachelor of Business</v>
      </c>
      <c r="J112" s="4" t="str">
        <f>'Student database_Raw'!H112</f>
        <v>1987-09-16</v>
      </c>
      <c r="K112" s="4" t="str">
        <f>IF(ISBLANK('Student database_Raw'!I112),K111,'Student database_Raw'!I112)</f>
        <v xml:space="preserve">Visa Consultants Pty Ltd </v>
      </c>
      <c r="L112" s="49">
        <f t="shared" si="21"/>
        <v>9</v>
      </c>
      <c r="M112" s="62">
        <f t="shared" si="22"/>
        <v>29</v>
      </c>
      <c r="N112" s="49">
        <f t="shared" si="29"/>
        <v>3</v>
      </c>
      <c r="O112" s="49" t="str">
        <f t="shared" si="30"/>
        <v>T2</v>
      </c>
      <c r="P112" s="49">
        <f t="shared" si="31"/>
        <v>2016</v>
      </c>
      <c r="Q112" s="49" t="b">
        <f t="shared" si="23"/>
        <v>1</v>
      </c>
      <c r="R112" t="b">
        <f t="shared" si="24"/>
        <v>1</v>
      </c>
      <c r="S112">
        <f t="shared" si="25"/>
        <v>2</v>
      </c>
      <c r="T112">
        <f t="shared" si="26"/>
        <v>49</v>
      </c>
      <c r="U112" t="str">
        <f t="shared" si="27"/>
        <v>Wednesday</v>
      </c>
    </row>
    <row r="113" spans="1:21">
      <c r="A113" s="4" t="str">
        <f>SUBSTITUTE('Student database_Raw'!A113,"K","")</f>
        <v>150211</v>
      </c>
      <c r="B113" s="4" t="str">
        <f>TRIM('Student database_Raw'!B113)</f>
        <v>Mr. Vida a NAW</v>
      </c>
      <c r="C113" s="4" t="str">
        <f>'Student database_Raw'!C113</f>
        <v xml:space="preserve">Quant Methods </v>
      </c>
      <c r="D113" s="4" t="str">
        <f>TRIM('Student database_Raw'!D113)</f>
        <v>Melbourne</v>
      </c>
      <c r="E113" s="4" t="str">
        <f>TRIM('Student database_Raw'!E113)</f>
        <v>T3-2015</v>
      </c>
      <c r="F113" s="61">
        <f t="shared" si="20"/>
        <v>42314</v>
      </c>
      <c r="G113" s="56" t="str">
        <f t="shared" si="28"/>
        <v>November</v>
      </c>
      <c r="H113" s="4">
        <f>VALUE(TRIM(SUBSTITUTE('Student database_Raw'!F113, CHAR(160), "")))</f>
        <v>3</v>
      </c>
      <c r="I113" s="4" t="str">
        <f>IF(ISBLANK('Student database_Raw'!G113),I112,'Student database_Raw'!G113)</f>
        <v>Bachelor of Business</v>
      </c>
      <c r="J113" s="4" t="str">
        <f>'Student database_Raw'!H113</f>
        <v>1995-01-02</v>
      </c>
      <c r="K113" s="4" t="str">
        <f>IF(ISBLANK('Student database_Raw'!I113),K112,'Student database_Raw'!I113)</f>
        <v xml:space="preserve">Visa Consultants Pty Ltd </v>
      </c>
      <c r="L113" s="49">
        <f t="shared" si="21"/>
        <v>17</v>
      </c>
      <c r="M113" s="62">
        <f t="shared" si="22"/>
        <v>20</v>
      </c>
      <c r="N113" s="49">
        <f t="shared" si="29"/>
        <v>3</v>
      </c>
      <c r="O113" s="49" t="str">
        <f t="shared" si="30"/>
        <v>T3</v>
      </c>
      <c r="P113" s="49">
        <f t="shared" si="31"/>
        <v>2015</v>
      </c>
      <c r="Q113" s="49" t="b">
        <f t="shared" si="23"/>
        <v>1</v>
      </c>
      <c r="R113" t="b">
        <f t="shared" si="24"/>
        <v>1</v>
      </c>
      <c r="S113">
        <f t="shared" si="25"/>
        <v>1</v>
      </c>
      <c r="T113">
        <f t="shared" si="26"/>
        <v>51</v>
      </c>
      <c r="U113" t="str">
        <f t="shared" si="27"/>
        <v>Monday</v>
      </c>
    </row>
    <row r="114" spans="1:21">
      <c r="A114" s="4" t="str">
        <f>SUBSTITUTE('Student database_Raw'!A114,"K","")</f>
        <v>150212</v>
      </c>
      <c r="B114" s="4" t="str">
        <f>TRIM('Student database_Raw'!B114)</f>
        <v>Mr. Arezoo a NAW</v>
      </c>
      <c r="C114" s="4" t="str">
        <f>'Student database_Raw'!C114</f>
        <v xml:space="preserve">Mgmt Principles </v>
      </c>
      <c r="D114" s="4" t="str">
        <f>TRIM('Student database_Raw'!D114)</f>
        <v>Melbourne</v>
      </c>
      <c r="E114" s="4" t="str">
        <f>TRIM('Student database_Raw'!E114)</f>
        <v>T2-2015</v>
      </c>
      <c r="F114" s="61">
        <f t="shared" si="20"/>
        <v>42195</v>
      </c>
      <c r="G114" s="56" t="str">
        <f t="shared" si="28"/>
        <v>July</v>
      </c>
      <c r="H114" s="4">
        <f>VALUE(TRIM(SUBSTITUTE('Student database_Raw'!F114, CHAR(160), "")))</f>
        <v>4</v>
      </c>
      <c r="I114" s="4" t="str">
        <f>IF(ISBLANK('Student database_Raw'!G114),I113,'Student database_Raw'!G114)</f>
        <v>Bachelor of Business</v>
      </c>
      <c r="J114" s="4" t="str">
        <f>'Student database_Raw'!H114</f>
        <v>1990-06-19</v>
      </c>
      <c r="K114" s="4" t="str">
        <f>IF(ISBLANK('Student database_Raw'!I114),K113,'Student database_Raw'!I114)</f>
        <v>Song Study Advisory</v>
      </c>
      <c r="L114" s="49">
        <f t="shared" si="21"/>
        <v>16</v>
      </c>
      <c r="M114" s="62">
        <f t="shared" si="22"/>
        <v>25</v>
      </c>
      <c r="N114" s="49">
        <f t="shared" si="29"/>
        <v>3</v>
      </c>
      <c r="O114" s="49" t="str">
        <f t="shared" si="30"/>
        <v>T2</v>
      </c>
      <c r="P114" s="49">
        <f t="shared" si="31"/>
        <v>2015</v>
      </c>
      <c r="Q114" s="49" t="b">
        <f t="shared" si="23"/>
        <v>1</v>
      </c>
      <c r="R114" t="b">
        <f t="shared" si="24"/>
        <v>1</v>
      </c>
      <c r="S114">
        <f t="shared" si="25"/>
        <v>1</v>
      </c>
      <c r="T114">
        <f t="shared" si="26"/>
        <v>52</v>
      </c>
      <c r="U114" t="str">
        <f t="shared" si="27"/>
        <v>Tuesday</v>
      </c>
    </row>
    <row r="115" spans="1:21">
      <c r="A115" s="4" t="str">
        <f>SUBSTITUTE('Student database_Raw'!A115,"K","")</f>
        <v>150213</v>
      </c>
      <c r="B115" s="4" t="str">
        <f>TRIM('Student database_Raw'!B115)</f>
        <v>Mr. Sara a NAW</v>
      </c>
      <c r="C115" s="4" t="str">
        <f>'Student database_Raw'!C115</f>
        <v xml:space="preserve">Quant Methods </v>
      </c>
      <c r="D115" s="4" t="str">
        <f>TRIM('Student database_Raw'!D115)</f>
        <v>Melbourne</v>
      </c>
      <c r="E115" s="4" t="str">
        <f>TRIM('Student database_Raw'!E115)</f>
        <v>T3-2014</v>
      </c>
      <c r="F115" s="61">
        <f t="shared" si="20"/>
        <v>41949</v>
      </c>
      <c r="G115" s="56" t="str">
        <f t="shared" si="28"/>
        <v>November</v>
      </c>
      <c r="H115" s="4">
        <f>VALUE(TRIM(SUBSTITUTE('Student database_Raw'!F115, CHAR(160), "")))</f>
        <v>5</v>
      </c>
      <c r="I115" s="4" t="str">
        <f>IF(ISBLANK('Student database_Raw'!G115),I114,'Student database_Raw'!G115)</f>
        <v>Bachelor of Business</v>
      </c>
      <c r="J115" s="4" t="str">
        <f>'Student database_Raw'!H115</f>
        <v>1990-04-06</v>
      </c>
      <c r="K115" s="4" t="str">
        <f>IF(ISBLANK('Student database_Raw'!I115),K114,'Student database_Raw'!I115)</f>
        <v>Song Study Advisory</v>
      </c>
      <c r="L115" s="49">
        <f t="shared" si="21"/>
        <v>15</v>
      </c>
      <c r="M115" s="62">
        <f t="shared" si="22"/>
        <v>24</v>
      </c>
      <c r="N115" s="49">
        <f t="shared" si="29"/>
        <v>3</v>
      </c>
      <c r="O115" s="49" t="str">
        <f t="shared" si="30"/>
        <v>T3</v>
      </c>
      <c r="P115" s="49">
        <f t="shared" si="31"/>
        <v>2014</v>
      </c>
      <c r="Q115" s="49" t="b">
        <f t="shared" si="23"/>
        <v>1</v>
      </c>
      <c r="R115" t="b">
        <f t="shared" si="24"/>
        <v>1</v>
      </c>
      <c r="S115">
        <f t="shared" si="25"/>
        <v>1</v>
      </c>
      <c r="T115">
        <f t="shared" si="26"/>
        <v>53</v>
      </c>
      <c r="U115" t="str">
        <f t="shared" si="27"/>
        <v>Friday</v>
      </c>
    </row>
    <row r="116" spans="1:21">
      <c r="A116" s="4" t="str">
        <f>SUBSTITUTE('Student database_Raw'!A116,"K","")</f>
        <v>150214</v>
      </c>
      <c r="B116" s="4" t="str">
        <f>TRIM('Student database_Raw'!B116)</f>
        <v>Mr. Aryan SINGH</v>
      </c>
      <c r="C116" s="4" t="str">
        <f>'Student database_Raw'!C116</f>
        <v xml:space="preserve">Bus Comm </v>
      </c>
      <c r="D116" s="4" t="str">
        <f>TRIM('Student database_Raw'!D116)</f>
        <v>Sydney</v>
      </c>
      <c r="E116" s="4" t="str">
        <f>TRIM('Student database_Raw'!E116)</f>
        <v>T2-2014</v>
      </c>
      <c r="F116" s="61">
        <f t="shared" si="20"/>
        <v>41830</v>
      </c>
      <c r="G116" s="56" t="str">
        <f t="shared" si="28"/>
        <v>July</v>
      </c>
      <c r="H116" s="4">
        <f>VALUE(TRIM(SUBSTITUTE('Student database_Raw'!F116, CHAR(160), "")))</f>
        <v>6</v>
      </c>
      <c r="I116" s="4" t="str">
        <f>IF(ISBLANK('Student database_Raw'!G116),I115,'Student database_Raw'!G116)</f>
        <v>Bachelor of Business</v>
      </c>
      <c r="J116" s="4" t="str">
        <f>'Student database_Raw'!H116</f>
        <v>1989-07-10</v>
      </c>
      <c r="K116" s="4" t="str">
        <f>IF(ISBLANK('Student database_Raw'!I116),K115,'Student database_Raw'!I116)</f>
        <v xml:space="preserve">Visa Consultants Pty Ltd </v>
      </c>
      <c r="L116" s="49">
        <f t="shared" si="21"/>
        <v>14</v>
      </c>
      <c r="M116" s="62">
        <f t="shared" si="22"/>
        <v>25</v>
      </c>
      <c r="N116" s="49">
        <f t="shared" si="29"/>
        <v>3</v>
      </c>
      <c r="O116" s="49" t="str">
        <f t="shared" si="30"/>
        <v>T2</v>
      </c>
      <c r="P116" s="49">
        <f t="shared" si="31"/>
        <v>2014</v>
      </c>
      <c r="Q116" s="49" t="b">
        <f t="shared" si="23"/>
        <v>1</v>
      </c>
      <c r="R116" t="b">
        <f t="shared" si="24"/>
        <v>1</v>
      </c>
      <c r="S116">
        <f t="shared" si="25"/>
        <v>1</v>
      </c>
      <c r="T116">
        <f t="shared" si="26"/>
        <v>54</v>
      </c>
      <c r="U116" t="str">
        <f t="shared" si="27"/>
        <v>Monday</v>
      </c>
    </row>
    <row r="117" spans="1:21">
      <c r="A117" s="4" t="str">
        <f>SUBSTITUTE('Student database_Raw'!A117,"K","")</f>
        <v>150215</v>
      </c>
      <c r="B117" s="4" t="str">
        <f>TRIM('Student database_Raw'!B117)</f>
        <v>Mr. Meshia SINGH</v>
      </c>
      <c r="C117" s="4" t="str">
        <f>'Student database_Raw'!C117</f>
        <v>Intro to ECommerce</v>
      </c>
      <c r="D117" s="4" t="str">
        <f>TRIM('Student database_Raw'!D117)</f>
        <v>Sydney</v>
      </c>
      <c r="E117" s="4" t="str">
        <f>TRIM('Student database_Raw'!E117)</f>
        <v>T2-2015</v>
      </c>
      <c r="F117" s="61">
        <f t="shared" si="20"/>
        <v>42195</v>
      </c>
      <c r="G117" s="56" t="str">
        <f t="shared" si="28"/>
        <v>July</v>
      </c>
      <c r="H117" s="4">
        <f>VALUE(TRIM(SUBSTITUTE('Student database_Raw'!F117, CHAR(160), "")))</f>
        <v>11</v>
      </c>
      <c r="I117" s="4" t="str">
        <f>IF(ISBLANK('Student database_Raw'!G117),I116,'Student database_Raw'!G117)</f>
        <v>Bachelor of Business</v>
      </c>
      <c r="J117" s="4" t="str">
        <f>'Student database_Raw'!H117</f>
        <v>1988-04-22</v>
      </c>
      <c r="K117" s="4" t="str">
        <f>IF(ISBLANK('Student database_Raw'!I117),K116,'Student database_Raw'!I117)</f>
        <v xml:space="preserve">Visa Consultants Pty Ltd </v>
      </c>
      <c r="L117" s="49">
        <f t="shared" si="21"/>
        <v>9</v>
      </c>
      <c r="M117" s="62">
        <f t="shared" si="22"/>
        <v>27</v>
      </c>
      <c r="N117" s="49">
        <f t="shared" si="29"/>
        <v>3</v>
      </c>
      <c r="O117" s="49" t="str">
        <f t="shared" si="30"/>
        <v>T2</v>
      </c>
      <c r="P117" s="49">
        <f t="shared" si="31"/>
        <v>2015</v>
      </c>
      <c r="Q117" s="49" t="b">
        <f t="shared" si="23"/>
        <v>1</v>
      </c>
      <c r="R117" t="b">
        <f t="shared" si="24"/>
        <v>1</v>
      </c>
      <c r="S117">
        <f t="shared" si="25"/>
        <v>2</v>
      </c>
      <c r="T117">
        <f t="shared" si="26"/>
        <v>49</v>
      </c>
      <c r="U117" t="str">
        <f t="shared" si="27"/>
        <v>Friday</v>
      </c>
    </row>
    <row r="118" spans="1:21">
      <c r="A118" s="4" t="str">
        <f>SUBSTITUTE('Student database_Raw'!A118,"K","")</f>
        <v>150216</v>
      </c>
      <c r="B118" s="4" t="str">
        <f>TRIM('Student database_Raw'!B118)</f>
        <v>Ms. Golpari KAUR</v>
      </c>
      <c r="C118" s="4" t="str">
        <f>'Student database_Raw'!C118</f>
        <v xml:space="preserve">Mgmt Principles </v>
      </c>
      <c r="D118" s="4" t="str">
        <f>TRIM('Student database_Raw'!D118)</f>
        <v>Melbourne</v>
      </c>
      <c r="E118" s="4" t="str">
        <f>TRIM('Student database_Raw'!E118)</f>
        <v>T2-2015</v>
      </c>
      <c r="F118" s="61">
        <f t="shared" si="20"/>
        <v>42195</v>
      </c>
      <c r="G118" s="56" t="str">
        <f t="shared" si="28"/>
        <v>July</v>
      </c>
      <c r="H118" s="4">
        <f>VALUE(TRIM(SUBSTITUTE('Student database_Raw'!F118, CHAR(160), "")))</f>
        <v>17</v>
      </c>
      <c r="I118" s="4" t="str">
        <f>IF(ISBLANK('Student database_Raw'!G118),I117,'Student database_Raw'!G118)</f>
        <v>Bachelor of Business</v>
      </c>
      <c r="J118" s="4" t="str">
        <f>'Student database_Raw'!H118</f>
        <v>1995-06-07</v>
      </c>
      <c r="K118" s="4" t="str">
        <f>IF(ISBLANK('Student database_Raw'!I118),K117,'Student database_Raw'!I118)</f>
        <v xml:space="preserve">Visa Consultants Pty Ltd </v>
      </c>
      <c r="L118" s="49">
        <f t="shared" si="21"/>
        <v>3</v>
      </c>
      <c r="M118" s="62">
        <f t="shared" si="22"/>
        <v>20</v>
      </c>
      <c r="N118" s="49">
        <f t="shared" si="29"/>
        <v>3</v>
      </c>
      <c r="O118" s="49" t="str">
        <f t="shared" si="30"/>
        <v>T2</v>
      </c>
      <c r="P118" s="49">
        <f t="shared" si="31"/>
        <v>2015</v>
      </c>
      <c r="Q118" s="49" t="b">
        <f t="shared" si="23"/>
        <v>1</v>
      </c>
      <c r="R118" t="b">
        <f t="shared" si="24"/>
        <v>1</v>
      </c>
      <c r="S118">
        <f t="shared" si="25"/>
        <v>2</v>
      </c>
      <c r="T118">
        <f t="shared" si="26"/>
        <v>49</v>
      </c>
      <c r="U118" t="str">
        <f t="shared" si="27"/>
        <v>Wednesday</v>
      </c>
    </row>
    <row r="119" spans="1:21">
      <c r="A119" s="4" t="str">
        <f>SUBSTITUTE('Student database_Raw'!A119,"K","")</f>
        <v>150217</v>
      </c>
      <c r="B119" s="4" t="str">
        <f>TRIM('Student database_Raw'!B119)</f>
        <v>Mr. Khorsheed KUMAR</v>
      </c>
      <c r="C119" s="4" t="str">
        <f>'Student database_Raw'!C119</f>
        <v xml:space="preserve">Quant Methods </v>
      </c>
      <c r="D119" s="4" t="str">
        <f>TRIM('Student database_Raw'!D119)</f>
        <v>Melbourne</v>
      </c>
      <c r="E119" s="4" t="str">
        <f>TRIM('Student database_Raw'!E119)</f>
        <v>T1-2017</v>
      </c>
      <c r="F119" s="61">
        <f t="shared" si="20"/>
        <v>42807</v>
      </c>
      <c r="G119" s="56" t="str">
        <f t="shared" si="28"/>
        <v>March</v>
      </c>
      <c r="H119" s="4">
        <f>VALUE(TRIM(SUBSTITUTE('Student database_Raw'!F119, CHAR(160), "")))</f>
        <v>4</v>
      </c>
      <c r="I119" s="4" t="str">
        <f>IF(ISBLANK('Student database_Raw'!G119),I118,'Student database_Raw'!G119)</f>
        <v>Bachelor of Business</v>
      </c>
      <c r="J119" s="4" t="str">
        <f>'Student database_Raw'!H119</f>
        <v>1993-11-19</v>
      </c>
      <c r="K119" s="4" t="str">
        <f>IF(ISBLANK('Student database_Raw'!I119),K118,'Student database_Raw'!I119)</f>
        <v xml:space="preserve">Visa Consultants Pty Ltd </v>
      </c>
      <c r="L119" s="49">
        <f t="shared" si="21"/>
        <v>16</v>
      </c>
      <c r="M119" s="62">
        <f t="shared" si="22"/>
        <v>24</v>
      </c>
      <c r="N119" s="49">
        <f t="shared" si="29"/>
        <v>3</v>
      </c>
      <c r="O119" s="49" t="str">
        <f t="shared" si="30"/>
        <v>T1</v>
      </c>
      <c r="P119" s="49">
        <f t="shared" si="31"/>
        <v>2017</v>
      </c>
      <c r="Q119" s="49" t="b">
        <f t="shared" si="23"/>
        <v>1</v>
      </c>
      <c r="R119" t="b">
        <f t="shared" si="24"/>
        <v>1</v>
      </c>
      <c r="S119">
        <f t="shared" si="25"/>
        <v>1</v>
      </c>
      <c r="T119">
        <f t="shared" si="26"/>
        <v>52</v>
      </c>
      <c r="U119" t="str">
        <f t="shared" si="27"/>
        <v>Friday</v>
      </c>
    </row>
    <row r="120" spans="1:21">
      <c r="A120" s="4" t="str">
        <f>SUBSTITUTE('Student database_Raw'!A120,"K","")</f>
        <v>150218</v>
      </c>
      <c r="B120" s="4" t="str">
        <f>TRIM('Student database_Raw'!B120)</f>
        <v>Mr. Shahrdad SINGH</v>
      </c>
      <c r="C120" s="4" t="str">
        <f>'Student database_Raw'!C120</f>
        <v>Bus Acct</v>
      </c>
      <c r="D120" s="4" t="str">
        <f>TRIM('Student database_Raw'!D120)</f>
        <v>Melbourne</v>
      </c>
      <c r="E120" s="4" t="str">
        <f>TRIM('Student database_Raw'!E120)</f>
        <v>T1-2017</v>
      </c>
      <c r="F120" s="61">
        <f t="shared" si="20"/>
        <v>42807</v>
      </c>
      <c r="G120" s="56" t="str">
        <f t="shared" si="28"/>
        <v>March</v>
      </c>
      <c r="H120" s="4">
        <f>VALUE(TRIM(SUBSTITUTE('Student database_Raw'!F120, CHAR(160), "")))</f>
        <v>3</v>
      </c>
      <c r="I120" s="4" t="str">
        <f>IF(ISBLANK('Student database_Raw'!G120),I119,'Student database_Raw'!G120)</f>
        <v>Bachelor of Business</v>
      </c>
      <c r="J120" s="4" t="str">
        <f>'Student database_Raw'!H120</f>
        <v>1997-02-23</v>
      </c>
      <c r="K120" s="4" t="str">
        <f>IF(ISBLANK('Student database_Raw'!I120),K119,'Student database_Raw'!I120)</f>
        <v xml:space="preserve">International Edification Development </v>
      </c>
      <c r="L120" s="49">
        <f t="shared" si="21"/>
        <v>17</v>
      </c>
      <c r="M120" s="62">
        <f t="shared" si="22"/>
        <v>20</v>
      </c>
      <c r="N120" s="49">
        <f t="shared" si="29"/>
        <v>3</v>
      </c>
      <c r="O120" s="49" t="str">
        <f t="shared" si="30"/>
        <v>T1</v>
      </c>
      <c r="P120" s="49">
        <f t="shared" si="31"/>
        <v>2017</v>
      </c>
      <c r="Q120" s="49" t="b">
        <f t="shared" si="23"/>
        <v>1</v>
      </c>
      <c r="R120" t="b">
        <f t="shared" si="24"/>
        <v>1</v>
      </c>
      <c r="S120">
        <f t="shared" si="25"/>
        <v>1</v>
      </c>
      <c r="T120">
        <f t="shared" si="26"/>
        <v>51</v>
      </c>
      <c r="U120" t="str">
        <f t="shared" si="27"/>
        <v>Sunday</v>
      </c>
    </row>
    <row r="121" spans="1:21">
      <c r="A121" s="4" t="str">
        <f>SUBSTITUTE('Student database_Raw'!A121,"K","")</f>
        <v>150219</v>
      </c>
      <c r="B121" s="4" t="str">
        <f>TRIM('Student database_Raw'!B121)</f>
        <v>Ms. Khojassteh GUYEN</v>
      </c>
      <c r="C121" s="4" t="str">
        <f>'Student database_Raw'!C121</f>
        <v>Intro to ECommerce</v>
      </c>
      <c r="D121" s="4" t="str">
        <f>TRIM('Student database_Raw'!D121)</f>
        <v>Brisbane</v>
      </c>
      <c r="E121" s="4" t="str">
        <f>TRIM('Student database_Raw'!E121)</f>
        <v>T1-2015</v>
      </c>
      <c r="F121" s="61">
        <f t="shared" si="20"/>
        <v>42076</v>
      </c>
      <c r="G121" s="56" t="str">
        <f t="shared" si="28"/>
        <v>March</v>
      </c>
      <c r="H121" s="4">
        <f>VALUE(TRIM(SUBSTITUTE('Student database_Raw'!F121, CHAR(160), "")))</f>
        <v>8</v>
      </c>
      <c r="I121" s="4" t="str">
        <f>IF(ISBLANK('Student database_Raw'!G121),I120,'Student database_Raw'!G121)</f>
        <v>Bachelor of Business</v>
      </c>
      <c r="J121" s="4" t="str">
        <f>'Student database_Raw'!H121</f>
        <v>1997-02-08</v>
      </c>
      <c r="K121" s="4" t="str">
        <f>IF(ISBLANK('Student database_Raw'!I121),K120,'Student database_Raw'!I121)</f>
        <v>Bao International Education</v>
      </c>
      <c r="L121" s="49">
        <f t="shared" si="21"/>
        <v>12</v>
      </c>
      <c r="M121" s="62">
        <f t="shared" si="22"/>
        <v>18</v>
      </c>
      <c r="N121" s="49">
        <f t="shared" si="29"/>
        <v>3</v>
      </c>
      <c r="O121" s="49" t="str">
        <f t="shared" si="30"/>
        <v>T1</v>
      </c>
      <c r="P121" s="49">
        <f t="shared" si="31"/>
        <v>2015</v>
      </c>
      <c r="Q121" s="49" t="b">
        <f t="shared" si="23"/>
        <v>1</v>
      </c>
      <c r="R121" t="b">
        <f t="shared" si="24"/>
        <v>1</v>
      </c>
      <c r="S121">
        <f t="shared" si="25"/>
        <v>1</v>
      </c>
      <c r="T121">
        <f t="shared" si="26"/>
        <v>56</v>
      </c>
      <c r="U121" t="str">
        <f t="shared" si="27"/>
        <v>Saturday</v>
      </c>
    </row>
    <row r="122" spans="1:21">
      <c r="A122" s="4" t="str">
        <f>SUBSTITUTE('Student database_Raw'!A122,"K","")</f>
        <v>150220</v>
      </c>
      <c r="B122" s="4" t="str">
        <f>TRIM('Student database_Raw'!B122)</f>
        <v>Mr. Danush SINGH</v>
      </c>
      <c r="C122" s="4" t="str">
        <f>'Student database_Raw'!C122</f>
        <v xml:space="preserve">Mgmt Principles </v>
      </c>
      <c r="D122" s="4" t="str">
        <f>TRIM('Student database_Raw'!D122)</f>
        <v>Melbourne</v>
      </c>
      <c r="E122" s="4" t="str">
        <f>TRIM('Student database_Raw'!E122)</f>
        <v>T1-2015</v>
      </c>
      <c r="F122" s="61">
        <f t="shared" si="20"/>
        <v>42076</v>
      </c>
      <c r="G122" s="56" t="str">
        <f t="shared" si="28"/>
        <v>March</v>
      </c>
      <c r="H122" s="4">
        <f>VALUE(TRIM(SUBSTITUTE('Student database_Raw'!F122, CHAR(160), "")))</f>
        <v>11</v>
      </c>
      <c r="I122" s="4" t="str">
        <f>IF(ISBLANK('Student database_Raw'!G122),I121,'Student database_Raw'!G122)</f>
        <v>Bachelor of Business</v>
      </c>
      <c r="J122" s="4" t="str">
        <f>'Student database_Raw'!H122</f>
        <v>1993-12-02</v>
      </c>
      <c r="K122" s="4" t="str">
        <f>IF(ISBLANK('Student database_Raw'!I122),K121,'Student database_Raw'!I122)</f>
        <v>Bao International Education</v>
      </c>
      <c r="L122" s="49">
        <f t="shared" si="21"/>
        <v>9</v>
      </c>
      <c r="M122" s="62">
        <f t="shared" si="22"/>
        <v>22</v>
      </c>
      <c r="N122" s="49">
        <f t="shared" si="29"/>
        <v>3</v>
      </c>
      <c r="O122" s="49" t="str">
        <f t="shared" si="30"/>
        <v>T1</v>
      </c>
      <c r="P122" s="49">
        <f t="shared" si="31"/>
        <v>2015</v>
      </c>
      <c r="Q122" s="49" t="b">
        <f t="shared" si="23"/>
        <v>1</v>
      </c>
      <c r="R122" t="b">
        <f t="shared" si="24"/>
        <v>1</v>
      </c>
      <c r="S122">
        <f t="shared" si="25"/>
        <v>2</v>
      </c>
      <c r="T122">
        <f t="shared" si="26"/>
        <v>49</v>
      </c>
      <c r="U122" t="str">
        <f t="shared" si="27"/>
        <v>Thursday</v>
      </c>
    </row>
    <row r="123" spans="1:21">
      <c r="A123" s="4" t="str">
        <f>SUBSTITUTE('Student database_Raw'!A123,"K","")</f>
        <v>150221</v>
      </c>
      <c r="B123" s="4" t="str">
        <f>TRIM('Student database_Raw'!B123)</f>
        <v>Mr. Shahzadeh AKRAM</v>
      </c>
      <c r="C123" s="4" t="str">
        <f>'Student database_Raw'!C123</f>
        <v xml:space="preserve">Bus Comm </v>
      </c>
      <c r="D123" s="4" t="str">
        <f>TRIM('Student database_Raw'!D123)</f>
        <v>Melbourne</v>
      </c>
      <c r="E123" s="4" t="str">
        <f>TRIM('Student database_Raw'!E123)</f>
        <v>T2-2015</v>
      </c>
      <c r="F123" s="61">
        <f t="shared" si="20"/>
        <v>42195</v>
      </c>
      <c r="G123" s="56" t="str">
        <f t="shared" si="28"/>
        <v>July</v>
      </c>
      <c r="H123" s="4">
        <f>VALUE(TRIM(SUBSTITUTE('Student database_Raw'!F123, CHAR(160), "")))</f>
        <v>10</v>
      </c>
      <c r="I123" s="4" t="str">
        <f>IF(ISBLANK('Student database_Raw'!G123),I122,'Student database_Raw'!G123)</f>
        <v>Bachelor of Business</v>
      </c>
      <c r="J123" s="4" t="str">
        <f>'Student database_Raw'!H123</f>
        <v>1992-02-08</v>
      </c>
      <c r="K123" s="4" t="str">
        <f>IF(ISBLANK('Student database_Raw'!I123),K122,'Student database_Raw'!I123)</f>
        <v>International Migration &amp; Education Services</v>
      </c>
      <c r="L123" s="49">
        <f t="shared" si="21"/>
        <v>10</v>
      </c>
      <c r="M123" s="62">
        <f t="shared" si="22"/>
        <v>23</v>
      </c>
      <c r="N123" s="49">
        <f t="shared" si="29"/>
        <v>3</v>
      </c>
      <c r="O123" s="49" t="str">
        <f t="shared" si="30"/>
        <v>T2</v>
      </c>
      <c r="P123" s="49">
        <f t="shared" si="31"/>
        <v>2015</v>
      </c>
      <c r="Q123" s="49" t="b">
        <f t="shared" si="23"/>
        <v>1</v>
      </c>
      <c r="R123" t="b">
        <f t="shared" si="24"/>
        <v>1</v>
      </c>
      <c r="S123">
        <f t="shared" si="25"/>
        <v>2</v>
      </c>
      <c r="T123">
        <f t="shared" si="26"/>
        <v>49</v>
      </c>
      <c r="U123" t="str">
        <f t="shared" si="27"/>
        <v>Saturday</v>
      </c>
    </row>
    <row r="124" spans="1:21">
      <c r="A124" s="4" t="str">
        <f>SUBSTITUTE('Student database_Raw'!A124,"K","")</f>
        <v>150222</v>
      </c>
      <c r="B124" s="4" t="str">
        <f>TRIM('Student database_Raw'!B124)</f>
        <v>Mr. Arsalan RAZA</v>
      </c>
      <c r="C124" s="4" t="str">
        <f>'Student database_Raw'!C124</f>
        <v>Intro to ECommerce</v>
      </c>
      <c r="D124" s="4" t="str">
        <f>TRIM('Student database_Raw'!D124)</f>
        <v>Brisbane</v>
      </c>
      <c r="E124" s="4" t="str">
        <f>TRIM('Student database_Raw'!E124)</f>
        <v>T3-2014</v>
      </c>
      <c r="F124" s="61">
        <f t="shared" si="20"/>
        <v>41949</v>
      </c>
      <c r="G124" s="56" t="str">
        <f t="shared" si="28"/>
        <v>November</v>
      </c>
      <c r="H124" s="4">
        <f>VALUE(TRIM(SUBSTITUTE('Student database_Raw'!F124, CHAR(160), "")))</f>
        <v>6</v>
      </c>
      <c r="I124" s="4" t="str">
        <f>IF(ISBLANK('Student database_Raw'!G124),I123,'Student database_Raw'!G124)</f>
        <v>Bachelor of Business</v>
      </c>
      <c r="J124" s="4" t="str">
        <f>'Student database_Raw'!H124</f>
        <v>1989-12-06</v>
      </c>
      <c r="K124" s="4" t="str">
        <f>IF(ISBLANK('Student database_Raw'!I124),K123,'Student database_Raw'!I124)</f>
        <v>International Migration &amp; Education Services</v>
      </c>
      <c r="L124" s="49">
        <f t="shared" si="21"/>
        <v>14</v>
      </c>
      <c r="M124" s="62">
        <f t="shared" si="22"/>
        <v>25</v>
      </c>
      <c r="N124" s="49">
        <f t="shared" si="29"/>
        <v>3</v>
      </c>
      <c r="O124" s="49" t="str">
        <f t="shared" si="30"/>
        <v>T3</v>
      </c>
      <c r="P124" s="49">
        <f t="shared" si="31"/>
        <v>2014</v>
      </c>
      <c r="Q124" s="49" t="b">
        <f t="shared" si="23"/>
        <v>1</v>
      </c>
      <c r="R124" t="b">
        <f t="shared" si="24"/>
        <v>1</v>
      </c>
      <c r="S124">
        <f t="shared" si="25"/>
        <v>1</v>
      </c>
      <c r="T124">
        <f t="shared" si="26"/>
        <v>54</v>
      </c>
      <c r="U124" t="str">
        <f t="shared" si="27"/>
        <v>Wednesday</v>
      </c>
    </row>
    <row r="125" spans="1:21">
      <c r="A125" s="4" t="str">
        <f>SUBSTITUTE('Student database_Raw'!A125,"K","")</f>
        <v>150223</v>
      </c>
      <c r="B125" s="4" t="str">
        <f>TRIM('Student database_Raw'!B125)</f>
        <v>Mr. Farzaneh SINGH</v>
      </c>
      <c r="C125" s="4" t="str">
        <f>'Student database_Raw'!C125</f>
        <v xml:space="preserve">Mgmt Principles </v>
      </c>
      <c r="D125" s="4" t="str">
        <f>TRIM('Student database_Raw'!D125)</f>
        <v>Brisbane</v>
      </c>
      <c r="E125" s="4" t="str">
        <f>TRIM('Student database_Raw'!E125)</f>
        <v>T1-2015</v>
      </c>
      <c r="F125" s="61">
        <f t="shared" si="20"/>
        <v>42076</v>
      </c>
      <c r="G125" s="56" t="str">
        <f t="shared" si="28"/>
        <v>March</v>
      </c>
      <c r="H125" s="4">
        <f>VALUE(TRIM(SUBSTITUTE('Student database_Raw'!F125, CHAR(160), "")))</f>
        <v>3</v>
      </c>
      <c r="I125" s="4" t="str">
        <f>IF(ISBLANK('Student database_Raw'!G125),I124,'Student database_Raw'!G125)</f>
        <v>Bachelor of Business</v>
      </c>
      <c r="J125" s="4" t="str">
        <f>'Student database_Raw'!H125</f>
        <v>1991-12-01</v>
      </c>
      <c r="K125" s="4" t="str">
        <f>IF(ISBLANK('Student database_Raw'!I125),K124,'Student database_Raw'!I125)</f>
        <v>International Migration &amp; Education Services</v>
      </c>
      <c r="L125" s="49">
        <f t="shared" si="21"/>
        <v>17</v>
      </c>
      <c r="M125" s="62">
        <f t="shared" si="22"/>
        <v>24</v>
      </c>
      <c r="N125" s="49">
        <f t="shared" si="29"/>
        <v>3</v>
      </c>
      <c r="O125" s="49" t="str">
        <f t="shared" si="30"/>
        <v>T1</v>
      </c>
      <c r="P125" s="49">
        <f t="shared" si="31"/>
        <v>2015</v>
      </c>
      <c r="Q125" s="49" t="b">
        <f t="shared" si="23"/>
        <v>1</v>
      </c>
      <c r="R125" t="b">
        <f t="shared" si="24"/>
        <v>1</v>
      </c>
      <c r="S125">
        <f t="shared" si="25"/>
        <v>1</v>
      </c>
      <c r="T125">
        <f t="shared" si="26"/>
        <v>51</v>
      </c>
      <c r="U125" t="str">
        <f t="shared" si="27"/>
        <v>Sunday</v>
      </c>
    </row>
    <row r="126" spans="1:21">
      <c r="A126" s="4" t="str">
        <f>SUBSTITUTE('Student database_Raw'!A126,"K","")</f>
        <v>150224</v>
      </c>
      <c r="B126" s="4" t="str">
        <f>TRIM('Student database_Raw'!B126)</f>
        <v>Mr. Cirrus ohaib</v>
      </c>
      <c r="C126" s="4" t="str">
        <f>'Student database_Raw'!C126</f>
        <v xml:space="preserve">Quant Methods </v>
      </c>
      <c r="D126" s="4" t="str">
        <f>TRIM('Student database_Raw'!D126)</f>
        <v>Brisbane</v>
      </c>
      <c r="E126" s="4" t="str">
        <f>TRIM('Student database_Raw'!E126)</f>
        <v>T2-2014</v>
      </c>
      <c r="F126" s="61">
        <f t="shared" si="20"/>
        <v>41830</v>
      </c>
      <c r="G126" s="56" t="str">
        <f t="shared" si="28"/>
        <v>July</v>
      </c>
      <c r="H126" s="4">
        <f>VALUE(TRIM(SUBSTITUTE('Student database_Raw'!F126, CHAR(160), "")))</f>
        <v>3</v>
      </c>
      <c r="I126" s="4" t="str">
        <f>IF(ISBLANK('Student database_Raw'!G126),I125,'Student database_Raw'!G126)</f>
        <v>Bachelor of Business</v>
      </c>
      <c r="J126" s="4" t="str">
        <f>'Student database_Raw'!H126</f>
        <v>1993-02-24</v>
      </c>
      <c r="K126" s="4" t="str">
        <f>IF(ISBLANK('Student database_Raw'!I126),K125,'Student database_Raw'!I126)</f>
        <v>International Migration &amp; Education Services</v>
      </c>
      <c r="L126" s="49">
        <f t="shared" si="21"/>
        <v>17</v>
      </c>
      <c r="M126" s="62">
        <f t="shared" si="22"/>
        <v>21</v>
      </c>
      <c r="N126" s="49">
        <f t="shared" si="29"/>
        <v>3</v>
      </c>
      <c r="O126" s="49" t="str">
        <f t="shared" si="30"/>
        <v>T2</v>
      </c>
      <c r="P126" s="49">
        <f t="shared" si="31"/>
        <v>2014</v>
      </c>
      <c r="Q126" s="49" t="b">
        <f t="shared" si="23"/>
        <v>1</v>
      </c>
      <c r="R126" t="b">
        <f t="shared" si="24"/>
        <v>1</v>
      </c>
      <c r="S126">
        <f t="shared" si="25"/>
        <v>1</v>
      </c>
      <c r="T126">
        <f t="shared" si="26"/>
        <v>51</v>
      </c>
      <c r="U126" t="str">
        <f t="shared" si="27"/>
        <v>Wednesday</v>
      </c>
    </row>
    <row r="127" spans="1:21">
      <c r="A127" s="4" t="str">
        <f>SUBSTITUTE('Student database_Raw'!A127,"K","")</f>
        <v>150225</v>
      </c>
      <c r="B127" s="4" t="str">
        <f>TRIM('Student database_Raw'!B127)</f>
        <v>Mr. Kouros ANDEL</v>
      </c>
      <c r="C127" s="4" t="str">
        <f>'Student database_Raw'!C127</f>
        <v xml:space="preserve">Mgmt Principles </v>
      </c>
      <c r="D127" s="4" t="str">
        <f>TRIM('Student database_Raw'!D127)</f>
        <v>Brisbane</v>
      </c>
      <c r="E127" s="4" t="str">
        <f>TRIM('Student database_Raw'!E127)</f>
        <v>T3-2016</v>
      </c>
      <c r="F127" s="61">
        <f t="shared" si="20"/>
        <v>42680</v>
      </c>
      <c r="G127" s="56" t="str">
        <f t="shared" si="28"/>
        <v>November</v>
      </c>
      <c r="H127" s="4">
        <f>VALUE(TRIM(SUBSTITUTE('Student database_Raw'!F127, CHAR(160), "")))</f>
        <v>15</v>
      </c>
      <c r="I127" s="4" t="str">
        <f>IF(ISBLANK('Student database_Raw'!G127),I126,'Student database_Raw'!G127)</f>
        <v>Bachelor of Business</v>
      </c>
      <c r="J127" s="4" t="str">
        <f>'Student database_Raw'!H127</f>
        <v>1997-08-02</v>
      </c>
      <c r="K127" s="4" t="str">
        <f>IF(ISBLANK('Student database_Raw'!I127),K126,'Student database_Raw'!I127)</f>
        <v>Study GLOBAL - Auckland</v>
      </c>
      <c r="L127" s="49">
        <f t="shared" si="21"/>
        <v>5</v>
      </c>
      <c r="M127" s="62">
        <f t="shared" si="22"/>
        <v>19</v>
      </c>
      <c r="N127" s="49">
        <f t="shared" si="29"/>
        <v>3</v>
      </c>
      <c r="O127" s="49" t="str">
        <f t="shared" si="30"/>
        <v>T3</v>
      </c>
      <c r="P127" s="49">
        <f t="shared" si="31"/>
        <v>2016</v>
      </c>
      <c r="Q127" s="49" t="b">
        <f t="shared" si="23"/>
        <v>1</v>
      </c>
      <c r="R127" t="b">
        <f t="shared" si="24"/>
        <v>1</v>
      </c>
      <c r="S127">
        <f t="shared" si="25"/>
        <v>2</v>
      </c>
      <c r="T127">
        <f t="shared" si="26"/>
        <v>49</v>
      </c>
      <c r="U127" t="str">
        <f t="shared" si="27"/>
        <v>Saturday</v>
      </c>
    </row>
    <row r="128" spans="1:21">
      <c r="A128" s="4" t="str">
        <f>SUBSTITUTE('Student database_Raw'!A128,"K","")</f>
        <v>150226</v>
      </c>
      <c r="B128" s="4" t="str">
        <f>TRIM('Student database_Raw'!B128)</f>
        <v>Mr. Mehran ANDEL</v>
      </c>
      <c r="C128" s="4" t="str">
        <f>'Student database_Raw'!C128</f>
        <v xml:space="preserve">Mgmt Principles </v>
      </c>
      <c r="D128" s="4" t="str">
        <f>TRIM('Student database_Raw'!D128)</f>
        <v>Melbourne</v>
      </c>
      <c r="E128" s="4" t="str">
        <f>TRIM('Student database_Raw'!E128)</f>
        <v>T1-2016</v>
      </c>
      <c r="F128" s="61">
        <f t="shared" si="20"/>
        <v>42442</v>
      </c>
      <c r="G128" s="56" t="str">
        <f t="shared" si="28"/>
        <v>March</v>
      </c>
      <c r="H128" s="4">
        <f>VALUE(TRIM(SUBSTITUTE('Student database_Raw'!F128, CHAR(160), "")))</f>
        <v>13</v>
      </c>
      <c r="I128" s="4" t="str">
        <f>IF(ISBLANK('Student database_Raw'!G128),I127,'Student database_Raw'!G128)</f>
        <v>Bachelor of Accounting</v>
      </c>
      <c r="J128" s="4" t="str">
        <f>'Student database_Raw'!H128</f>
        <v>1993-10-12</v>
      </c>
      <c r="K128" s="4" t="str">
        <f>IF(ISBLANK('Student database_Raw'!I128),K127,'Student database_Raw'!I128)</f>
        <v>Hope Agency</v>
      </c>
      <c r="L128" s="49">
        <f t="shared" si="21"/>
        <v>7</v>
      </c>
      <c r="M128" s="62">
        <f t="shared" si="22"/>
        <v>23</v>
      </c>
      <c r="N128" s="49">
        <f t="shared" si="29"/>
        <v>3</v>
      </c>
      <c r="O128" s="49" t="str">
        <f t="shared" si="30"/>
        <v>T1</v>
      </c>
      <c r="P128" s="49">
        <f t="shared" si="31"/>
        <v>2016</v>
      </c>
      <c r="Q128" s="49" t="b">
        <f t="shared" si="23"/>
        <v>1</v>
      </c>
      <c r="R128" t="b">
        <f t="shared" si="24"/>
        <v>1</v>
      </c>
      <c r="S128">
        <f t="shared" si="25"/>
        <v>2</v>
      </c>
      <c r="T128">
        <f t="shared" si="26"/>
        <v>49</v>
      </c>
      <c r="U128" t="str">
        <f t="shared" si="27"/>
        <v>Tuesday</v>
      </c>
    </row>
    <row r="129" spans="1:21">
      <c r="A129" s="4" t="str">
        <f>SUBSTITUTE('Student database_Raw'!A129,"K","")</f>
        <v>150227</v>
      </c>
      <c r="B129" s="4" t="str">
        <f>TRIM('Student database_Raw'!B129)</f>
        <v>Mr. Rakhshan ANDEL</v>
      </c>
      <c r="C129" s="4" t="str">
        <f>'Student database_Raw'!C129</f>
        <v xml:space="preserve">Bus Comm </v>
      </c>
      <c r="D129" s="4" t="str">
        <f>TRIM('Student database_Raw'!D129)</f>
        <v>Sydney</v>
      </c>
      <c r="E129" s="4" t="str">
        <f>TRIM('Student database_Raw'!E129)</f>
        <v>T1-2017</v>
      </c>
      <c r="F129" s="61">
        <f t="shared" si="20"/>
        <v>42807</v>
      </c>
      <c r="G129" s="56" t="str">
        <f t="shared" si="28"/>
        <v>March</v>
      </c>
      <c r="H129" s="4">
        <f>VALUE(TRIM(SUBSTITUTE('Student database_Raw'!F129, CHAR(160), "")))</f>
        <v>10</v>
      </c>
      <c r="I129" s="4" t="str">
        <f>IF(ISBLANK('Student database_Raw'!G129),I128,'Student database_Raw'!G129)</f>
        <v>Bachelor of Accounting</v>
      </c>
      <c r="J129" s="4" t="str">
        <f>'Student database_Raw'!H129</f>
        <v>1991-12-22</v>
      </c>
      <c r="K129" s="4" t="str">
        <f>IF(ISBLANK('Student database_Raw'!I129),K128,'Student database_Raw'!I129)</f>
        <v>AECC Global - Cebu</v>
      </c>
      <c r="L129" s="49">
        <f t="shared" si="21"/>
        <v>10</v>
      </c>
      <c r="M129" s="62">
        <f t="shared" si="22"/>
        <v>26</v>
      </c>
      <c r="N129" s="49">
        <f t="shared" si="29"/>
        <v>3</v>
      </c>
      <c r="O129" s="49" t="str">
        <f t="shared" si="30"/>
        <v>T1</v>
      </c>
      <c r="P129" s="49">
        <f t="shared" si="31"/>
        <v>2017</v>
      </c>
      <c r="Q129" s="49" t="b">
        <f t="shared" si="23"/>
        <v>1</v>
      </c>
      <c r="R129" t="b">
        <f t="shared" si="24"/>
        <v>1</v>
      </c>
      <c r="S129">
        <f t="shared" si="25"/>
        <v>2</v>
      </c>
      <c r="T129">
        <f t="shared" si="26"/>
        <v>49</v>
      </c>
      <c r="U129" t="str">
        <f t="shared" si="27"/>
        <v>Sunday</v>
      </c>
    </row>
    <row r="130" spans="1:21">
      <c r="A130" s="4" t="str">
        <f>SUBSTITUTE('Student database_Raw'!A130,"K","")</f>
        <v>150228</v>
      </c>
      <c r="B130" s="4" t="str">
        <f>TRIM('Student database_Raw'!B130)</f>
        <v>Mr. Afsaneh ANDEL</v>
      </c>
      <c r="C130" s="4" t="str">
        <f>'Student database_Raw'!C130</f>
        <v>Corp Resp Ethics</v>
      </c>
      <c r="D130" s="4" t="str">
        <f>TRIM('Student database_Raw'!D130)</f>
        <v>Brisbane</v>
      </c>
      <c r="E130" s="4" t="str">
        <f>TRIM('Student database_Raw'!E130)</f>
        <v>T1-2017</v>
      </c>
      <c r="F130" s="61">
        <f t="shared" si="20"/>
        <v>42807</v>
      </c>
      <c r="G130" s="56" t="str">
        <f t="shared" ref="G130:G154" si="32">TEXT(F130,"mmmm")</f>
        <v>March</v>
      </c>
      <c r="H130" s="4">
        <f>VALUE(TRIM(SUBSTITUTE('Student database_Raw'!F130, CHAR(160), "")))</f>
        <v>10</v>
      </c>
      <c r="I130" s="4" t="str">
        <f>IF(ISBLANK('Student database_Raw'!G130),I129,'Student database_Raw'!G130)</f>
        <v>Bachelor of Accounting</v>
      </c>
      <c r="J130" s="4" t="str">
        <f>'Student database_Raw'!H130</f>
        <v>1994-02-12</v>
      </c>
      <c r="K130" s="4" t="str">
        <f>IF(ISBLANK('Student database_Raw'!I130),K129,'Student database_Raw'!I130)</f>
        <v>AECC Global - Cebu</v>
      </c>
      <c r="L130" s="49">
        <f t="shared" si="21"/>
        <v>10</v>
      </c>
      <c r="M130" s="62">
        <f t="shared" si="22"/>
        <v>23</v>
      </c>
      <c r="N130" s="49">
        <f t="shared" ref="N130:N154" si="33">SEARCH("-",E130,1)</f>
        <v>3</v>
      </c>
      <c r="O130" s="49" t="str">
        <f t="shared" ref="O130:O154" si="34">LEFT(E130,N130-1)</f>
        <v>T1</v>
      </c>
      <c r="P130" s="49">
        <f t="shared" ref="P130:P154" si="35">VALUE(TRIM(SUBSTITUTE(RIGHT(E130,4),CHAR(160),"")))</f>
        <v>2017</v>
      </c>
      <c r="Q130" s="49" t="b">
        <f t="shared" si="23"/>
        <v>1</v>
      </c>
      <c r="R130" t="b">
        <f t="shared" si="24"/>
        <v>1</v>
      </c>
      <c r="S130">
        <f t="shared" si="25"/>
        <v>2</v>
      </c>
      <c r="T130">
        <f t="shared" si="26"/>
        <v>49</v>
      </c>
      <c r="U130" t="str">
        <f t="shared" si="27"/>
        <v>Saturday</v>
      </c>
    </row>
    <row r="131" spans="1:21">
      <c r="A131" s="4" t="str">
        <f>SUBSTITUTE('Student database_Raw'!A131,"K","")</f>
        <v>150229</v>
      </c>
      <c r="B131" s="4" t="str">
        <f>TRIM('Student database_Raw'!B131)</f>
        <v>Mr. Iraj JIANG</v>
      </c>
      <c r="C131" s="4" t="str">
        <f>'Student database_Raw'!C131</f>
        <v>Mktg Principles</v>
      </c>
      <c r="D131" s="4" t="str">
        <f>TRIM('Student database_Raw'!D131)</f>
        <v>Melbourne</v>
      </c>
      <c r="E131" s="4" t="str">
        <f>TRIM('Student database_Raw'!E131)</f>
        <v>T2-2014</v>
      </c>
      <c r="F131" s="61">
        <f t="shared" ref="F131:F154" si="36">DATE(P131,IF(O131="T2",7,IF(O131="T1",3,IF(O131="T3",11))),IF(O131="T2",10,IF(O131="T1",13,IF(O131="T3",6))))</f>
        <v>41830</v>
      </c>
      <c r="G131" s="56" t="str">
        <f t="shared" si="32"/>
        <v>July</v>
      </c>
      <c r="H131" s="4">
        <f>VALUE(TRIM(SUBSTITUTE('Student database_Raw'!F131, CHAR(160), "")))</f>
        <v>1</v>
      </c>
      <c r="I131" s="4" t="str">
        <f>IF(ISBLANK('Student database_Raw'!G131),I130,'Student database_Raw'!G131)</f>
        <v>Bachelor of Accounting</v>
      </c>
      <c r="J131" s="4" t="str">
        <f>'Student database_Raw'!H131</f>
        <v>1991-06-14</v>
      </c>
      <c r="K131" s="4" t="str">
        <f>IF(ISBLANK('Student database_Raw'!I131),K130,'Student database_Raw'!I131)</f>
        <v>AECC Global - Cebu</v>
      </c>
      <c r="L131" s="49">
        <f t="shared" ref="L131:L154" si="37">IF(OR(H131=20,H131&gt;20),0,20-H131)</f>
        <v>19</v>
      </c>
      <c r="M131" s="62">
        <f t="shared" ref="M131:M154" si="38">YEAR(F131)-YEAR(J131)</f>
        <v>23</v>
      </c>
      <c r="N131" s="49">
        <f t="shared" si="33"/>
        <v>3</v>
      </c>
      <c r="O131" s="49" t="str">
        <f t="shared" si="34"/>
        <v>T2</v>
      </c>
      <c r="P131" s="49">
        <f t="shared" si="35"/>
        <v>2014</v>
      </c>
      <c r="Q131" s="49" t="b">
        <f t="shared" ref="Q131:Q154" si="39">ISNUMBER(P131)</f>
        <v>1</v>
      </c>
      <c r="R131" t="b">
        <f t="shared" ref="R131:R154" si="40">ISNUMBER(H131)</f>
        <v>1</v>
      </c>
      <c r="S131">
        <f t="shared" ref="S131:S154" si="41">LEN(H131)</f>
        <v>1</v>
      </c>
      <c r="T131">
        <f t="shared" ref="T131:T154" si="42">CODE(H131)</f>
        <v>49</v>
      </c>
      <c r="U131" t="str">
        <f t="shared" ref="U131:U154" si="43">TEXT(J131,"dddd")</f>
        <v>Friday</v>
      </c>
    </row>
    <row r="132" spans="1:21">
      <c r="A132" s="4" t="str">
        <f>SUBSTITUTE('Student database_Raw'!A132,"K","")</f>
        <v>150230</v>
      </c>
      <c r="B132" s="4" t="str">
        <f>TRIM('Student database_Raw'!B132)</f>
        <v>Mr. Yashar JIANG</v>
      </c>
      <c r="C132" s="4" t="str">
        <f>'Student database_Raw'!C132</f>
        <v xml:space="preserve">Mgmt Principles </v>
      </c>
      <c r="D132" s="4" t="str">
        <f>TRIM('Student database_Raw'!D132)</f>
        <v>Sydney</v>
      </c>
      <c r="E132" s="4" t="str">
        <f>TRIM('Student database_Raw'!E132)</f>
        <v>T1-2015</v>
      </c>
      <c r="F132" s="61">
        <f t="shared" si="36"/>
        <v>42076</v>
      </c>
      <c r="G132" s="56" t="str">
        <f t="shared" si="32"/>
        <v>March</v>
      </c>
      <c r="H132" s="4">
        <f>VALUE(TRIM(SUBSTITUTE('Student database_Raw'!F132, CHAR(160), "")))</f>
        <v>11</v>
      </c>
      <c r="I132" s="4" t="str">
        <f>IF(ISBLANK('Student database_Raw'!G132),I131,'Student database_Raw'!G132)</f>
        <v>Bachelor of Accounting</v>
      </c>
      <c r="J132" s="4" t="str">
        <f>'Student database_Raw'!H132</f>
        <v>1996-08-27</v>
      </c>
      <c r="K132" s="4" t="str">
        <f>IF(ISBLANK('Student database_Raw'!I132),K131,'Student database_Raw'!I132)</f>
        <v>AECC Global - Cebu</v>
      </c>
      <c r="L132" s="49">
        <f t="shared" si="37"/>
        <v>9</v>
      </c>
      <c r="M132" s="62">
        <f t="shared" si="38"/>
        <v>19</v>
      </c>
      <c r="N132" s="49">
        <f t="shared" si="33"/>
        <v>3</v>
      </c>
      <c r="O132" s="49" t="str">
        <f t="shared" si="34"/>
        <v>T1</v>
      </c>
      <c r="P132" s="49">
        <f t="shared" si="35"/>
        <v>2015</v>
      </c>
      <c r="Q132" s="49" t="b">
        <f t="shared" si="39"/>
        <v>1</v>
      </c>
      <c r="R132" t="b">
        <f t="shared" si="40"/>
        <v>1</v>
      </c>
      <c r="S132">
        <f t="shared" si="41"/>
        <v>2</v>
      </c>
      <c r="T132">
        <f t="shared" si="42"/>
        <v>49</v>
      </c>
      <c r="U132" t="str">
        <f t="shared" si="43"/>
        <v>Tuesday</v>
      </c>
    </row>
    <row r="133" spans="1:21">
      <c r="A133" s="4" t="str">
        <f>SUBSTITUTE('Student database_Raw'!A133,"K","")</f>
        <v>150231</v>
      </c>
      <c r="B133" s="4" t="str">
        <f>TRIM('Student database_Raw'!B133)</f>
        <v>Mr. Pareeya JIANG</v>
      </c>
      <c r="C133" s="4" t="str">
        <f>'Student database_Raw'!C133</f>
        <v>Acc info Sys</v>
      </c>
      <c r="D133" s="4" t="str">
        <f>TRIM('Student database_Raw'!D133)</f>
        <v>Sydney</v>
      </c>
      <c r="E133" s="4" t="str">
        <f>TRIM('Student database_Raw'!E133)</f>
        <v>T3-2017</v>
      </c>
      <c r="F133" s="61">
        <f t="shared" si="36"/>
        <v>43045</v>
      </c>
      <c r="G133" s="56" t="str">
        <f t="shared" si="32"/>
        <v>November</v>
      </c>
      <c r="H133" s="4">
        <f>VALUE(TRIM(SUBSTITUTE('Student database_Raw'!F133, CHAR(160), "")))</f>
        <v>7</v>
      </c>
      <c r="I133" s="4" t="str">
        <f>IF(ISBLANK('Student database_Raw'!G133),I132,'Student database_Raw'!G133)</f>
        <v>Bachelor of Accounting</v>
      </c>
      <c r="J133" s="4" t="str">
        <f>'Student database_Raw'!H133</f>
        <v>1998-10-16</v>
      </c>
      <c r="K133" s="4" t="str">
        <f>IF(ISBLANK('Student database_Raw'!I133),K132,'Student database_Raw'!I133)</f>
        <v>Student World Pty Ltd</v>
      </c>
      <c r="L133" s="49">
        <f t="shared" si="37"/>
        <v>13</v>
      </c>
      <c r="M133" s="62">
        <f t="shared" si="38"/>
        <v>19</v>
      </c>
      <c r="N133" s="49">
        <f t="shared" si="33"/>
        <v>3</v>
      </c>
      <c r="O133" s="49" t="str">
        <f t="shared" si="34"/>
        <v>T3</v>
      </c>
      <c r="P133" s="49">
        <f t="shared" si="35"/>
        <v>2017</v>
      </c>
      <c r="Q133" s="49" t="b">
        <f t="shared" si="39"/>
        <v>1</v>
      </c>
      <c r="R133" t="b">
        <f t="shared" si="40"/>
        <v>1</v>
      </c>
      <c r="S133">
        <f t="shared" si="41"/>
        <v>1</v>
      </c>
      <c r="T133">
        <f t="shared" si="42"/>
        <v>55</v>
      </c>
      <c r="U133" t="str">
        <f t="shared" si="43"/>
        <v>Friday</v>
      </c>
    </row>
    <row r="134" spans="1:21">
      <c r="A134" s="4" t="str">
        <f>SUBSTITUTE('Student database_Raw'!A134,"K","")</f>
        <v>150232</v>
      </c>
      <c r="B134" s="4" t="str">
        <f>TRIM('Student database_Raw'!B134)</f>
        <v>Mr. Nazanin ng TA</v>
      </c>
      <c r="C134" s="4" t="str">
        <f>'Student database_Raw'!C134</f>
        <v>Bus Acct</v>
      </c>
      <c r="D134" s="4" t="str">
        <f>TRIM('Student database_Raw'!D134)</f>
        <v>Melbourne</v>
      </c>
      <c r="E134" s="4" t="str">
        <f>TRIM('Student database_Raw'!E134)</f>
        <v>T2-2017</v>
      </c>
      <c r="F134" s="61">
        <f t="shared" si="36"/>
        <v>42926</v>
      </c>
      <c r="G134" s="56" t="str">
        <f t="shared" si="32"/>
        <v>July</v>
      </c>
      <c r="H134" s="4">
        <f>VALUE(TRIM(SUBSTITUTE('Student database_Raw'!F134, CHAR(160), "")))</f>
        <v>19</v>
      </c>
      <c r="I134" s="4" t="str">
        <f>IF(ISBLANK('Student database_Raw'!G134),I133,'Student database_Raw'!G134)</f>
        <v>Bachelor of Accounting</v>
      </c>
      <c r="J134" s="4" t="str">
        <f>'Student database_Raw'!H134</f>
        <v>1990-10-20</v>
      </c>
      <c r="K134" s="4" t="str">
        <f>IF(ISBLANK('Student database_Raw'!I134),K133,'Student database_Raw'!I134)</f>
        <v>Student World Pty Ltd</v>
      </c>
      <c r="L134" s="49">
        <f t="shared" si="37"/>
        <v>1</v>
      </c>
      <c r="M134" s="62">
        <f t="shared" si="38"/>
        <v>27</v>
      </c>
      <c r="N134" s="49">
        <f t="shared" si="33"/>
        <v>3</v>
      </c>
      <c r="O134" s="49" t="str">
        <f t="shared" si="34"/>
        <v>T2</v>
      </c>
      <c r="P134" s="49">
        <f t="shared" si="35"/>
        <v>2017</v>
      </c>
      <c r="Q134" s="49" t="b">
        <f t="shared" si="39"/>
        <v>1</v>
      </c>
      <c r="R134" t="b">
        <f t="shared" si="40"/>
        <v>1</v>
      </c>
      <c r="S134">
        <f t="shared" si="41"/>
        <v>2</v>
      </c>
      <c r="T134">
        <f t="shared" si="42"/>
        <v>49</v>
      </c>
      <c r="U134" t="str">
        <f t="shared" si="43"/>
        <v>Saturday</v>
      </c>
    </row>
    <row r="135" spans="1:21">
      <c r="A135" s="4" t="str">
        <f>SUBSTITUTE('Student database_Raw'!A135,"K","")</f>
        <v>150233</v>
      </c>
      <c r="B135" s="4" t="str">
        <f>TRIM('Student database_Raw'!B135)</f>
        <v>Mr. Javeed AIKE*</v>
      </c>
      <c r="C135" s="4" t="str">
        <f>'Student database_Raw'!C135</f>
        <v xml:space="preserve">Bus Comm </v>
      </c>
      <c r="D135" s="4" t="str">
        <f>TRIM('Student database_Raw'!D135)</f>
        <v>Brisbane</v>
      </c>
      <c r="E135" s="4" t="str">
        <f>TRIM('Student database_Raw'!E135)</f>
        <v>T3-2016</v>
      </c>
      <c r="F135" s="61">
        <f t="shared" si="36"/>
        <v>42680</v>
      </c>
      <c r="G135" s="56" t="str">
        <f t="shared" si="32"/>
        <v>November</v>
      </c>
      <c r="H135" s="4">
        <f>VALUE(TRIM(SUBSTITUTE('Student database_Raw'!F135, CHAR(160), "")))</f>
        <v>3</v>
      </c>
      <c r="I135" s="4" t="str">
        <f>IF(ISBLANK('Student database_Raw'!G135),I134,'Student database_Raw'!G135)</f>
        <v>Bachelor of Accounting</v>
      </c>
      <c r="J135" s="4" t="str">
        <f>'Student database_Raw'!H135</f>
        <v>1993-05-21</v>
      </c>
      <c r="K135" s="4" t="str">
        <f>IF(ISBLANK('Student database_Raw'!I135),K134,'Student database_Raw'!I135)</f>
        <v>International Migration &amp; Education Services</v>
      </c>
      <c r="L135" s="49">
        <f t="shared" si="37"/>
        <v>17</v>
      </c>
      <c r="M135" s="62">
        <f t="shared" si="38"/>
        <v>23</v>
      </c>
      <c r="N135" s="49">
        <f t="shared" si="33"/>
        <v>3</v>
      </c>
      <c r="O135" s="49" t="str">
        <f t="shared" si="34"/>
        <v>T3</v>
      </c>
      <c r="P135" s="49">
        <f t="shared" si="35"/>
        <v>2016</v>
      </c>
      <c r="Q135" s="49" t="b">
        <f t="shared" si="39"/>
        <v>1</v>
      </c>
      <c r="R135" t="b">
        <f t="shared" si="40"/>
        <v>1</v>
      </c>
      <c r="S135">
        <f t="shared" si="41"/>
        <v>1</v>
      </c>
      <c r="T135">
        <f t="shared" si="42"/>
        <v>51</v>
      </c>
      <c r="U135" t="str">
        <f t="shared" si="43"/>
        <v>Friday</v>
      </c>
    </row>
    <row r="136" spans="1:21">
      <c r="A136" s="4" t="str">
        <f>SUBSTITUTE('Student database_Raw'!A136,"K","")</f>
        <v>150234</v>
      </c>
      <c r="B136" s="4" t="str">
        <f>TRIM('Student database_Raw'!B136)</f>
        <v>Mr. Farhad SINGH</v>
      </c>
      <c r="C136" s="4" t="str">
        <f>'Student database_Raw'!C136</f>
        <v>Intro to ECommerce</v>
      </c>
      <c r="D136" s="4" t="str">
        <f>TRIM('Student database_Raw'!D136)</f>
        <v>Sydney</v>
      </c>
      <c r="E136" s="4" t="str">
        <f>TRIM('Student database_Raw'!E136)</f>
        <v>T2-2016</v>
      </c>
      <c r="F136" s="61">
        <f t="shared" si="36"/>
        <v>42561</v>
      </c>
      <c r="G136" s="56" t="str">
        <f t="shared" si="32"/>
        <v>July</v>
      </c>
      <c r="H136" s="4">
        <f>VALUE(TRIM(SUBSTITUTE('Student database_Raw'!F136, CHAR(160), "")))</f>
        <v>11</v>
      </c>
      <c r="I136" s="4" t="str">
        <f>IF(ISBLANK('Student database_Raw'!G136),I135,'Student database_Raw'!G136)</f>
        <v>Bachelor of Accounting</v>
      </c>
      <c r="J136" s="4" t="str">
        <f>'Student database_Raw'!H136</f>
        <v>1994-10-27</v>
      </c>
      <c r="K136" s="4" t="str">
        <f>IF(ISBLANK('Student database_Raw'!I136),K135,'Student database_Raw'!I136)</f>
        <v>International Migration &amp; Education Services</v>
      </c>
      <c r="L136" s="49">
        <f t="shared" si="37"/>
        <v>9</v>
      </c>
      <c r="M136" s="62">
        <f t="shared" si="38"/>
        <v>22</v>
      </c>
      <c r="N136" s="49">
        <f t="shared" si="33"/>
        <v>3</v>
      </c>
      <c r="O136" s="49" t="str">
        <f t="shared" si="34"/>
        <v>T2</v>
      </c>
      <c r="P136" s="49">
        <f t="shared" si="35"/>
        <v>2016</v>
      </c>
      <c r="Q136" s="49" t="b">
        <f t="shared" si="39"/>
        <v>1</v>
      </c>
      <c r="R136" t="b">
        <f t="shared" si="40"/>
        <v>1</v>
      </c>
      <c r="S136">
        <f t="shared" si="41"/>
        <v>2</v>
      </c>
      <c r="T136">
        <f t="shared" si="42"/>
        <v>49</v>
      </c>
      <c r="U136" t="str">
        <f t="shared" si="43"/>
        <v>Thursday</v>
      </c>
    </row>
    <row r="137" spans="1:21">
      <c r="A137" s="4" t="str">
        <f>SUBSTITUTE('Student database_Raw'!A137,"K","")</f>
        <v>150235</v>
      </c>
      <c r="B137" s="4" t="str">
        <f>TRIM('Student database_Raw'!B137)</f>
        <v>Mr. Kia HENDI</v>
      </c>
      <c r="C137" s="4" t="str">
        <f>'Student database_Raw'!C137</f>
        <v xml:space="preserve">Mgmt Principles </v>
      </c>
      <c r="D137" s="4" t="str">
        <f>TRIM('Student database_Raw'!D137)</f>
        <v>Sydney</v>
      </c>
      <c r="E137" s="4" t="str">
        <f>TRIM('Student database_Raw'!E137)</f>
        <v>T2-2015</v>
      </c>
      <c r="F137" s="61">
        <f t="shared" si="36"/>
        <v>42195</v>
      </c>
      <c r="G137" s="56" t="str">
        <f t="shared" si="32"/>
        <v>July</v>
      </c>
      <c r="H137" s="4">
        <f>VALUE(TRIM(SUBSTITUTE('Student database_Raw'!F137, CHAR(160), "")))</f>
        <v>16</v>
      </c>
      <c r="I137" s="4" t="str">
        <f>IF(ISBLANK('Student database_Raw'!G137),I136,'Student database_Raw'!G137)</f>
        <v>Bachelor of Accounting</v>
      </c>
      <c r="J137" s="4" t="str">
        <f>'Student database_Raw'!H137</f>
        <v>1987-08-26</v>
      </c>
      <c r="K137" s="4" t="str">
        <f>IF(ISBLANK('Student database_Raw'!I137),K136,'Student database_Raw'!I137)</f>
        <v>International Migration &amp; Education Services</v>
      </c>
      <c r="L137" s="49">
        <f t="shared" si="37"/>
        <v>4</v>
      </c>
      <c r="M137" s="62">
        <f t="shared" si="38"/>
        <v>28</v>
      </c>
      <c r="N137" s="49">
        <f t="shared" si="33"/>
        <v>3</v>
      </c>
      <c r="O137" s="49" t="str">
        <f t="shared" si="34"/>
        <v>T2</v>
      </c>
      <c r="P137" s="49">
        <f t="shared" si="35"/>
        <v>2015</v>
      </c>
      <c r="Q137" s="49" t="b">
        <f t="shared" si="39"/>
        <v>1</v>
      </c>
      <c r="R137" t="b">
        <f t="shared" si="40"/>
        <v>1</v>
      </c>
      <c r="S137">
        <f t="shared" si="41"/>
        <v>2</v>
      </c>
      <c r="T137">
        <f t="shared" si="42"/>
        <v>49</v>
      </c>
      <c r="U137" t="str">
        <f t="shared" si="43"/>
        <v>Wednesday</v>
      </c>
    </row>
    <row r="138" spans="1:21">
      <c r="A138" s="4" t="str">
        <f>SUBSTITUTE('Student database_Raw'!A138,"K","")</f>
        <v>150236</v>
      </c>
      <c r="B138" s="4" t="str">
        <f>TRIM('Student database_Raw'!B138)</f>
        <v>Mr. Tahereh HARMA</v>
      </c>
      <c r="C138" s="4" t="str">
        <f>'Student database_Raw'!C138</f>
        <v xml:space="preserve">Bus Comm </v>
      </c>
      <c r="D138" s="4" t="str">
        <f>TRIM('Student database_Raw'!D138)</f>
        <v>Sydney</v>
      </c>
      <c r="E138" s="4" t="str">
        <f>TRIM('Student database_Raw'!E138)</f>
        <v>T3-2014</v>
      </c>
      <c r="F138" s="61">
        <f t="shared" si="36"/>
        <v>41949</v>
      </c>
      <c r="G138" s="56" t="str">
        <f t="shared" si="32"/>
        <v>November</v>
      </c>
      <c r="H138" s="4">
        <f>VALUE(TRIM(SUBSTITUTE('Student database_Raw'!F138, CHAR(160), "")))</f>
        <v>2</v>
      </c>
      <c r="I138" s="4" t="str">
        <f>IF(ISBLANK('Student database_Raw'!G138),I137,'Student database_Raw'!G138)</f>
        <v>Bachelor of Accounting</v>
      </c>
      <c r="J138" s="4" t="str">
        <f>'Student database_Raw'!H138</f>
        <v>1998-08-10</v>
      </c>
      <c r="K138" s="4" t="str">
        <f>IF(ISBLANK('Student database_Raw'!I138),K137,'Student database_Raw'!I138)</f>
        <v>IDPM Education</v>
      </c>
      <c r="L138" s="49">
        <f t="shared" si="37"/>
        <v>18</v>
      </c>
      <c r="M138" s="62">
        <f t="shared" si="38"/>
        <v>16</v>
      </c>
      <c r="N138" s="49">
        <f t="shared" si="33"/>
        <v>3</v>
      </c>
      <c r="O138" s="49" t="str">
        <f t="shared" si="34"/>
        <v>T3</v>
      </c>
      <c r="P138" s="49">
        <f t="shared" si="35"/>
        <v>2014</v>
      </c>
      <c r="Q138" s="49" t="b">
        <f t="shared" si="39"/>
        <v>1</v>
      </c>
      <c r="R138" t="b">
        <f t="shared" si="40"/>
        <v>1</v>
      </c>
      <c r="S138">
        <f t="shared" si="41"/>
        <v>1</v>
      </c>
      <c r="T138">
        <f t="shared" si="42"/>
        <v>50</v>
      </c>
      <c r="U138" t="str">
        <f t="shared" si="43"/>
        <v>Monday</v>
      </c>
    </row>
    <row r="139" spans="1:21">
      <c r="A139" s="4" t="str">
        <f>SUBSTITUTE('Student database_Raw'!A139,"K","")</f>
        <v>150237</v>
      </c>
      <c r="B139" s="4" t="str">
        <f>TRIM('Student database_Raw'!B139)</f>
        <v>Mr. Behrad HARMA</v>
      </c>
      <c r="C139" s="4" t="str">
        <f>'Student database_Raw'!C139</f>
        <v>Bus Acct</v>
      </c>
      <c r="D139" s="4" t="str">
        <f>TRIM('Student database_Raw'!D139)</f>
        <v>Brisbane</v>
      </c>
      <c r="E139" s="4" t="str">
        <f>TRIM('Student database_Raw'!E139)</f>
        <v>T3-2014</v>
      </c>
      <c r="F139" s="61">
        <f t="shared" si="36"/>
        <v>41949</v>
      </c>
      <c r="G139" s="56" t="str">
        <f t="shared" si="32"/>
        <v>November</v>
      </c>
      <c r="H139" s="4">
        <f>VALUE(TRIM(SUBSTITUTE('Student database_Raw'!F139, CHAR(160), "")))</f>
        <v>30</v>
      </c>
      <c r="I139" s="4" t="str">
        <f>IF(ISBLANK('Student database_Raw'!G139),I138,'Student database_Raw'!G139)</f>
        <v>Bachelor of Business</v>
      </c>
      <c r="J139" s="4" t="str">
        <f>'Student database_Raw'!H139</f>
        <v>1990-09-07</v>
      </c>
      <c r="K139" s="4" t="str">
        <f>IF(ISBLANK('Student database_Raw'!I139),K138,'Student database_Raw'!I139)</f>
        <v>Uni Education</v>
      </c>
      <c r="L139" s="49">
        <f t="shared" si="37"/>
        <v>0</v>
      </c>
      <c r="M139" s="62">
        <f t="shared" si="38"/>
        <v>24</v>
      </c>
      <c r="N139" s="49">
        <f t="shared" si="33"/>
        <v>3</v>
      </c>
      <c r="O139" s="49" t="str">
        <f t="shared" si="34"/>
        <v>T3</v>
      </c>
      <c r="P139" s="49">
        <f t="shared" si="35"/>
        <v>2014</v>
      </c>
      <c r="Q139" s="49" t="b">
        <f t="shared" si="39"/>
        <v>1</v>
      </c>
      <c r="R139" t="b">
        <f t="shared" si="40"/>
        <v>1</v>
      </c>
      <c r="S139">
        <f t="shared" si="41"/>
        <v>2</v>
      </c>
      <c r="T139">
        <f t="shared" si="42"/>
        <v>51</v>
      </c>
      <c r="U139" t="str">
        <f t="shared" si="43"/>
        <v>Friday</v>
      </c>
    </row>
    <row r="140" spans="1:21">
      <c r="A140" s="4" t="str">
        <f>SUBSTITUTE('Student database_Raw'!A140,"K","")</f>
        <v>150238</v>
      </c>
      <c r="B140" s="4" t="str">
        <f>TRIM('Student database_Raw'!B140)</f>
        <v>Mr. Nahal SINGH</v>
      </c>
      <c r="C140" s="4" t="str">
        <f>'Student database_Raw'!C140</f>
        <v xml:space="preserve">Bus Comm </v>
      </c>
      <c r="D140" s="4" t="str">
        <f>TRIM('Student database_Raw'!D140)</f>
        <v>Melbourne</v>
      </c>
      <c r="E140" s="4" t="str">
        <f>TRIM('Student database_Raw'!E140)</f>
        <v>T3-2015</v>
      </c>
      <c r="F140" s="61">
        <f t="shared" si="36"/>
        <v>42314</v>
      </c>
      <c r="G140" s="56" t="str">
        <f t="shared" si="32"/>
        <v>November</v>
      </c>
      <c r="H140" s="4">
        <f>VALUE(TRIM(SUBSTITUTE('Student database_Raw'!F140, CHAR(160), "")))</f>
        <v>6</v>
      </c>
      <c r="I140" s="4" t="str">
        <f>IF(ISBLANK('Student database_Raw'!G140),I139,'Student database_Raw'!G140)</f>
        <v>Bachelor of Business</v>
      </c>
      <c r="J140" s="4" t="str">
        <f>'Student database_Raw'!H140</f>
        <v>1990-04-17</v>
      </c>
      <c r="K140" s="4" t="str">
        <f>IF(ISBLANK('Student database_Raw'!I140),K139,'Student database_Raw'!I140)</f>
        <v>Uni Education</v>
      </c>
      <c r="L140" s="49">
        <f t="shared" si="37"/>
        <v>14</v>
      </c>
      <c r="M140" s="62">
        <f t="shared" si="38"/>
        <v>25</v>
      </c>
      <c r="N140" s="49">
        <f t="shared" si="33"/>
        <v>3</v>
      </c>
      <c r="O140" s="49" t="str">
        <f t="shared" si="34"/>
        <v>T3</v>
      </c>
      <c r="P140" s="49">
        <f t="shared" si="35"/>
        <v>2015</v>
      </c>
      <c r="Q140" s="49" t="b">
        <f t="shared" si="39"/>
        <v>1</v>
      </c>
      <c r="R140" t="b">
        <f t="shared" si="40"/>
        <v>1</v>
      </c>
      <c r="S140">
        <f t="shared" si="41"/>
        <v>1</v>
      </c>
      <c r="T140">
        <f t="shared" si="42"/>
        <v>54</v>
      </c>
      <c r="U140" t="str">
        <f t="shared" si="43"/>
        <v>Tuesday</v>
      </c>
    </row>
    <row r="141" spans="1:21">
      <c r="A141" s="4" t="str">
        <f>SUBSTITUTE('Student database_Raw'!A141,"K","")</f>
        <v>150239</v>
      </c>
      <c r="B141" s="4" t="str">
        <f>TRIM('Student database_Raw'!B141)</f>
        <v>Mr. Jahanshah SINGH</v>
      </c>
      <c r="C141" s="4" t="str">
        <f>'Student database_Raw'!C141</f>
        <v xml:space="preserve">Mgmt Principles </v>
      </c>
      <c r="D141" s="4" t="str">
        <f>TRIM('Student database_Raw'!D141)</f>
        <v>Brisbane</v>
      </c>
      <c r="E141" s="4" t="str">
        <f>TRIM('Student database_Raw'!E141)</f>
        <v>T2-2014</v>
      </c>
      <c r="F141" s="61">
        <f t="shared" si="36"/>
        <v>41830</v>
      </c>
      <c r="G141" s="56" t="str">
        <f t="shared" si="32"/>
        <v>July</v>
      </c>
      <c r="H141" s="4">
        <f>VALUE(TRIM(SUBSTITUTE('Student database_Raw'!F141, CHAR(160), "")))</f>
        <v>2</v>
      </c>
      <c r="I141" s="4" t="str">
        <f>IF(ISBLANK('Student database_Raw'!G141),I140,'Student database_Raw'!G141)</f>
        <v>Bachelor of Business</v>
      </c>
      <c r="J141" s="4" t="str">
        <f>'Student database_Raw'!H141</f>
        <v>1987-01-04</v>
      </c>
      <c r="K141" s="4" t="str">
        <f>IF(ISBLANK('Student database_Raw'!I141),K140,'Student database_Raw'!I141)</f>
        <v>International Migration &amp; Education Services</v>
      </c>
      <c r="L141" s="49">
        <f t="shared" si="37"/>
        <v>18</v>
      </c>
      <c r="M141" s="62">
        <f t="shared" si="38"/>
        <v>27</v>
      </c>
      <c r="N141" s="49">
        <f t="shared" si="33"/>
        <v>3</v>
      </c>
      <c r="O141" s="49" t="str">
        <f t="shared" si="34"/>
        <v>T2</v>
      </c>
      <c r="P141" s="49">
        <f t="shared" si="35"/>
        <v>2014</v>
      </c>
      <c r="Q141" s="49" t="b">
        <f t="shared" si="39"/>
        <v>1</v>
      </c>
      <c r="R141" t="b">
        <f t="shared" si="40"/>
        <v>1</v>
      </c>
      <c r="S141">
        <f t="shared" si="41"/>
        <v>1</v>
      </c>
      <c r="T141">
        <f t="shared" si="42"/>
        <v>50</v>
      </c>
      <c r="U141" t="str">
        <f t="shared" si="43"/>
        <v>Sunday</v>
      </c>
    </row>
    <row r="142" spans="1:21">
      <c r="A142" s="4" t="str">
        <f>SUBSTITUTE('Student database_Raw'!A142,"K","")</f>
        <v>150240</v>
      </c>
      <c r="B142" s="4" t="str">
        <f>TRIM('Student database_Raw'!B142)</f>
        <v>Mr. Nargess SINGH</v>
      </c>
      <c r="C142" s="4" t="str">
        <f>'Student database_Raw'!C142</f>
        <v>Bus Acct</v>
      </c>
      <c r="D142" s="4" t="str">
        <f>TRIM('Student database_Raw'!D142)</f>
        <v>Melbourne</v>
      </c>
      <c r="E142" s="4" t="str">
        <f>TRIM('Student database_Raw'!E142)</f>
        <v>T2-2016</v>
      </c>
      <c r="F142" s="61">
        <f t="shared" si="36"/>
        <v>42561</v>
      </c>
      <c r="G142" s="56" t="str">
        <f t="shared" si="32"/>
        <v>July</v>
      </c>
      <c r="H142" s="4">
        <f>VALUE(TRIM(SUBSTITUTE('Student database_Raw'!F142, CHAR(160), "")))</f>
        <v>5</v>
      </c>
      <c r="I142" s="4" t="str">
        <f>IF(ISBLANK('Student database_Raw'!G142),I141,'Student database_Raw'!G142)</f>
        <v>Bachelor of Accounting</v>
      </c>
      <c r="J142" s="4" t="str">
        <f>'Student database_Raw'!H142</f>
        <v>1987-05-24</v>
      </c>
      <c r="K142" s="4" t="str">
        <f>IF(ISBLANK('Student database_Raw'!I142),K141,'Student database_Raw'!I142)</f>
        <v>Hope Agency</v>
      </c>
      <c r="L142" s="49">
        <f t="shared" si="37"/>
        <v>15</v>
      </c>
      <c r="M142" s="62">
        <f t="shared" si="38"/>
        <v>29</v>
      </c>
      <c r="N142" s="49">
        <f t="shared" si="33"/>
        <v>3</v>
      </c>
      <c r="O142" s="49" t="str">
        <f t="shared" si="34"/>
        <v>T2</v>
      </c>
      <c r="P142" s="49">
        <f t="shared" si="35"/>
        <v>2016</v>
      </c>
      <c r="Q142" s="49" t="b">
        <f t="shared" si="39"/>
        <v>1</v>
      </c>
      <c r="R142" t="b">
        <f t="shared" si="40"/>
        <v>1</v>
      </c>
      <c r="S142">
        <f t="shared" si="41"/>
        <v>1</v>
      </c>
      <c r="T142">
        <f t="shared" si="42"/>
        <v>53</v>
      </c>
      <c r="U142" t="str">
        <f t="shared" si="43"/>
        <v>Sunday</v>
      </c>
    </row>
    <row r="143" spans="1:21">
      <c r="A143" s="4" t="str">
        <f>SUBSTITUTE('Student database_Raw'!A143,"K","")</f>
        <v>150241</v>
      </c>
      <c r="B143" s="4" t="str">
        <f>TRIM('Student database_Raw'!B143)</f>
        <v>Mr. Goshtasb SYED</v>
      </c>
      <c r="C143" s="4" t="str">
        <f>'Student database_Raw'!C143</f>
        <v>Bus Economics</v>
      </c>
      <c r="D143" s="4" t="str">
        <f>TRIM('Student database_Raw'!D143)</f>
        <v>Brisbane</v>
      </c>
      <c r="E143" s="4" t="str">
        <f>TRIM('Student database_Raw'!E143)</f>
        <v>T3-2017</v>
      </c>
      <c r="F143" s="61">
        <f t="shared" si="36"/>
        <v>43045</v>
      </c>
      <c r="G143" s="56" t="str">
        <f t="shared" si="32"/>
        <v>November</v>
      </c>
      <c r="H143" s="4">
        <f>VALUE(TRIM(SUBSTITUTE('Student database_Raw'!F143, CHAR(160), "")))</f>
        <v>8</v>
      </c>
      <c r="I143" s="4" t="str">
        <f>IF(ISBLANK('Student database_Raw'!G143),I142,'Student database_Raw'!G143)</f>
        <v>Bachelor of Accounting</v>
      </c>
      <c r="J143" s="4" t="str">
        <f>'Student database_Raw'!H143</f>
        <v>1993-05-13</v>
      </c>
      <c r="K143" s="4" t="str">
        <f>IF(ISBLANK('Student database_Raw'!I143),K142,'Student database_Raw'!I143)</f>
        <v>Hope Agency</v>
      </c>
      <c r="L143" s="49">
        <f t="shared" si="37"/>
        <v>12</v>
      </c>
      <c r="M143" s="62">
        <f t="shared" si="38"/>
        <v>24</v>
      </c>
      <c r="N143" s="49">
        <f t="shared" si="33"/>
        <v>3</v>
      </c>
      <c r="O143" s="49" t="str">
        <f t="shared" si="34"/>
        <v>T3</v>
      </c>
      <c r="P143" s="49">
        <f t="shared" si="35"/>
        <v>2017</v>
      </c>
      <c r="Q143" s="49" t="b">
        <f t="shared" si="39"/>
        <v>1</v>
      </c>
      <c r="R143" t="b">
        <f t="shared" si="40"/>
        <v>1</v>
      </c>
      <c r="S143">
        <f t="shared" si="41"/>
        <v>1</v>
      </c>
      <c r="T143">
        <f t="shared" si="42"/>
        <v>56</v>
      </c>
      <c r="U143" t="str">
        <f t="shared" si="43"/>
        <v>Thursday</v>
      </c>
    </row>
    <row r="144" spans="1:21">
      <c r="A144" s="4" t="str">
        <f>SUBSTITUTE('Student database_Raw'!A144,"K","")</f>
        <v>150242</v>
      </c>
      <c r="B144" s="4" t="str">
        <f>TRIM('Student database_Raw'!B144)</f>
        <v>Mr. Negeen SYED</v>
      </c>
      <c r="C144" s="4" t="str">
        <f>'Student database_Raw'!C144</f>
        <v>Intro to ECommerce</v>
      </c>
      <c r="D144" s="4" t="str">
        <f>TRIM('Student database_Raw'!D144)</f>
        <v>Brisbane</v>
      </c>
      <c r="E144" s="4" t="str">
        <f>TRIM('Student database_Raw'!E144)</f>
        <v>T3-2015</v>
      </c>
      <c r="F144" s="61">
        <f t="shared" si="36"/>
        <v>42314</v>
      </c>
      <c r="G144" s="56" t="str">
        <f t="shared" si="32"/>
        <v>November</v>
      </c>
      <c r="H144" s="4">
        <f>VALUE(TRIM(SUBSTITUTE('Student database_Raw'!F144, CHAR(160), "")))</f>
        <v>1</v>
      </c>
      <c r="I144" s="4" t="str">
        <f>IF(ISBLANK('Student database_Raw'!G144),I143,'Student database_Raw'!G144)</f>
        <v>Bachelor of Business </v>
      </c>
      <c r="J144" s="4" t="str">
        <f>'Student database_Raw'!H144</f>
        <v>1993-06-25</v>
      </c>
      <c r="K144" s="4" t="str">
        <f>IF(ISBLANK('Student database_Raw'!I144),K143,'Student database_Raw'!I144)</f>
        <v>Expert Education Services</v>
      </c>
      <c r="L144" s="49">
        <f t="shared" si="37"/>
        <v>19</v>
      </c>
      <c r="M144" s="62">
        <f t="shared" si="38"/>
        <v>22</v>
      </c>
      <c r="N144" s="49">
        <f t="shared" si="33"/>
        <v>3</v>
      </c>
      <c r="O144" s="49" t="str">
        <f t="shared" si="34"/>
        <v>T3</v>
      </c>
      <c r="P144" s="49">
        <f t="shared" si="35"/>
        <v>2015</v>
      </c>
      <c r="Q144" s="49" t="b">
        <f t="shared" si="39"/>
        <v>1</v>
      </c>
      <c r="R144" t="b">
        <f t="shared" si="40"/>
        <v>1</v>
      </c>
      <c r="S144">
        <f t="shared" si="41"/>
        <v>1</v>
      </c>
      <c r="T144">
        <f t="shared" si="42"/>
        <v>49</v>
      </c>
      <c r="U144" t="str">
        <f t="shared" si="43"/>
        <v>Friday</v>
      </c>
    </row>
    <row r="145" spans="1:21">
      <c r="A145" s="4" t="str">
        <f>SUBSTITUTE('Student database_Raw'!A145,"K","")</f>
        <v>150243</v>
      </c>
      <c r="B145" s="4" t="str">
        <f>TRIM('Student database_Raw'!B145)</f>
        <v>Mr. Pareerou SYED</v>
      </c>
      <c r="C145" s="4" t="str">
        <f>'Student database_Raw'!C145</f>
        <v xml:space="preserve">Mgmt Principles </v>
      </c>
      <c r="D145" s="4" t="str">
        <f>TRIM('Student database_Raw'!D145)</f>
        <v>Sydney</v>
      </c>
      <c r="E145" s="4" t="str">
        <f>TRIM('Student database_Raw'!E145)</f>
        <v>T2-2014</v>
      </c>
      <c r="F145" s="61">
        <f t="shared" si="36"/>
        <v>41830</v>
      </c>
      <c r="G145" s="56" t="str">
        <f t="shared" si="32"/>
        <v>July</v>
      </c>
      <c r="H145" s="4">
        <f>VALUE(TRIM(SUBSTITUTE('Student database_Raw'!F145, CHAR(160), "")))</f>
        <v>11</v>
      </c>
      <c r="I145" s="4" t="str">
        <f>IF(ISBLANK('Student database_Raw'!G145),I144,'Student database_Raw'!G145)</f>
        <v>Bachelor of Business </v>
      </c>
      <c r="J145" s="4" t="str">
        <f>'Student database_Raw'!H145</f>
        <v>1987-10-13</v>
      </c>
      <c r="K145" s="4" t="str">
        <f>IF(ISBLANK('Student database_Raw'!I145),K144,'Student database_Raw'!I145)</f>
        <v>Expert Education Services</v>
      </c>
      <c r="L145" s="49">
        <f t="shared" si="37"/>
        <v>9</v>
      </c>
      <c r="M145" s="62">
        <f t="shared" si="38"/>
        <v>27</v>
      </c>
      <c r="N145" s="49">
        <f t="shared" si="33"/>
        <v>3</v>
      </c>
      <c r="O145" s="49" t="str">
        <f t="shared" si="34"/>
        <v>T2</v>
      </c>
      <c r="P145" s="49">
        <f t="shared" si="35"/>
        <v>2014</v>
      </c>
      <c r="Q145" s="49" t="b">
        <f t="shared" si="39"/>
        <v>1</v>
      </c>
      <c r="R145" t="b">
        <f t="shared" si="40"/>
        <v>1</v>
      </c>
      <c r="S145">
        <f t="shared" si="41"/>
        <v>2</v>
      </c>
      <c r="T145">
        <f t="shared" si="42"/>
        <v>49</v>
      </c>
      <c r="U145" t="str">
        <f t="shared" si="43"/>
        <v>Tuesday</v>
      </c>
    </row>
    <row r="146" spans="1:21">
      <c r="A146" s="4" t="str">
        <f>SUBSTITUTE('Student database_Raw'!A146,"K","")</f>
        <v>150244</v>
      </c>
      <c r="B146" s="4" t="str">
        <f>TRIM('Student database_Raw'!B146)</f>
        <v>Mr. Mehrangiz AKRAM</v>
      </c>
      <c r="C146" s="4" t="str">
        <f>'Student database_Raw'!C146</f>
        <v xml:space="preserve">Quant Methods </v>
      </c>
      <c r="D146" s="4" t="str">
        <f>TRIM('Student database_Raw'!D146)</f>
        <v>Brisbane</v>
      </c>
      <c r="E146" s="4" t="str">
        <f>TRIM('Student database_Raw'!E146)</f>
        <v>T2-2016</v>
      </c>
      <c r="F146" s="61">
        <f t="shared" si="36"/>
        <v>42561</v>
      </c>
      <c r="G146" s="56" t="str">
        <f t="shared" si="32"/>
        <v>July</v>
      </c>
      <c r="H146" s="4">
        <f>VALUE(TRIM(SUBSTITUTE('Student database_Raw'!F146, CHAR(160), "")))</f>
        <v>7</v>
      </c>
      <c r="I146" s="4" t="str">
        <f>IF(ISBLANK('Student database_Raw'!G146),I145,'Student database_Raw'!G146)</f>
        <v>Bachelor of Business </v>
      </c>
      <c r="J146" s="4" t="str">
        <f>'Student database_Raw'!H146</f>
        <v>1998-03-09</v>
      </c>
      <c r="K146" s="4" t="str">
        <f>IF(ISBLANK('Student database_Raw'!I146),K145,'Student database_Raw'!I146)</f>
        <v>Expert Education Services</v>
      </c>
      <c r="L146" s="49">
        <f t="shared" si="37"/>
        <v>13</v>
      </c>
      <c r="M146" s="62">
        <f t="shared" si="38"/>
        <v>18</v>
      </c>
      <c r="N146" s="49">
        <f t="shared" si="33"/>
        <v>3</v>
      </c>
      <c r="O146" s="49" t="str">
        <f t="shared" si="34"/>
        <v>T2</v>
      </c>
      <c r="P146" s="49">
        <f t="shared" si="35"/>
        <v>2016</v>
      </c>
      <c r="Q146" s="49" t="b">
        <f t="shared" si="39"/>
        <v>1</v>
      </c>
      <c r="R146" t="b">
        <f t="shared" si="40"/>
        <v>1</v>
      </c>
      <c r="S146">
        <f t="shared" si="41"/>
        <v>1</v>
      </c>
      <c r="T146">
        <f t="shared" si="42"/>
        <v>55</v>
      </c>
      <c r="U146" t="str">
        <f t="shared" si="43"/>
        <v>Monday</v>
      </c>
    </row>
    <row r="147" spans="1:21">
      <c r="A147" s="4" t="str">
        <f>SUBSTITUTE('Student database_Raw'!A147,"K","")</f>
        <v>150245</v>
      </c>
      <c r="B147" s="4" t="str">
        <f>TRIM('Student database_Raw'!B147)</f>
        <v>Mr. Tahmineh r ALI</v>
      </c>
      <c r="C147" s="4" t="str">
        <f>'Student database_Raw'!C147</f>
        <v xml:space="preserve">Quant Methods </v>
      </c>
      <c r="D147" s="4" t="str">
        <f>TRIM('Student database_Raw'!D147)</f>
        <v>Sydney</v>
      </c>
      <c r="E147" s="4" t="str">
        <f>TRIM('Student database_Raw'!E147)</f>
        <v>T2-2016</v>
      </c>
      <c r="F147" s="61">
        <f t="shared" si="36"/>
        <v>42561</v>
      </c>
      <c r="G147" s="56" t="str">
        <f t="shared" si="32"/>
        <v>July</v>
      </c>
      <c r="H147" s="4">
        <f>VALUE(TRIM(SUBSTITUTE('Student database_Raw'!F147, CHAR(160), "")))</f>
        <v>4</v>
      </c>
      <c r="I147" s="4" t="str">
        <f>IF(ISBLANK('Student database_Raw'!G147),I146,'Student database_Raw'!G147)</f>
        <v>Bachelor of Accounting </v>
      </c>
      <c r="J147" s="4" t="str">
        <f>'Student database_Raw'!H147</f>
        <v>1996-11-12</v>
      </c>
      <c r="K147" s="4" t="str">
        <f>IF(ISBLANK('Student database_Raw'!I147),K146,'Student database_Raw'!I147)</f>
        <v>International Migration &amp; Education Services</v>
      </c>
      <c r="L147" s="49">
        <f t="shared" si="37"/>
        <v>16</v>
      </c>
      <c r="M147" s="62">
        <f t="shared" si="38"/>
        <v>20</v>
      </c>
      <c r="N147" s="49">
        <f t="shared" si="33"/>
        <v>3</v>
      </c>
      <c r="O147" s="49" t="str">
        <f t="shared" si="34"/>
        <v>T2</v>
      </c>
      <c r="P147" s="49">
        <f t="shared" si="35"/>
        <v>2016</v>
      </c>
      <c r="Q147" s="49" t="b">
        <f t="shared" si="39"/>
        <v>1</v>
      </c>
      <c r="R147" t="b">
        <f t="shared" si="40"/>
        <v>1</v>
      </c>
      <c r="S147">
        <f t="shared" si="41"/>
        <v>1</v>
      </c>
      <c r="T147">
        <f t="shared" si="42"/>
        <v>52</v>
      </c>
      <c r="U147" t="str">
        <f t="shared" si="43"/>
        <v>Tuesday</v>
      </c>
    </row>
    <row r="148" spans="1:21">
      <c r="A148" s="4" t="str">
        <f>SUBSTITUTE('Student database_Raw'!A148,"K","")</f>
        <v>150246</v>
      </c>
      <c r="B148" s="4" t="str">
        <f>TRIM('Student database_Raw'!B148)</f>
        <v>Mr. Tarsa r ALI</v>
      </c>
      <c r="C148" s="4" t="str">
        <f>'Student database_Raw'!C148</f>
        <v>Bus Acct</v>
      </c>
      <c r="D148" s="4" t="str">
        <f>TRIM('Student database_Raw'!D148)</f>
        <v>Brisbane</v>
      </c>
      <c r="E148" s="4" t="str">
        <f>TRIM('Student database_Raw'!E148)</f>
        <v>T1-2015</v>
      </c>
      <c r="F148" s="61">
        <f t="shared" si="36"/>
        <v>42076</v>
      </c>
      <c r="G148" s="56" t="str">
        <f t="shared" si="32"/>
        <v>March</v>
      </c>
      <c r="H148" s="4">
        <f>VALUE(TRIM(SUBSTITUTE('Student database_Raw'!F148, CHAR(160), "")))</f>
        <v>5</v>
      </c>
      <c r="I148" s="4" t="str">
        <f>IF(ISBLANK('Student database_Raw'!G148),I147,'Student database_Raw'!G148)</f>
        <v>Bachelor of Business </v>
      </c>
      <c r="J148" s="4" t="str">
        <f>'Student database_Raw'!H148</f>
        <v>1991-04-16</v>
      </c>
      <c r="K148" s="4" t="str">
        <f>IF(ISBLANK('Student database_Raw'!I148),K147,'Student database_Raw'!I148)</f>
        <v>Uni Education</v>
      </c>
      <c r="L148" s="49">
        <f t="shared" si="37"/>
        <v>15</v>
      </c>
      <c r="M148" s="62">
        <f t="shared" si="38"/>
        <v>24</v>
      </c>
      <c r="N148" s="49">
        <f t="shared" si="33"/>
        <v>3</v>
      </c>
      <c r="O148" s="49" t="str">
        <f t="shared" si="34"/>
        <v>T1</v>
      </c>
      <c r="P148" s="49">
        <f t="shared" si="35"/>
        <v>2015</v>
      </c>
      <c r="Q148" s="49" t="b">
        <f t="shared" si="39"/>
        <v>1</v>
      </c>
      <c r="R148" t="b">
        <f t="shared" si="40"/>
        <v>1</v>
      </c>
      <c r="S148">
        <f t="shared" si="41"/>
        <v>1</v>
      </c>
      <c r="T148">
        <f t="shared" si="42"/>
        <v>53</v>
      </c>
      <c r="U148" t="str">
        <f t="shared" si="43"/>
        <v>Tuesday</v>
      </c>
    </row>
    <row r="149" spans="1:21">
      <c r="A149" s="4" t="str">
        <f>SUBSTITUTE('Student database_Raw'!A149,"K","")</f>
        <v>150247</v>
      </c>
      <c r="B149" s="4" t="str">
        <f>TRIM('Student database_Raw'!B149)</f>
        <v>Mr. Zal r ALI</v>
      </c>
      <c r="C149" s="4" t="str">
        <f>'Student database_Raw'!C149</f>
        <v xml:space="preserve">Bus Comm </v>
      </c>
      <c r="D149" s="4" t="str">
        <f>TRIM('Student database_Raw'!D149)</f>
        <v>Brisbane</v>
      </c>
      <c r="E149" s="4" t="str">
        <f>TRIM('Student database_Raw'!E149)</f>
        <v>T3-2016</v>
      </c>
      <c r="F149" s="61">
        <f t="shared" si="36"/>
        <v>42680</v>
      </c>
      <c r="G149" s="56" t="str">
        <f t="shared" si="32"/>
        <v>November</v>
      </c>
      <c r="H149" s="4">
        <f>VALUE(TRIM(SUBSTITUTE('Student database_Raw'!F149, CHAR(160), "")))</f>
        <v>9</v>
      </c>
      <c r="I149" s="4" t="str">
        <f>IF(ISBLANK('Student database_Raw'!G149),I148,'Student database_Raw'!G149)</f>
        <v>Bachelor of Business </v>
      </c>
      <c r="J149" s="4" t="str">
        <f>'Student database_Raw'!H149</f>
        <v>1992-02-04</v>
      </c>
      <c r="K149" s="4" t="str">
        <f>IF(ISBLANK('Student database_Raw'!I149),K148,'Student database_Raw'!I149)</f>
        <v>Uni Education</v>
      </c>
      <c r="L149" s="49">
        <f t="shared" si="37"/>
        <v>11</v>
      </c>
      <c r="M149" s="62">
        <f t="shared" si="38"/>
        <v>24</v>
      </c>
      <c r="N149" s="49">
        <f t="shared" si="33"/>
        <v>3</v>
      </c>
      <c r="O149" s="49" t="str">
        <f t="shared" si="34"/>
        <v>T3</v>
      </c>
      <c r="P149" s="49">
        <f t="shared" si="35"/>
        <v>2016</v>
      </c>
      <c r="Q149" s="49" t="b">
        <f t="shared" si="39"/>
        <v>1</v>
      </c>
      <c r="R149" t="b">
        <f t="shared" si="40"/>
        <v>1</v>
      </c>
      <c r="S149">
        <f t="shared" si="41"/>
        <v>1</v>
      </c>
      <c r="T149">
        <f t="shared" si="42"/>
        <v>57</v>
      </c>
      <c r="U149" t="str">
        <f t="shared" si="43"/>
        <v>Tuesday</v>
      </c>
    </row>
    <row r="150" spans="1:21">
      <c r="A150" s="4" t="str">
        <f>SUBSTITUTE('Student database_Raw'!A150,"K","")</f>
        <v>150248</v>
      </c>
      <c r="B150" s="4" t="str">
        <f>TRIM('Student database_Raw'!B150)</f>
        <v>Mr. Mahyar SAWAN</v>
      </c>
      <c r="C150" s="4" t="str">
        <f>'Student database_Raw'!C150</f>
        <v>HRM</v>
      </c>
      <c r="D150" s="4" t="str">
        <f>TRIM('Student database_Raw'!D150)</f>
        <v>Sydney</v>
      </c>
      <c r="E150" s="4" t="str">
        <f>TRIM('Student database_Raw'!E150)</f>
        <v>T1-2017</v>
      </c>
      <c r="F150" s="61">
        <f t="shared" si="36"/>
        <v>42807</v>
      </c>
      <c r="G150" s="56" t="str">
        <f t="shared" si="32"/>
        <v>March</v>
      </c>
      <c r="H150" s="4">
        <f>VALUE(TRIM(SUBSTITUTE('Student database_Raw'!F150, CHAR(160), "")))</f>
        <v>6</v>
      </c>
      <c r="I150" s="4" t="str">
        <f>IF(ISBLANK('Student database_Raw'!G150),I149,'Student database_Raw'!G150)</f>
        <v>Bachelor of Business </v>
      </c>
      <c r="J150" s="4" t="str">
        <f>'Student database_Raw'!H150</f>
        <v>1990-12-12</v>
      </c>
      <c r="K150" s="4" t="str">
        <f>IF(ISBLANK('Student database_Raw'!I150),K149,'Student database_Raw'!I150)</f>
        <v>Uni Education</v>
      </c>
      <c r="L150" s="49">
        <f t="shared" si="37"/>
        <v>14</v>
      </c>
      <c r="M150" s="62">
        <f t="shared" si="38"/>
        <v>27</v>
      </c>
      <c r="N150" s="49">
        <f t="shared" si="33"/>
        <v>3</v>
      </c>
      <c r="O150" s="49" t="str">
        <f t="shared" si="34"/>
        <v>T1</v>
      </c>
      <c r="P150" s="49">
        <f t="shared" si="35"/>
        <v>2017</v>
      </c>
      <c r="Q150" s="49" t="b">
        <f t="shared" si="39"/>
        <v>1</v>
      </c>
      <c r="R150" t="b">
        <f t="shared" si="40"/>
        <v>1</v>
      </c>
      <c r="S150">
        <f t="shared" si="41"/>
        <v>1</v>
      </c>
      <c r="T150">
        <f t="shared" si="42"/>
        <v>54</v>
      </c>
      <c r="U150" t="str">
        <f t="shared" si="43"/>
        <v>Wednesday</v>
      </c>
    </row>
    <row r="151" spans="1:21">
      <c r="A151" s="4" t="str">
        <f>SUBSTITUTE('Student database_Raw'!A151,"K","")</f>
        <v>150249</v>
      </c>
      <c r="B151" s="4" t="str">
        <f>TRIM('Student database_Raw'!B151)</f>
        <v>Mr. Danush SAWAN</v>
      </c>
      <c r="C151" s="4" t="str">
        <f>'Student database_Raw'!C151</f>
        <v xml:space="preserve">Bus Comm </v>
      </c>
      <c r="D151" s="4" t="str">
        <f>TRIM('Student database_Raw'!D151)</f>
        <v>Brisbane</v>
      </c>
      <c r="E151" s="4" t="str">
        <f>TRIM('Student database_Raw'!E151)</f>
        <v>T2-2014</v>
      </c>
      <c r="F151" s="61">
        <f t="shared" si="36"/>
        <v>41830</v>
      </c>
      <c r="G151" s="56" t="str">
        <f t="shared" si="32"/>
        <v>July</v>
      </c>
      <c r="H151" s="4">
        <f>VALUE(TRIM(SUBSTITUTE('Student database_Raw'!F151, CHAR(160), "")))</f>
        <v>23</v>
      </c>
      <c r="I151" s="4" t="str">
        <f>IF(ISBLANK('Student database_Raw'!G151),I150,'Student database_Raw'!G151)</f>
        <v>Bachelor of Business </v>
      </c>
      <c r="J151" s="4" t="str">
        <f>'Student database_Raw'!H151</f>
        <v>1997-04-23</v>
      </c>
      <c r="K151" s="4" t="str">
        <f>IF(ISBLANK('Student database_Raw'!I151),K150,'Student database_Raw'!I151)</f>
        <v>IDPM Education</v>
      </c>
      <c r="L151" s="49">
        <f t="shared" si="37"/>
        <v>0</v>
      </c>
      <c r="M151" s="62">
        <f t="shared" si="38"/>
        <v>17</v>
      </c>
      <c r="N151" s="49">
        <f t="shared" si="33"/>
        <v>3</v>
      </c>
      <c r="O151" s="49" t="str">
        <f t="shared" si="34"/>
        <v>T2</v>
      </c>
      <c r="P151" s="49">
        <f t="shared" si="35"/>
        <v>2014</v>
      </c>
      <c r="Q151" s="49" t="b">
        <f t="shared" si="39"/>
        <v>1</v>
      </c>
      <c r="R151" t="b">
        <f t="shared" si="40"/>
        <v>1</v>
      </c>
      <c r="S151">
        <f t="shared" si="41"/>
        <v>2</v>
      </c>
      <c r="T151">
        <f t="shared" si="42"/>
        <v>50</v>
      </c>
      <c r="U151" t="str">
        <f t="shared" si="43"/>
        <v>Wednesday</v>
      </c>
    </row>
    <row r="152" spans="1:21">
      <c r="A152" s="4" t="str">
        <f>SUBSTITUTE('Student database_Raw'!A152,"K","")</f>
        <v>150250</v>
      </c>
      <c r="B152" s="4" t="str">
        <f>TRIM('Student database_Raw'!B152)</f>
        <v>Mr. Arsham SAWAN</v>
      </c>
      <c r="C152" s="4" t="str">
        <f>'Student database_Raw'!C152</f>
        <v>Intro to ECommerce</v>
      </c>
      <c r="D152" s="4" t="str">
        <f>TRIM('Student database_Raw'!D152)</f>
        <v>Melbourne</v>
      </c>
      <c r="E152" s="4" t="str">
        <f>TRIM('Student database_Raw'!E152)</f>
        <v>T3-2015</v>
      </c>
      <c r="F152" s="61">
        <f t="shared" si="36"/>
        <v>42314</v>
      </c>
      <c r="G152" s="56" t="str">
        <f t="shared" si="32"/>
        <v>November</v>
      </c>
      <c r="H152" s="4">
        <f>VALUE(TRIM(SUBSTITUTE('Student database_Raw'!F152, CHAR(160), "")))</f>
        <v>26</v>
      </c>
      <c r="I152" s="4" t="str">
        <f>IF(ISBLANK('Student database_Raw'!G152),I151,'Student database_Raw'!G152)</f>
        <v>Bachelor of Business </v>
      </c>
      <c r="J152" s="4" t="str">
        <f>'Student database_Raw'!H152</f>
        <v>1996-07-05</v>
      </c>
      <c r="K152" s="4" t="str">
        <f>IF(ISBLANK('Student database_Raw'!I152),K151,'Student database_Raw'!I152)</f>
        <v>IDPM Education</v>
      </c>
      <c r="L152" s="49">
        <f t="shared" si="37"/>
        <v>0</v>
      </c>
      <c r="M152" s="62">
        <f t="shared" si="38"/>
        <v>19</v>
      </c>
      <c r="N152" s="49">
        <f t="shared" si="33"/>
        <v>3</v>
      </c>
      <c r="O152" s="49" t="str">
        <f t="shared" si="34"/>
        <v>T3</v>
      </c>
      <c r="P152" s="49">
        <f t="shared" si="35"/>
        <v>2015</v>
      </c>
      <c r="Q152" s="49" t="b">
        <f t="shared" si="39"/>
        <v>1</v>
      </c>
      <c r="R152" t="b">
        <f t="shared" si="40"/>
        <v>1</v>
      </c>
      <c r="S152">
        <f t="shared" si="41"/>
        <v>2</v>
      </c>
      <c r="T152">
        <f t="shared" si="42"/>
        <v>50</v>
      </c>
      <c r="U152" t="str">
        <f t="shared" si="43"/>
        <v>Friday</v>
      </c>
    </row>
    <row r="153" spans="1:21">
      <c r="A153" s="4" t="str">
        <f>SUBSTITUTE('Student database_Raw'!A153,"K","")</f>
        <v>150251</v>
      </c>
      <c r="B153" s="4" t="str">
        <f>TRIM('Student database_Raw'!B153)</f>
        <v>Ms. Rakhshan SAPNA</v>
      </c>
      <c r="C153" s="4" t="str">
        <f>'Student database_Raw'!C153</f>
        <v xml:space="preserve">Mgmt Principles </v>
      </c>
      <c r="D153" s="4" t="str">
        <f>TRIM('Student database_Raw'!D153)</f>
        <v>Brisbane</v>
      </c>
      <c r="E153" s="4" t="str">
        <f>TRIM('Student database_Raw'!E153)</f>
        <v>T1-2017</v>
      </c>
      <c r="F153" s="61">
        <f t="shared" si="36"/>
        <v>42807</v>
      </c>
      <c r="G153" s="56" t="str">
        <f t="shared" si="32"/>
        <v>March</v>
      </c>
      <c r="H153" s="4">
        <f>VALUE(TRIM(SUBSTITUTE('Student database_Raw'!F153, CHAR(160), "")))</f>
        <v>1</v>
      </c>
      <c r="I153" s="4" t="str">
        <f>IF(ISBLANK('Student database_Raw'!G153),I152,'Student database_Raw'!G153)</f>
        <v>Bachelor of Business </v>
      </c>
      <c r="J153" s="4" t="str">
        <f>'Student database_Raw'!H153</f>
        <v>1989-02-13</v>
      </c>
      <c r="K153" s="4" t="str">
        <f>IF(ISBLANK('Student database_Raw'!I153),K152,'Student database_Raw'!I153)</f>
        <v>IDPM Education</v>
      </c>
      <c r="L153" s="49">
        <f t="shared" si="37"/>
        <v>19</v>
      </c>
      <c r="M153" s="62">
        <f t="shared" si="38"/>
        <v>28</v>
      </c>
      <c r="N153" s="49">
        <f t="shared" si="33"/>
        <v>3</v>
      </c>
      <c r="O153" s="49" t="str">
        <f t="shared" si="34"/>
        <v>T1</v>
      </c>
      <c r="P153" s="49">
        <f t="shared" si="35"/>
        <v>2017</v>
      </c>
      <c r="Q153" s="49" t="b">
        <f t="shared" si="39"/>
        <v>1</v>
      </c>
      <c r="R153" t="b">
        <f t="shared" si="40"/>
        <v>1</v>
      </c>
      <c r="S153">
        <f t="shared" si="41"/>
        <v>1</v>
      </c>
      <c r="T153">
        <f t="shared" si="42"/>
        <v>49</v>
      </c>
      <c r="U153" t="str">
        <f t="shared" si="43"/>
        <v>Monday</v>
      </c>
    </row>
    <row r="154" spans="1:21">
      <c r="A154" s="4" t="str">
        <f>SUBSTITUTE('Student database_Raw'!A154,"K","")</f>
        <v>150252</v>
      </c>
      <c r="B154" s="4" t="str">
        <f>TRIM('Student database_Raw'!B154)</f>
        <v>Ms. Hooman SAPNA</v>
      </c>
      <c r="C154" s="4" t="str">
        <f>'Student database_Raw'!C154</f>
        <v xml:space="preserve">Quant Methods </v>
      </c>
      <c r="D154" s="4" t="str">
        <f>TRIM('Student database_Raw'!D154)</f>
        <v>Melbourne</v>
      </c>
      <c r="E154" s="4" t="str">
        <f>TRIM('Student database_Raw'!E154)</f>
        <v>T1-2016</v>
      </c>
      <c r="F154" s="61">
        <f t="shared" si="36"/>
        <v>42442</v>
      </c>
      <c r="G154" s="56" t="str">
        <f t="shared" si="32"/>
        <v>March</v>
      </c>
      <c r="H154" s="4">
        <f>VALUE(TRIM(SUBSTITUTE('Student database_Raw'!F154, CHAR(160), "")))</f>
        <v>17</v>
      </c>
      <c r="I154" s="4" t="str">
        <f>IF(ISBLANK('Student database_Raw'!G154),I153,'Student database_Raw'!G154)</f>
        <v>Bachelor of Business </v>
      </c>
      <c r="J154" s="4" t="str">
        <f>'Student database_Raw'!H154</f>
        <v>1993-11-12</v>
      </c>
      <c r="K154" s="4" t="str">
        <f>IF(ISBLANK('Student database_Raw'!I154),K153,'Student database_Raw'!I154)</f>
        <v>IDPM Education</v>
      </c>
      <c r="L154" s="49">
        <f t="shared" si="37"/>
        <v>3</v>
      </c>
      <c r="M154" s="62">
        <f t="shared" si="38"/>
        <v>23</v>
      </c>
      <c r="N154" s="49">
        <f t="shared" si="33"/>
        <v>3</v>
      </c>
      <c r="O154" s="49" t="str">
        <f t="shared" si="34"/>
        <v>T1</v>
      </c>
      <c r="P154" s="49">
        <f t="shared" si="35"/>
        <v>2016</v>
      </c>
      <c r="Q154" s="49" t="b">
        <f t="shared" si="39"/>
        <v>1</v>
      </c>
      <c r="R154" t="b">
        <f t="shared" si="40"/>
        <v>1</v>
      </c>
      <c r="S154">
        <f t="shared" si="41"/>
        <v>2</v>
      </c>
      <c r="T154">
        <f t="shared" si="42"/>
        <v>49</v>
      </c>
      <c r="U154" t="str">
        <f t="shared" si="43"/>
        <v>Friday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AF53D-168F-4250-846C-2E7535429673}">
  <dimension ref="A3:B8"/>
  <sheetViews>
    <sheetView workbookViewId="0">
      <selection activeCell="D26" sqref="D26"/>
    </sheetView>
  </sheetViews>
  <sheetFormatPr defaultRowHeight="14.4"/>
  <cols>
    <col min="1" max="1" width="12.5546875" bestFit="1" customWidth="1"/>
    <col min="2" max="2" width="17.88671875" bestFit="1" customWidth="1"/>
  </cols>
  <sheetData>
    <row r="3" spans="1:2">
      <c r="A3" s="45" t="s">
        <v>494</v>
      </c>
      <c r="B3" t="s">
        <v>496</v>
      </c>
    </row>
    <row r="4" spans="1:2">
      <c r="A4" s="46" t="s">
        <v>448</v>
      </c>
      <c r="B4" s="47">
        <v>1</v>
      </c>
    </row>
    <row r="5" spans="1:2">
      <c r="A5" s="46" t="s">
        <v>289</v>
      </c>
      <c r="B5" s="47">
        <v>51</v>
      </c>
    </row>
    <row r="6" spans="1:2">
      <c r="A6" s="46" t="s">
        <v>288</v>
      </c>
      <c r="B6" s="47">
        <v>49</v>
      </c>
    </row>
    <row r="7" spans="1:2">
      <c r="A7" s="46" t="s">
        <v>287</v>
      </c>
      <c r="B7" s="47">
        <v>52</v>
      </c>
    </row>
    <row r="8" spans="1:2">
      <c r="A8" s="46" t="s">
        <v>495</v>
      </c>
      <c r="B8" s="47">
        <v>153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79A39-81C1-44DC-B88C-F5B86D65945B}">
  <dimension ref="A3:G9"/>
  <sheetViews>
    <sheetView workbookViewId="0">
      <selection activeCell="H17" sqref="H17"/>
    </sheetView>
  </sheetViews>
  <sheetFormatPr defaultRowHeight="14.4"/>
  <cols>
    <col min="1" max="1" width="24.33203125" bestFit="1" customWidth="1"/>
    <col min="2" max="2" width="15.5546875" bestFit="1" customWidth="1"/>
    <col min="3" max="4" width="3" bestFit="1" customWidth="1"/>
    <col min="5" max="5" width="10.77734375" bestFit="1" customWidth="1"/>
  </cols>
  <sheetData>
    <row r="3" spans="1:7">
      <c r="A3" s="45" t="s">
        <v>505</v>
      </c>
      <c r="B3" s="45" t="s">
        <v>506</v>
      </c>
    </row>
    <row r="4" spans="1:7">
      <c r="A4" s="45" t="s">
        <v>494</v>
      </c>
      <c r="B4" t="s">
        <v>503</v>
      </c>
      <c r="C4" t="s">
        <v>504</v>
      </c>
      <c r="D4" t="s">
        <v>502</v>
      </c>
      <c r="E4" t="s">
        <v>495</v>
      </c>
    </row>
    <row r="5" spans="1:7">
      <c r="A5" s="46" t="s">
        <v>501</v>
      </c>
      <c r="B5" s="47"/>
      <c r="C5" s="47"/>
      <c r="D5" s="47">
        <v>1</v>
      </c>
      <c r="E5" s="47">
        <v>1</v>
      </c>
      <c r="G5" t="s">
        <v>507</v>
      </c>
    </row>
    <row r="6" spans="1:7">
      <c r="A6" s="46" t="s">
        <v>289</v>
      </c>
      <c r="B6" s="47">
        <v>18</v>
      </c>
      <c r="C6" s="47">
        <v>16</v>
      </c>
      <c r="D6" s="47">
        <v>17</v>
      </c>
      <c r="E6" s="47">
        <v>51</v>
      </c>
    </row>
    <row r="7" spans="1:7">
      <c r="A7" s="46" t="s">
        <v>288</v>
      </c>
      <c r="B7" s="47">
        <v>19</v>
      </c>
      <c r="C7" s="47">
        <v>20</v>
      </c>
      <c r="D7" s="47">
        <v>10</v>
      </c>
      <c r="E7" s="47">
        <v>49</v>
      </c>
    </row>
    <row r="8" spans="1:7">
      <c r="A8" s="46" t="s">
        <v>287</v>
      </c>
      <c r="B8" s="47">
        <v>15</v>
      </c>
      <c r="C8" s="47">
        <v>21</v>
      </c>
      <c r="D8" s="47">
        <v>16</v>
      </c>
      <c r="E8" s="47">
        <v>52</v>
      </c>
    </row>
    <row r="9" spans="1:7">
      <c r="A9" s="46" t="s">
        <v>495</v>
      </c>
      <c r="B9" s="47">
        <v>52</v>
      </c>
      <c r="C9" s="47">
        <v>57</v>
      </c>
      <c r="D9" s="47">
        <v>44</v>
      </c>
      <c r="E9" s="47">
        <v>153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EE53-46FB-48AA-B604-D26512481C45}">
  <dimension ref="A3:B8"/>
  <sheetViews>
    <sheetView workbookViewId="0">
      <selection activeCell="I29" sqref="I29"/>
    </sheetView>
  </sheetViews>
  <sheetFormatPr defaultRowHeight="14.4"/>
  <cols>
    <col min="1" max="1" width="12.5546875" bestFit="1" customWidth="1"/>
    <col min="2" max="2" width="47.6640625" bestFit="1" customWidth="1"/>
  </cols>
  <sheetData>
    <row r="3" spans="1:2">
      <c r="A3" s="45" t="s">
        <v>494</v>
      </c>
      <c r="B3" t="s">
        <v>508</v>
      </c>
    </row>
    <row r="4" spans="1:2">
      <c r="A4" s="46" t="s">
        <v>501</v>
      </c>
      <c r="B4" s="47">
        <v>6</v>
      </c>
    </row>
    <row r="5" spans="1:2">
      <c r="A5" s="46" t="s">
        <v>289</v>
      </c>
      <c r="B5" s="54">
        <v>672</v>
      </c>
    </row>
    <row r="6" spans="1:2">
      <c r="A6" s="46" t="s">
        <v>288</v>
      </c>
      <c r="B6" s="47">
        <v>612</v>
      </c>
    </row>
    <row r="7" spans="1:2">
      <c r="A7" s="46" t="s">
        <v>287</v>
      </c>
      <c r="B7" s="47">
        <v>642</v>
      </c>
    </row>
    <row r="8" spans="1:2">
      <c r="A8" s="46" t="s">
        <v>495</v>
      </c>
      <c r="B8" s="47">
        <v>1932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A522C-F303-44F8-8BB7-540A7E1A0976}">
  <dimension ref="A3:C24"/>
  <sheetViews>
    <sheetView workbookViewId="0">
      <selection activeCell="B24" sqref="B24"/>
    </sheetView>
  </sheetViews>
  <sheetFormatPr defaultRowHeight="14.4"/>
  <cols>
    <col min="1" max="1" width="12.5546875" bestFit="1" customWidth="1"/>
    <col min="2" max="2" width="28.88671875" bestFit="1" customWidth="1"/>
  </cols>
  <sheetData>
    <row r="3" spans="1:2">
      <c r="A3" s="45" t="s">
        <v>494</v>
      </c>
      <c r="B3" t="s">
        <v>516</v>
      </c>
    </row>
    <row r="4" spans="1:2">
      <c r="A4" s="63">
        <v>16</v>
      </c>
      <c r="B4" s="47">
        <v>3</v>
      </c>
    </row>
    <row r="5" spans="1:2">
      <c r="A5" s="63">
        <v>17</v>
      </c>
      <c r="B5" s="47">
        <v>6</v>
      </c>
    </row>
    <row r="6" spans="1:2">
      <c r="A6" s="63">
        <v>18</v>
      </c>
      <c r="B6" s="47">
        <v>6</v>
      </c>
    </row>
    <row r="7" spans="1:2">
      <c r="A7" s="63">
        <v>19</v>
      </c>
      <c r="B7" s="47">
        <v>11</v>
      </c>
    </row>
    <row r="8" spans="1:2">
      <c r="A8" s="63">
        <v>20</v>
      </c>
      <c r="B8" s="47">
        <v>13</v>
      </c>
    </row>
    <row r="9" spans="1:2">
      <c r="A9" s="63">
        <v>21</v>
      </c>
      <c r="B9" s="47">
        <v>12</v>
      </c>
    </row>
    <row r="10" spans="1:2">
      <c r="A10" s="63">
        <v>22</v>
      </c>
      <c r="B10" s="47">
        <v>15</v>
      </c>
    </row>
    <row r="11" spans="1:2">
      <c r="A11" s="63">
        <v>23</v>
      </c>
      <c r="B11" s="47">
        <v>19</v>
      </c>
    </row>
    <row r="12" spans="1:2">
      <c r="A12" s="63">
        <v>24</v>
      </c>
      <c r="B12" s="47">
        <v>17</v>
      </c>
    </row>
    <row r="13" spans="1:2">
      <c r="A13" s="63">
        <v>25</v>
      </c>
      <c r="B13" s="47">
        <v>14</v>
      </c>
    </row>
    <row r="14" spans="1:2">
      <c r="A14" s="63">
        <v>26</v>
      </c>
      <c r="B14" s="47">
        <v>5</v>
      </c>
    </row>
    <row r="15" spans="1:2">
      <c r="A15" s="63">
        <v>27</v>
      </c>
      <c r="B15" s="47">
        <v>13</v>
      </c>
    </row>
    <row r="16" spans="1:2">
      <c r="A16" s="63">
        <v>28</v>
      </c>
      <c r="B16" s="47">
        <v>8</v>
      </c>
    </row>
    <row r="17" spans="1:3">
      <c r="A17" s="63">
        <v>29</v>
      </c>
      <c r="B17" s="47">
        <v>7</v>
      </c>
    </row>
    <row r="18" spans="1:3">
      <c r="A18" s="63">
        <v>30</v>
      </c>
      <c r="B18" s="47">
        <v>4</v>
      </c>
    </row>
    <row r="19" spans="1:3">
      <c r="A19" s="63" t="s">
        <v>495</v>
      </c>
      <c r="B19" s="47">
        <v>153</v>
      </c>
    </row>
    <row r="22" spans="1:3">
      <c r="B22">
        <f>MAX(B4:B18)</f>
        <v>19</v>
      </c>
    </row>
    <row r="23" spans="1:3">
      <c r="B23">
        <f>MATCH(MAX(B4:B18),B4:B18,0)</f>
        <v>8</v>
      </c>
      <c r="C23" s="51" t="s">
        <v>517</v>
      </c>
    </row>
    <row r="24" spans="1:3">
      <c r="B24" s="64">
        <f>INDEX(A4:A18,B23)</f>
        <v>23</v>
      </c>
      <c r="C24" s="51" t="s">
        <v>518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Instructions </vt:lpstr>
      <vt:lpstr>Student database_Raw</vt:lpstr>
      <vt:lpstr>Student database_Cleaned</vt:lpstr>
      <vt:lpstr>Students_By_Campus</vt:lpstr>
      <vt:lpstr>Most_Popular_Month_Sydney</vt:lpstr>
      <vt:lpstr>Extra_TIme_Brisbane</vt:lpstr>
      <vt:lpstr>Marketing_Age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Mojifoto Studios</dc:creator>
  <cp:lastModifiedBy>JATIN GULATI</cp:lastModifiedBy>
  <dcterms:created xsi:type="dcterms:W3CDTF">2017-10-30T07:54:22Z</dcterms:created>
  <dcterms:modified xsi:type="dcterms:W3CDTF">2020-12-31T17:48:59Z</dcterms:modified>
</cp:coreProperties>
</file>