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torde\Dropbox (MIT)\Optimal Control and Estimation\Project\"/>
    </mc:Choice>
  </mc:AlternateContent>
  <xr:revisionPtr revIDLastSave="0" documentId="10_ncr:8100000_{1973A0F7-9EB5-41EE-9DD0-A9D70CA959E3}" xr6:coauthVersionLast="32" xr6:coauthVersionMax="32" xr10:uidLastSave="{00000000-0000-0000-0000-000000000000}"/>
  <bookViews>
    <workbookView xWindow="0" yWindow="0" windowWidth="23040" windowHeight="9072" xr2:uid="{09BF794B-D88E-4692-B72F-A91E3DFD26AB}"/>
  </bookViews>
  <sheets>
    <sheet name="Constraints" sheetId="1" r:id="rId1"/>
    <sheet name="Guess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1" l="1"/>
  <c r="H37" i="1"/>
  <c r="I37" i="1" l="1"/>
  <c r="I36" i="1"/>
  <c r="C34" i="1" l="1"/>
  <c r="D34" i="1"/>
  <c r="E34" i="1"/>
  <c r="F34" i="1"/>
  <c r="G34" i="1"/>
  <c r="H34" i="1"/>
  <c r="I34" i="1"/>
  <c r="C35" i="1"/>
  <c r="D35" i="1"/>
  <c r="E35" i="1"/>
  <c r="F35" i="1"/>
  <c r="G35" i="1"/>
  <c r="H35" i="1"/>
  <c r="I35" i="1"/>
  <c r="F36" i="1" l="1"/>
  <c r="C36" i="1"/>
  <c r="C37" i="1"/>
  <c r="D37" i="1"/>
  <c r="E37" i="1"/>
  <c r="F37" i="1"/>
  <c r="G37" i="1"/>
  <c r="D36" i="1"/>
  <c r="E36" i="1"/>
  <c r="G36" i="1"/>
  <c r="C22" i="1"/>
  <c r="C23" i="1"/>
  <c r="P68" i="1"/>
  <c r="O68" i="1"/>
  <c r="N68" i="1"/>
  <c r="M68" i="1"/>
  <c r="L68" i="1"/>
  <c r="K68" i="1"/>
  <c r="J68" i="1"/>
  <c r="P62" i="1"/>
  <c r="O62" i="1"/>
  <c r="N62" i="1"/>
  <c r="M62" i="1"/>
  <c r="L62" i="1"/>
  <c r="K62" i="1"/>
  <c r="J62" i="1"/>
  <c r="P56" i="1"/>
  <c r="O56" i="1"/>
  <c r="N56" i="1"/>
  <c r="M56" i="1"/>
  <c r="L56" i="1"/>
  <c r="K56" i="1"/>
  <c r="J56" i="1"/>
  <c r="P50" i="1"/>
  <c r="O50" i="1"/>
  <c r="N50" i="1"/>
  <c r="M50" i="1"/>
  <c r="L50" i="1"/>
  <c r="K50" i="1"/>
  <c r="J50" i="1"/>
  <c r="P44" i="1"/>
  <c r="O44" i="1"/>
  <c r="N44" i="1"/>
  <c r="M44" i="1"/>
  <c r="L44" i="1"/>
  <c r="K44" i="1"/>
  <c r="J44" i="1"/>
  <c r="P38" i="1"/>
  <c r="O38" i="1"/>
  <c r="N38" i="1"/>
  <c r="M38" i="1"/>
  <c r="L38" i="1"/>
  <c r="K38" i="1"/>
  <c r="J38" i="1"/>
  <c r="N26" i="1"/>
  <c r="M26" i="1"/>
  <c r="L26" i="1"/>
  <c r="K26" i="1"/>
  <c r="J26" i="1"/>
  <c r="N14" i="1"/>
  <c r="M14" i="1"/>
  <c r="L14" i="1"/>
  <c r="K14" i="1"/>
  <c r="J14" i="1"/>
  <c r="M8" i="1"/>
  <c r="J8" i="1"/>
  <c r="M2" i="1"/>
  <c r="N2" i="1"/>
  <c r="C19" i="1"/>
  <c r="C13" i="1"/>
  <c r="C12" i="1"/>
  <c r="C18" i="1"/>
  <c r="E16" i="1" l="1"/>
  <c r="G16" i="1"/>
  <c r="F16" i="1"/>
  <c r="F2" i="2"/>
  <c r="F3" i="2"/>
  <c r="G2" i="2" s="1"/>
  <c r="F4" i="2"/>
  <c r="F6" i="2"/>
  <c r="F7" i="2"/>
  <c r="G6" i="2" s="1"/>
  <c r="F10" i="2"/>
  <c r="F11" i="2"/>
  <c r="G10" i="2" s="1"/>
  <c r="F12" i="2"/>
  <c r="Y18" i="2" l="1"/>
  <c r="Y19" i="2"/>
  <c r="H3" i="2" s="1"/>
  <c r="Y20" i="2"/>
  <c r="H5" i="2" s="1"/>
  <c r="Y21" i="2"/>
  <c r="H7" i="2" s="1"/>
  <c r="Y22" i="2"/>
  <c r="H9" i="2" s="1"/>
  <c r="Y23" i="2"/>
  <c r="H11" i="2" s="1"/>
  <c r="Y24" i="2"/>
  <c r="H13" i="2" s="1"/>
  <c r="Y25" i="2"/>
  <c r="Y26" i="2"/>
  <c r="Y27" i="2"/>
  <c r="Y28" i="2"/>
  <c r="Y29" i="2"/>
  <c r="Y30" i="2"/>
  <c r="I6" i="1"/>
  <c r="I7" i="1"/>
  <c r="I12" i="1"/>
  <c r="I13" i="1"/>
  <c r="I18" i="1"/>
  <c r="I19" i="1"/>
  <c r="I24" i="1"/>
  <c r="I25" i="1"/>
  <c r="I30" i="1"/>
  <c r="I31" i="1"/>
  <c r="I38" i="1"/>
  <c r="I39" i="1"/>
  <c r="I44" i="1"/>
  <c r="I45" i="1"/>
  <c r="I50" i="1"/>
  <c r="I51" i="1"/>
  <c r="I56" i="1"/>
  <c r="I57" i="1"/>
  <c r="I62" i="1"/>
  <c r="I63" i="1"/>
  <c r="I68" i="1"/>
  <c r="I69" i="1"/>
  <c r="I98" i="1"/>
  <c r="I99" i="1"/>
  <c r="H2" i="1" l="1"/>
  <c r="H3" i="1"/>
  <c r="H6" i="1"/>
  <c r="I2" i="1" s="1"/>
  <c r="H7" i="1"/>
  <c r="I3" i="1" s="1"/>
  <c r="I5" i="1" s="1"/>
  <c r="H12" i="1"/>
  <c r="I8" i="1" s="1"/>
  <c r="H13" i="1"/>
  <c r="I9" i="1" s="1"/>
  <c r="I11" i="1" s="1"/>
  <c r="H14" i="1"/>
  <c r="H15" i="1"/>
  <c r="H18" i="1"/>
  <c r="H19" i="1"/>
  <c r="I15" i="1" s="1"/>
  <c r="I17" i="1" s="1"/>
  <c r="H24" i="1"/>
  <c r="I20" i="1" s="1"/>
  <c r="I22" i="1" s="1"/>
  <c r="H25" i="1"/>
  <c r="I21" i="1" s="1"/>
  <c r="I23" i="1" s="1"/>
  <c r="H26" i="1"/>
  <c r="H27" i="1"/>
  <c r="H30" i="1"/>
  <c r="H31" i="1"/>
  <c r="I27" i="1" s="1"/>
  <c r="I29" i="1" s="1"/>
  <c r="I32" i="1"/>
  <c r="I33" i="1"/>
  <c r="H38" i="1"/>
  <c r="H39" i="1"/>
  <c r="H44" i="1"/>
  <c r="H45" i="1"/>
  <c r="H50" i="1"/>
  <c r="H51" i="1"/>
  <c r="H56" i="1"/>
  <c r="H57" i="1"/>
  <c r="H62" i="1"/>
  <c r="H63" i="1"/>
  <c r="H68" i="1"/>
  <c r="H69" i="1"/>
  <c r="H98" i="1"/>
  <c r="H99" i="1"/>
  <c r="G6" i="1"/>
  <c r="G7" i="1"/>
  <c r="G12" i="1"/>
  <c r="H8" i="1" s="1"/>
  <c r="G13" i="1"/>
  <c r="H9" i="1" s="1"/>
  <c r="G18" i="1"/>
  <c r="G19" i="1"/>
  <c r="G24" i="1"/>
  <c r="G25" i="1"/>
  <c r="G30" i="1"/>
  <c r="G31" i="1"/>
  <c r="H32" i="1"/>
  <c r="G38" i="1"/>
  <c r="G39" i="1"/>
  <c r="G44" i="1"/>
  <c r="G45" i="1"/>
  <c r="G50" i="1"/>
  <c r="G51" i="1"/>
  <c r="G56" i="1"/>
  <c r="G57" i="1"/>
  <c r="G62" i="1"/>
  <c r="G63" i="1"/>
  <c r="G68" i="1"/>
  <c r="G69" i="1"/>
  <c r="G98" i="1"/>
  <c r="G99" i="1"/>
  <c r="C11" i="1"/>
  <c r="C10" i="1"/>
  <c r="C5" i="1"/>
  <c r="C4" i="1"/>
  <c r="D12" i="2"/>
  <c r="C13" i="2"/>
  <c r="E13" i="2"/>
  <c r="B13" i="2"/>
  <c r="D10" i="2"/>
  <c r="E10" i="2"/>
  <c r="C11" i="2"/>
  <c r="D11" i="2"/>
  <c r="E11" i="2"/>
  <c r="B11" i="2"/>
  <c r="B9" i="2"/>
  <c r="D6" i="2"/>
  <c r="C7" i="2"/>
  <c r="B7" i="2"/>
  <c r="E4" i="2"/>
  <c r="D5" i="2"/>
  <c r="B5" i="2"/>
  <c r="E2" i="2"/>
  <c r="C3" i="2"/>
  <c r="D2" i="2" s="1"/>
  <c r="D3" i="2"/>
  <c r="B3" i="2"/>
  <c r="W18" i="2"/>
  <c r="X18" i="2"/>
  <c r="W19" i="2"/>
  <c r="X19" i="2"/>
  <c r="G3" i="2" s="1"/>
  <c r="H2" i="2" s="1"/>
  <c r="W20" i="2"/>
  <c r="F5" i="2" s="1"/>
  <c r="G4" i="2" s="1"/>
  <c r="X20" i="2"/>
  <c r="G5" i="2" s="1"/>
  <c r="H4" i="2" s="1"/>
  <c r="W21" i="2"/>
  <c r="X21" i="2"/>
  <c r="G7" i="2" s="1"/>
  <c r="H6" i="2" s="1"/>
  <c r="W22" i="2"/>
  <c r="F9" i="2" s="1"/>
  <c r="G8" i="2" s="1"/>
  <c r="X22" i="2"/>
  <c r="G9" i="2" s="1"/>
  <c r="H8" i="2" s="1"/>
  <c r="W23" i="2"/>
  <c r="X23" i="2"/>
  <c r="G11" i="2" s="1"/>
  <c r="H10" i="2" s="1"/>
  <c r="W24" i="2"/>
  <c r="F13" i="2" s="1"/>
  <c r="G12" i="2" s="1"/>
  <c r="X24" i="2"/>
  <c r="G13" i="2" s="1"/>
  <c r="H12" i="2" s="1"/>
  <c r="W25" i="2"/>
  <c r="X25" i="2"/>
  <c r="W26" i="2"/>
  <c r="X26" i="2"/>
  <c r="W27" i="2"/>
  <c r="X27" i="2"/>
  <c r="W28" i="2"/>
  <c r="X28" i="2"/>
  <c r="W29" i="2"/>
  <c r="X29" i="2"/>
  <c r="W30" i="2"/>
  <c r="X30" i="2"/>
  <c r="R19" i="2"/>
  <c r="S19" i="2"/>
  <c r="T19" i="2"/>
  <c r="U19" i="2"/>
  <c r="V19" i="2"/>
  <c r="E3" i="2" s="1"/>
  <c r="R20" i="2"/>
  <c r="S20" i="2"/>
  <c r="T20" i="2"/>
  <c r="C5" i="2" s="1"/>
  <c r="D4" i="2" s="1"/>
  <c r="U20" i="2"/>
  <c r="V20" i="2"/>
  <c r="E5" i="2" s="1"/>
  <c r="R21" i="2"/>
  <c r="S21" i="2"/>
  <c r="T21" i="2"/>
  <c r="U21" i="2"/>
  <c r="D7" i="2" s="1"/>
  <c r="E6" i="2" s="1"/>
  <c r="V21" i="2"/>
  <c r="E7" i="2" s="1"/>
  <c r="R22" i="2"/>
  <c r="S22" i="2"/>
  <c r="T22" i="2"/>
  <c r="C9" i="2" s="1"/>
  <c r="D8" i="2" s="1"/>
  <c r="U22" i="2"/>
  <c r="D9" i="2" s="1"/>
  <c r="E8" i="2" s="1"/>
  <c r="V22" i="2"/>
  <c r="E9" i="2" s="1"/>
  <c r="F8" i="2" s="1"/>
  <c r="R23" i="2"/>
  <c r="S23" i="2"/>
  <c r="T23" i="2"/>
  <c r="U23" i="2"/>
  <c r="V23" i="2"/>
  <c r="R24" i="2"/>
  <c r="S24" i="2"/>
  <c r="T24" i="2"/>
  <c r="U24" i="2"/>
  <c r="D13" i="2" s="1"/>
  <c r="E12" i="2" s="1"/>
  <c r="V24" i="2"/>
  <c r="R25" i="2"/>
  <c r="S25" i="2"/>
  <c r="T25" i="2"/>
  <c r="U25" i="2"/>
  <c r="V25" i="2"/>
  <c r="R26" i="2"/>
  <c r="S26" i="2"/>
  <c r="T26" i="2"/>
  <c r="U26" i="2"/>
  <c r="V26" i="2"/>
  <c r="R27" i="2"/>
  <c r="S27" i="2"/>
  <c r="T27" i="2"/>
  <c r="U27" i="2"/>
  <c r="V27" i="2"/>
  <c r="R28" i="2"/>
  <c r="S28" i="2"/>
  <c r="T28" i="2"/>
  <c r="U28" i="2"/>
  <c r="V28" i="2"/>
  <c r="R29" i="2"/>
  <c r="S29" i="2"/>
  <c r="T29" i="2"/>
  <c r="U29" i="2"/>
  <c r="V29" i="2"/>
  <c r="R30" i="2"/>
  <c r="S30" i="2"/>
  <c r="T30" i="2"/>
  <c r="U30" i="2"/>
  <c r="V30" i="2"/>
  <c r="S18" i="2"/>
  <c r="T18" i="2"/>
  <c r="U18" i="2"/>
  <c r="V18" i="2"/>
  <c r="F30" i="1"/>
  <c r="G26" i="1" s="1"/>
  <c r="G28" i="1" s="1"/>
  <c r="G33" i="1"/>
  <c r="F2" i="1"/>
  <c r="F3" i="1"/>
  <c r="F6" i="1"/>
  <c r="G2" i="1" s="1"/>
  <c r="F7" i="1"/>
  <c r="G3" i="1" s="1"/>
  <c r="G5" i="1" s="1"/>
  <c r="F9" i="1"/>
  <c r="F12" i="1"/>
  <c r="F13" i="1"/>
  <c r="F11" i="1" s="1"/>
  <c r="F14" i="1"/>
  <c r="F18" i="1"/>
  <c r="G14" i="1" s="1"/>
  <c r="F19" i="1"/>
  <c r="G15" i="1" s="1"/>
  <c r="F24" i="1"/>
  <c r="F25" i="1"/>
  <c r="F26" i="1"/>
  <c r="F27" i="1"/>
  <c r="F38" i="1"/>
  <c r="F39" i="1"/>
  <c r="F44" i="1"/>
  <c r="F45" i="1"/>
  <c r="F50" i="1"/>
  <c r="F51" i="1"/>
  <c r="F56" i="1"/>
  <c r="F57" i="1"/>
  <c r="F62" i="1"/>
  <c r="F63" i="1"/>
  <c r="F68" i="1"/>
  <c r="F69" i="1"/>
  <c r="F98" i="1"/>
  <c r="F99" i="1"/>
  <c r="J20" i="1"/>
  <c r="E7" i="1"/>
  <c r="E6" i="1"/>
  <c r="E13" i="1"/>
  <c r="E12" i="1"/>
  <c r="F8" i="1" s="1"/>
  <c r="E19" i="1"/>
  <c r="F15" i="1" s="1"/>
  <c r="E18" i="1"/>
  <c r="E29" i="1"/>
  <c r="E28" i="1"/>
  <c r="F32" i="1"/>
  <c r="F33" i="1"/>
  <c r="D30" i="1"/>
  <c r="E30" i="1"/>
  <c r="D31" i="1"/>
  <c r="E31" i="1"/>
  <c r="C31" i="1"/>
  <c r="C30" i="1"/>
  <c r="E24" i="1"/>
  <c r="F20" i="1" s="1"/>
  <c r="E25" i="1"/>
  <c r="F21" i="1" s="1"/>
  <c r="D24" i="1"/>
  <c r="D25" i="1"/>
  <c r="C25" i="1"/>
  <c r="C24" i="1"/>
  <c r="D19" i="1"/>
  <c r="D18" i="1"/>
  <c r="D13" i="1"/>
  <c r="D12" i="1"/>
  <c r="D6" i="1"/>
  <c r="D4" i="1" s="1"/>
  <c r="K2" i="1" s="1"/>
  <c r="C7" i="1"/>
  <c r="C6" i="1"/>
  <c r="D7" i="1"/>
  <c r="D5" i="1" s="1"/>
  <c r="J2" i="1" l="1"/>
  <c r="E20" i="1"/>
  <c r="E22" i="1" s="1"/>
  <c r="D22" i="1"/>
  <c r="E21" i="1"/>
  <c r="E23" i="1" s="1"/>
  <c r="D23" i="1"/>
  <c r="I4" i="1"/>
  <c r="P2" i="1" s="1"/>
  <c r="I14" i="1"/>
  <c r="H16" i="1"/>
  <c r="I10" i="1"/>
  <c r="P8" i="1" s="1"/>
  <c r="G21" i="1"/>
  <c r="G23" i="1" s="1"/>
  <c r="F23" i="1"/>
  <c r="G20" i="1"/>
  <c r="G22" i="1" s="1"/>
  <c r="F22" i="1"/>
  <c r="H21" i="1"/>
  <c r="H23" i="1" s="1"/>
  <c r="H20" i="1"/>
  <c r="H22" i="1" s="1"/>
  <c r="H29" i="1"/>
  <c r="H28" i="1"/>
  <c r="I26" i="1"/>
  <c r="J32" i="1"/>
  <c r="P32" i="1"/>
  <c r="P20" i="1"/>
  <c r="H33" i="1"/>
  <c r="H5" i="1"/>
  <c r="H4" i="1"/>
  <c r="O2" i="1" s="1"/>
  <c r="H17" i="1"/>
  <c r="O14" i="1" s="1"/>
  <c r="H11" i="1"/>
  <c r="H10" i="1"/>
  <c r="G4" i="1"/>
  <c r="F5" i="1"/>
  <c r="F4" i="1"/>
  <c r="F10" i="1"/>
  <c r="E17" i="1"/>
  <c r="G9" i="1"/>
  <c r="G11" i="1" s="1"/>
  <c r="F17" i="1"/>
  <c r="G17" i="1"/>
  <c r="G8" i="1"/>
  <c r="F31" i="1"/>
  <c r="G27" i="1" s="1"/>
  <c r="G29" i="1" s="1"/>
  <c r="F28" i="1"/>
  <c r="F29" i="1"/>
  <c r="E99" i="1"/>
  <c r="E98" i="1"/>
  <c r="E68" i="1"/>
  <c r="E69" i="1"/>
  <c r="E62" i="1"/>
  <c r="E63" i="1"/>
  <c r="E56" i="1"/>
  <c r="E57" i="1"/>
  <c r="E50" i="1"/>
  <c r="E51" i="1"/>
  <c r="E44" i="1"/>
  <c r="E45" i="1"/>
  <c r="E38" i="1"/>
  <c r="E39" i="1"/>
  <c r="E32" i="1"/>
  <c r="E33" i="1"/>
  <c r="E26" i="1"/>
  <c r="E27" i="1"/>
  <c r="E8" i="1"/>
  <c r="E9" i="1"/>
  <c r="E11" i="1" s="1"/>
  <c r="E14" i="1"/>
  <c r="E15" i="1"/>
  <c r="E2" i="1"/>
  <c r="E3" i="1"/>
  <c r="E5" i="1" s="1"/>
  <c r="D28" i="1"/>
  <c r="C28" i="1"/>
  <c r="L2" i="1" l="1"/>
  <c r="E4" i="1"/>
  <c r="E10" i="1"/>
  <c r="L8" i="1" s="1"/>
  <c r="O8" i="1"/>
  <c r="I16" i="1"/>
  <c r="P14" i="1" s="1"/>
  <c r="N20" i="1"/>
  <c r="O20" i="1"/>
  <c r="O26" i="1"/>
  <c r="I28" i="1"/>
  <c r="P26" i="1" s="1"/>
  <c r="O32" i="1"/>
  <c r="L32" i="1"/>
  <c r="L20" i="1"/>
  <c r="M20" i="1"/>
  <c r="M32" i="1"/>
  <c r="G32" i="1"/>
  <c r="G10" i="1"/>
  <c r="N8" i="1" s="1"/>
  <c r="D29" i="1"/>
  <c r="C29" i="1"/>
  <c r="N32" i="1" l="1"/>
  <c r="C12" i="2"/>
  <c r="C8" i="2"/>
  <c r="C6" i="2"/>
  <c r="C2" i="2"/>
  <c r="C4" i="2"/>
  <c r="D27" i="1"/>
  <c r="D26" i="1"/>
  <c r="D99" i="1"/>
  <c r="D98" i="1"/>
  <c r="D69" i="1"/>
  <c r="D68" i="1"/>
  <c r="D63" i="1"/>
  <c r="D62" i="1"/>
  <c r="D57" i="1"/>
  <c r="D56" i="1"/>
  <c r="D51" i="1"/>
  <c r="D50" i="1"/>
  <c r="D45" i="1"/>
  <c r="D44" i="1"/>
  <c r="D33" i="1"/>
  <c r="D32" i="1"/>
  <c r="D38" i="1"/>
  <c r="D39" i="1"/>
  <c r="D21" i="1"/>
  <c r="D20" i="1"/>
  <c r="D9" i="1"/>
  <c r="D11" i="1" s="1"/>
  <c r="D8" i="1"/>
  <c r="D2" i="1"/>
  <c r="D3" i="1"/>
  <c r="C32" i="2"/>
  <c r="C30" i="2"/>
  <c r="C28" i="2"/>
  <c r="C24" i="2"/>
  <c r="C22" i="2"/>
  <c r="C20" i="2"/>
  <c r="C18" i="2"/>
  <c r="C16" i="2"/>
  <c r="C14" i="2"/>
  <c r="C10" i="2"/>
  <c r="K32" i="1" l="1"/>
  <c r="D10" i="1"/>
  <c r="K8" i="1" s="1"/>
  <c r="D14" i="1"/>
  <c r="C16" i="1"/>
  <c r="D15" i="1"/>
  <c r="D17" i="1" s="1"/>
  <c r="C17" i="1"/>
  <c r="K20" i="1"/>
  <c r="D16" i="1" l="1"/>
</calcChain>
</file>

<file path=xl/sharedStrings.xml><?xml version="1.0" encoding="utf-8"?>
<sst xmlns="http://schemas.openxmlformats.org/spreadsheetml/2006/main" count="189" uniqueCount="182">
  <si>
    <t>Phase 1</t>
  </si>
  <si>
    <t>Phase 2</t>
  </si>
  <si>
    <t>Phase 3</t>
  </si>
  <si>
    <t>Phase 4</t>
  </si>
  <si>
    <t>Phase 5</t>
  </si>
  <si>
    <t>Phase 6</t>
  </si>
  <si>
    <t>Pxw0_min</t>
  </si>
  <si>
    <t>Pxwf_min</t>
  </si>
  <si>
    <t>Pyw0_min</t>
  </si>
  <si>
    <t>Pywf_min</t>
  </si>
  <si>
    <t>Pzw0_min</t>
  </si>
  <si>
    <t>Pzwf_min</t>
  </si>
  <si>
    <t>yaw0_min</t>
  </si>
  <si>
    <t>yawf_min</t>
  </si>
  <si>
    <t>pitch0_min</t>
  </si>
  <si>
    <t>pitchf_min</t>
  </si>
  <si>
    <t>roll0_min</t>
  </si>
  <si>
    <t>rollf_min</t>
  </si>
  <si>
    <t>dpx0_min</t>
  </si>
  <si>
    <t>dpxf_min</t>
  </si>
  <si>
    <t>dpy0_min</t>
  </si>
  <si>
    <t>dpyf_min</t>
  </si>
  <si>
    <t>dpz0_min</t>
  </si>
  <si>
    <t>dpzf_min</t>
  </si>
  <si>
    <t>p0_min</t>
  </si>
  <si>
    <t>pf_min</t>
  </si>
  <si>
    <t>q0_min</t>
  </si>
  <si>
    <t>qf_min</t>
  </si>
  <si>
    <t>r0_min</t>
  </si>
  <si>
    <t>rf_min</t>
  </si>
  <si>
    <t>T0_min</t>
  </si>
  <si>
    <t>Tf_min</t>
  </si>
  <si>
    <t>tauy0_min</t>
  </si>
  <si>
    <t>tauyf_min</t>
  </si>
  <si>
    <t>taup0_min</t>
  </si>
  <si>
    <t>taupf_min</t>
  </si>
  <si>
    <t>taur0_min</t>
  </si>
  <si>
    <t>taurf_min</t>
  </si>
  <si>
    <t>Pxw0_max</t>
  </si>
  <si>
    <t>Pxwf_max</t>
  </si>
  <si>
    <t>Pyw0_max</t>
  </si>
  <si>
    <t>Pywf_max</t>
  </si>
  <si>
    <t>Pzw0_max</t>
  </si>
  <si>
    <t>Pzwf_max</t>
  </si>
  <si>
    <t>yaw0_max</t>
  </si>
  <si>
    <t>yawf_max</t>
  </si>
  <si>
    <t>pitch0_max</t>
  </si>
  <si>
    <t>pitchf_max</t>
  </si>
  <si>
    <t>roll0_max</t>
  </si>
  <si>
    <t>rollf_max</t>
  </si>
  <si>
    <t>dpx0_max</t>
  </si>
  <si>
    <t>dpxf_max</t>
  </si>
  <si>
    <t>dpy0_max</t>
  </si>
  <si>
    <t>dpyf_max</t>
  </si>
  <si>
    <t>dpz0_max</t>
  </si>
  <si>
    <t>dpzf_max</t>
  </si>
  <si>
    <t>p0_max</t>
  </si>
  <si>
    <t>pf_max</t>
  </si>
  <si>
    <t>q0_max</t>
  </si>
  <si>
    <t>qf_max</t>
  </si>
  <si>
    <t>r0_max</t>
  </si>
  <si>
    <t>rf_max</t>
  </si>
  <si>
    <t>T0_max</t>
  </si>
  <si>
    <t>Tf_max</t>
  </si>
  <si>
    <t>tauy0_max</t>
  </si>
  <si>
    <t>tauyf_max</t>
  </si>
  <si>
    <t>taup0_max</t>
  </si>
  <si>
    <t>taupf_max</t>
  </si>
  <si>
    <t>taur0_max</t>
  </si>
  <si>
    <t>taurf_max</t>
  </si>
  <si>
    <t>Pxw_min</t>
  </si>
  <si>
    <t>Pxw_max</t>
  </si>
  <si>
    <t>Pyw_min</t>
  </si>
  <si>
    <t>Pyw_max</t>
  </si>
  <si>
    <t>Pzw_min</t>
  </si>
  <si>
    <t>Pzw_max</t>
  </si>
  <si>
    <t>yaw_min</t>
  </si>
  <si>
    <t>yaw_max</t>
  </si>
  <si>
    <t>pitch_min</t>
  </si>
  <si>
    <t>pitch_max</t>
  </si>
  <si>
    <t>roll_min</t>
  </si>
  <si>
    <t>roll_max</t>
  </si>
  <si>
    <t>dpx_min</t>
  </si>
  <si>
    <t>dpx_max</t>
  </si>
  <si>
    <t>dpy_min</t>
  </si>
  <si>
    <t>dpy_max</t>
  </si>
  <si>
    <t>dpz_min</t>
  </si>
  <si>
    <t>dpz_max</t>
  </si>
  <si>
    <t>p_min</t>
  </si>
  <si>
    <t>p_max</t>
  </si>
  <si>
    <t>q_min</t>
  </si>
  <si>
    <t>q_max</t>
  </si>
  <si>
    <t>r_min</t>
  </si>
  <si>
    <t>r_max</t>
  </si>
  <si>
    <t>T_min</t>
  </si>
  <si>
    <t>T_max</t>
  </si>
  <si>
    <t>tauy_min</t>
  </si>
  <si>
    <t>tauy_max</t>
  </si>
  <si>
    <t>taup_min</t>
  </si>
  <si>
    <t>taup_max</t>
  </si>
  <si>
    <t>taur_min</t>
  </si>
  <si>
    <t>taur_max</t>
  </si>
  <si>
    <t>t0min</t>
  </si>
  <si>
    <t>tfmin</t>
  </si>
  <si>
    <t>t0max</t>
  </si>
  <si>
    <t>tfmax</t>
  </si>
  <si>
    <t>YAW</t>
  </si>
  <si>
    <t>PITCH</t>
  </si>
  <si>
    <t>ROLL</t>
  </si>
  <si>
    <t>Vel X</t>
  </si>
  <si>
    <t>Vel Y</t>
  </si>
  <si>
    <t>Vel Z</t>
  </si>
  <si>
    <t>q(w_pitch)</t>
  </si>
  <si>
    <t>p (w_roll)</t>
  </si>
  <si>
    <t>r(w_yaw)</t>
  </si>
  <si>
    <t>Pxw0</t>
  </si>
  <si>
    <t>Pxwf</t>
  </si>
  <si>
    <t>Pyw0</t>
  </si>
  <si>
    <t>Pywf</t>
  </si>
  <si>
    <t>Pzw0</t>
  </si>
  <si>
    <t>Pzwf</t>
  </si>
  <si>
    <t>yaw0</t>
  </si>
  <si>
    <t>yawf</t>
  </si>
  <si>
    <t>pitch0</t>
  </si>
  <si>
    <t>pitchf</t>
  </si>
  <si>
    <t>roll0</t>
  </si>
  <si>
    <t>rollf</t>
  </si>
  <si>
    <t>dpx0</t>
  </si>
  <si>
    <t>dpxf</t>
  </si>
  <si>
    <t>dpy0</t>
  </si>
  <si>
    <t>dpyf</t>
  </si>
  <si>
    <t>dpz0</t>
  </si>
  <si>
    <t>dpzf</t>
  </si>
  <si>
    <t>p0</t>
  </si>
  <si>
    <t>pf</t>
  </si>
  <si>
    <t>q0</t>
  </si>
  <si>
    <t>qf</t>
  </si>
  <si>
    <t>r0</t>
  </si>
  <si>
    <t>rf</t>
  </si>
  <si>
    <t>T0</t>
  </si>
  <si>
    <t>Tf</t>
  </si>
  <si>
    <t>tauy0</t>
  </si>
  <si>
    <t>tauyf</t>
  </si>
  <si>
    <t>taup0</t>
  </si>
  <si>
    <t>taupf</t>
  </si>
  <si>
    <t>taur0</t>
  </si>
  <si>
    <t>taurf</t>
  </si>
  <si>
    <t>x</t>
  </si>
  <si>
    <t>y</t>
  </si>
  <si>
    <t>z</t>
  </si>
  <si>
    <t>yaw</t>
  </si>
  <si>
    <t>integral_min</t>
  </si>
  <si>
    <t>integral_max</t>
  </si>
  <si>
    <t>intguess</t>
  </si>
  <si>
    <t>Obs. 1</t>
  </si>
  <si>
    <t>Obs. 2</t>
  </si>
  <si>
    <t>Obs. 3</t>
  </si>
  <si>
    <t>Obs. 4</t>
  </si>
  <si>
    <t>Pitch</t>
  </si>
  <si>
    <t>Roll</t>
  </si>
  <si>
    <t>Obs. 5</t>
  </si>
  <si>
    <t>Obs. 6</t>
  </si>
  <si>
    <t>Position X</t>
  </si>
  <si>
    <t>Position Y</t>
  </si>
  <si>
    <t>Position Z</t>
  </si>
  <si>
    <t>Phase 7</t>
  </si>
  <si>
    <t>Obs. 7</t>
  </si>
  <si>
    <t>Check of Consistency:</t>
  </si>
  <si>
    <t>T</t>
  </si>
  <si>
    <t>tau_yaw</t>
  </si>
  <si>
    <t>tau_pitch</t>
  </si>
  <si>
    <t>tau_roll</t>
  </si>
  <si>
    <t>Time</t>
  </si>
  <si>
    <t>Integral</t>
  </si>
  <si>
    <t>Obstacles</t>
  </si>
  <si>
    <t>pmYaw</t>
  </si>
  <si>
    <t>pmpitch</t>
  </si>
  <si>
    <t>pmroll</t>
  </si>
  <si>
    <t>pmx</t>
  </si>
  <si>
    <t>pmy</t>
  </si>
  <si>
    <t>pmz</t>
  </si>
  <si>
    <t>Funcion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</si>
</sst>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trike/>
      <sz val="11"/>
      <color theme="3" tint="0.79998168889431442"/>
      <name val="Calibri"/>
      <family val="2"/>
      <scheme val="minor"/>
    </font>
    <font>
      <sz val="11"/>
      <color theme="3" tint="0.7999816888943144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0">
    <xf numFmtId="0" fontId="0" fillId="0" borderId="0" xfId="0"/>
    <xf numFmtId="0" fontId="0" fillId="0" borderId="4" xfId="0" applyBorder="1"/>
    <xf numFmtId="0" fontId="0" fillId="0" borderId="5" xfId="0" applyBorder="1"/>
    <xf numFmtId="0" fontId="0" fillId="0" borderId="9" xfId="0" applyBorder="1"/>
    <xf numFmtId="0" fontId="0" fillId="0" borderId="0" xfId="0" applyBorder="1"/>
    <xf numFmtId="0" fontId="0" fillId="0" borderId="11" xfId="0" applyBorder="1"/>
    <xf numFmtId="0" fontId="0" fillId="0" borderId="1" xfId="0" applyFill="1" applyBorder="1"/>
    <xf numFmtId="0" fontId="0" fillId="0" borderId="0" xfId="0" applyFill="1"/>
    <xf numFmtId="0" fontId="0" fillId="0" borderId="2" xfId="0" applyFill="1" applyBorder="1"/>
    <xf numFmtId="0" fontId="0" fillId="0" borderId="3" xfId="0" applyFill="1" applyBorder="1"/>
    <xf numFmtId="0" fontId="0" fillId="2" borderId="1" xfId="0" applyFill="1" applyBorder="1"/>
    <xf numFmtId="0" fontId="0" fillId="2" borderId="2" xfId="0" applyFill="1" applyBorder="1"/>
    <xf numFmtId="0" fontId="0" fillId="0" borderId="11" xfId="0" applyBorder="1" applyAlignment="1">
      <alignment horizontal="center"/>
    </xf>
    <xf numFmtId="0" fontId="0" fillId="3" borderId="1" xfId="0" applyFill="1" applyBorder="1"/>
    <xf numFmtId="0" fontId="0" fillId="3" borderId="2" xfId="0" applyFill="1" applyBorder="1"/>
    <xf numFmtId="0" fontId="0" fillId="0" borderId="3" xfId="0" applyBorder="1"/>
    <xf numFmtId="0" fontId="1" fillId="0" borderId="12" xfId="0" applyFont="1" applyBorder="1"/>
    <xf numFmtId="0" fontId="0" fillId="0" borderId="14" xfId="0" applyBorder="1"/>
    <xf numFmtId="0" fontId="1" fillId="0" borderId="10" xfId="0" applyFont="1" applyBorder="1"/>
    <xf numFmtId="0" fontId="2" fillId="0" borderId="0" xfId="0" applyFont="1"/>
    <xf numFmtId="0" fontId="0" fillId="0" borderId="15" xfId="0" applyBorder="1"/>
    <xf numFmtId="0" fontId="0" fillId="0" borderId="15" xfId="0" applyFill="1" applyBorder="1"/>
    <xf numFmtId="0" fontId="0" fillId="0" borderId="8" xfId="0" applyBorder="1" applyAlignment="1">
      <alignment horizontal="center"/>
    </xf>
    <xf numFmtId="0" fontId="4" fillId="2" borderId="12" xfId="0" applyFont="1" applyFill="1" applyBorder="1" applyAlignment="1">
      <alignment horizontal="center" vertical="top"/>
    </xf>
    <xf numFmtId="0" fontId="3" fillId="2" borderId="10" xfId="0" applyFont="1" applyFill="1" applyBorder="1" applyAlignment="1">
      <alignment horizontal="center" vertical="top"/>
    </xf>
    <xf numFmtId="0" fontId="4" fillId="2" borderId="13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 vertical="top"/>
    </xf>
    <xf numFmtId="0" fontId="3" fillId="2" borderId="0" xfId="0" applyFont="1" applyFill="1" applyBorder="1" applyAlignment="1">
      <alignment horizontal="center"/>
    </xf>
    <xf numFmtId="0" fontId="3" fillId="2" borderId="13" xfId="0" applyFont="1" applyFill="1" applyBorder="1" applyAlignment="1">
      <alignment horizontal="center" vertical="top"/>
    </xf>
    <xf numFmtId="0" fontId="4" fillId="0" borderId="13" xfId="0" applyFont="1" applyFill="1" applyBorder="1" applyAlignment="1">
      <alignment horizontal="center" vertical="top"/>
    </xf>
    <xf numFmtId="0" fontId="3" fillId="0" borderId="0" xfId="0" applyFont="1" applyFill="1" applyBorder="1" applyAlignment="1">
      <alignment horizontal="center" vertical="top"/>
    </xf>
    <xf numFmtId="0" fontId="3" fillId="0" borderId="13" xfId="0" applyFont="1" applyFill="1" applyBorder="1" applyAlignment="1">
      <alignment horizontal="center" vertical="top"/>
    </xf>
    <xf numFmtId="0" fontId="0" fillId="2" borderId="13" xfId="0" applyFont="1" applyFill="1" applyBorder="1" applyAlignment="1">
      <alignment horizontal="center" vertical="top"/>
    </xf>
    <xf numFmtId="0" fontId="3" fillId="2" borderId="0" xfId="0" applyFont="1" applyFill="1" applyBorder="1"/>
    <xf numFmtId="0" fontId="0" fillId="2" borderId="0" xfId="0" applyFont="1" applyFill="1" applyBorder="1" applyAlignment="1">
      <alignment horizontal="center" vertical="top"/>
    </xf>
    <xf numFmtId="0" fontId="0" fillId="0" borderId="13" xfId="0" applyFont="1" applyFill="1" applyBorder="1" applyAlignment="1">
      <alignment horizontal="center" vertical="top"/>
    </xf>
    <xf numFmtId="0" fontId="0" fillId="0" borderId="0" xfId="0" applyFont="1" applyFill="1" applyBorder="1" applyAlignment="1">
      <alignment horizontal="center" vertical="top"/>
    </xf>
    <xf numFmtId="0" fontId="0" fillId="2" borderId="0" xfId="0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0" borderId="12" xfId="0" applyFont="1" applyFill="1" applyBorder="1" applyAlignment="1">
      <alignment horizontal="center" vertical="top"/>
    </xf>
    <xf numFmtId="0" fontId="3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/>
    </xf>
    <xf numFmtId="0" fontId="3" fillId="2" borderId="7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 vertical="top"/>
    </xf>
    <xf numFmtId="0" fontId="3" fillId="2" borderId="8" xfId="0" applyFont="1" applyFill="1" applyBorder="1" applyAlignment="1">
      <alignment horizontal="center"/>
    </xf>
    <xf numFmtId="0" fontId="0" fillId="2" borderId="3" xfId="0" applyFill="1" applyBorder="1"/>
    <xf numFmtId="0" fontId="3" fillId="2" borderId="14" xfId="0" applyFont="1" applyFill="1" applyBorder="1" applyAlignment="1">
      <alignment horizontal="center" vertical="top"/>
    </xf>
    <xf numFmtId="0" fontId="3" fillId="2" borderId="11" xfId="0" applyFont="1" applyFill="1" applyBorder="1" applyAlignment="1">
      <alignment horizontal="center" vertical="top"/>
    </xf>
    <xf numFmtId="0" fontId="3" fillId="2" borderId="9" xfId="0" applyFont="1" applyFill="1" applyBorder="1" applyAlignment="1">
      <alignment horizontal="center" vertical="top"/>
    </xf>
    <xf numFmtId="0" fontId="4" fillId="0" borderId="12" xfId="0" applyFont="1" applyFill="1" applyBorder="1" applyAlignment="1">
      <alignment horizontal="center" vertical="top"/>
    </xf>
    <xf numFmtId="0" fontId="3" fillId="0" borderId="10" xfId="0" applyFont="1" applyFill="1" applyBorder="1" applyAlignment="1">
      <alignment horizontal="center" vertical="top"/>
    </xf>
    <xf numFmtId="0" fontId="3" fillId="0" borderId="7" xfId="0" applyFont="1" applyFill="1" applyBorder="1" applyAlignment="1">
      <alignment horizontal="center" vertical="top"/>
    </xf>
    <xf numFmtId="0" fontId="3" fillId="0" borderId="8" xfId="0" applyFont="1" applyFill="1" applyBorder="1" applyAlignment="1">
      <alignment horizontal="center" vertical="top"/>
    </xf>
    <xf numFmtId="0" fontId="3" fillId="0" borderId="14" xfId="0" applyFont="1" applyFill="1" applyBorder="1" applyAlignment="1">
      <alignment horizontal="center" vertical="top"/>
    </xf>
    <xf numFmtId="0" fontId="3" fillId="0" borderId="11" xfId="0" applyFont="1" applyFill="1" applyBorder="1" applyAlignment="1">
      <alignment horizontal="center" vertical="top"/>
    </xf>
    <xf numFmtId="0" fontId="3" fillId="0" borderId="9" xfId="0" applyFont="1" applyFill="1" applyBorder="1" applyAlignment="1">
      <alignment horizontal="center" vertical="top"/>
    </xf>
    <xf numFmtId="0" fontId="0" fillId="2" borderId="12" xfId="0" applyFont="1" applyFill="1" applyBorder="1" applyAlignment="1">
      <alignment horizontal="center" vertical="top"/>
    </xf>
    <xf numFmtId="0" fontId="3" fillId="2" borderId="11" xfId="0" applyFont="1" applyFill="1" applyBorder="1"/>
    <xf numFmtId="0" fontId="3" fillId="2" borderId="9" xfId="0" applyFont="1" applyFill="1" applyBorder="1"/>
    <xf numFmtId="0" fontId="0" fillId="2" borderId="8" xfId="0" applyFont="1" applyFill="1" applyBorder="1" applyAlignment="1">
      <alignment horizontal="center" vertical="top"/>
    </xf>
    <xf numFmtId="0" fontId="0" fillId="2" borderId="14" xfId="0" applyFont="1" applyFill="1" applyBorder="1" applyAlignment="1">
      <alignment horizontal="center" vertical="top"/>
    </xf>
    <xf numFmtId="0" fontId="0" fillId="2" borderId="11" xfId="0" applyFont="1" applyFill="1" applyBorder="1" applyAlignment="1">
      <alignment horizontal="center" vertical="top"/>
    </xf>
    <xf numFmtId="0" fontId="0" fillId="2" borderId="9" xfId="0" applyFont="1" applyFill="1" applyBorder="1" applyAlignment="1">
      <alignment horizontal="center" vertical="top"/>
    </xf>
    <xf numFmtId="0" fontId="0" fillId="0" borderId="8" xfId="0" applyFont="1" applyFill="1" applyBorder="1" applyAlignment="1">
      <alignment horizontal="center" vertical="top"/>
    </xf>
    <xf numFmtId="0" fontId="0" fillId="0" borderId="14" xfId="0" applyFont="1" applyFill="1" applyBorder="1" applyAlignment="1">
      <alignment horizontal="center" vertical="top"/>
    </xf>
    <xf numFmtId="0" fontId="0" fillId="0" borderId="11" xfId="0" applyFont="1" applyFill="1" applyBorder="1" applyAlignment="1">
      <alignment horizontal="center" vertical="top"/>
    </xf>
    <xf numFmtId="0" fontId="0" fillId="0" borderId="9" xfId="0" applyFont="1" applyFill="1" applyBorder="1" applyAlignment="1">
      <alignment horizontal="center" vertical="top"/>
    </xf>
    <xf numFmtId="0" fontId="0" fillId="2" borderId="8" xfId="0" applyFont="1" applyFill="1" applyBorder="1" applyAlignment="1">
      <alignment horizontal="center" vertical="center"/>
    </xf>
    <xf numFmtId="0" fontId="0" fillId="2" borderId="8" xfId="0" applyFont="1" applyFill="1" applyBorder="1" applyAlignment="1">
      <alignment horizontal="center"/>
    </xf>
    <xf numFmtId="0" fontId="3" fillId="0" borderId="7" xfId="0" applyFont="1" applyBorder="1" applyAlignment="1">
      <alignment horizontal="center" vertical="center"/>
    </xf>
    <xf numFmtId="0" fontId="0" fillId="0" borderId="9" xfId="0" applyFont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10" xfId="0" applyFont="1" applyFill="1" applyBorder="1" applyAlignment="1">
      <alignment horizontal="center" vertical="top"/>
    </xf>
    <xf numFmtId="0" fontId="0" fillId="0" borderId="7" xfId="0" applyFont="1" applyBorder="1" applyAlignment="1">
      <alignment horizontal="center"/>
    </xf>
    <xf numFmtId="0" fontId="5" fillId="0" borderId="12" xfId="0" applyFont="1" applyFill="1" applyBorder="1"/>
    <xf numFmtId="0" fontId="5" fillId="0" borderId="10" xfId="0" applyFont="1" applyFill="1" applyBorder="1"/>
    <xf numFmtId="0" fontId="5" fillId="0" borderId="7" xfId="0" applyFont="1" applyFill="1" applyBorder="1"/>
    <xf numFmtId="0" fontId="5" fillId="0" borderId="13" xfId="0" applyFont="1" applyFill="1" applyBorder="1"/>
    <xf numFmtId="0" fontId="5" fillId="0" borderId="0" xfId="0" applyFont="1" applyFill="1" applyBorder="1"/>
    <xf numFmtId="0" fontId="5" fillId="0" borderId="0" xfId="0" applyFont="1" applyBorder="1"/>
    <xf numFmtId="0" fontId="5" fillId="0" borderId="8" xfId="0" applyFont="1" applyBorder="1"/>
    <xf numFmtId="0" fontId="5" fillId="0" borderId="14" xfId="0" applyFont="1" applyFill="1" applyBorder="1"/>
    <xf numFmtId="0" fontId="5" fillId="0" borderId="11" xfId="0" applyFont="1" applyFill="1" applyBorder="1"/>
    <xf numFmtId="0" fontId="5" fillId="0" borderId="11" xfId="0" applyFont="1" applyBorder="1"/>
    <xf numFmtId="0" fontId="5" fillId="0" borderId="9" xfId="0" applyFont="1" applyBorder="1"/>
    <xf numFmtId="0" fontId="6" fillId="0" borderId="0" xfId="0" applyFont="1" applyBorder="1"/>
    <xf numFmtId="0" fontId="6" fillId="0" borderId="8" xfId="0" applyFont="1" applyBorder="1"/>
    <xf numFmtId="0" fontId="6" fillId="0" borderId="11" xfId="0" applyFont="1" applyBorder="1"/>
    <xf numFmtId="0" fontId="5" fillId="0" borderId="13" xfId="0" applyFont="1" applyBorder="1"/>
    <xf numFmtId="0" fontId="5" fillId="0" borderId="14" xfId="0" applyFont="1" applyBorder="1"/>
    <xf numFmtId="0" fontId="0" fillId="0" borderId="13" xfId="0" applyBorder="1"/>
    <xf numFmtId="0" fontId="0" fillId="0" borderId="8" xfId="0" applyBorder="1"/>
    <xf numFmtId="0" fontId="1" fillId="0" borderId="18" xfId="0" applyFont="1" applyBorder="1"/>
    <xf numFmtId="0" fontId="1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1" xfId="0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1" fillId="0" borderId="17" xfId="0" applyFont="1" applyBorder="1"/>
    <xf numFmtId="0" fontId="1" fillId="0" borderId="3" xfId="0" applyFont="1" applyBorder="1"/>
    <xf numFmtId="0" fontId="1" fillId="0" borderId="28" xfId="0" applyFont="1" applyBorder="1"/>
    <xf numFmtId="0" fontId="1" fillId="0" borderId="29" xfId="0" applyFont="1" applyBorder="1"/>
    <xf numFmtId="0" fontId="1" fillId="0" borderId="29" xfId="0" applyFont="1" applyFill="1" applyBorder="1"/>
    <xf numFmtId="0" fontId="1" fillId="0" borderId="30" xfId="0" applyFont="1" applyFill="1" applyBorder="1"/>
    <xf numFmtId="0" fontId="0" fillId="3" borderId="3" xfId="0" applyFill="1" applyBorder="1"/>
    <xf numFmtId="0" fontId="0" fillId="0" borderId="1" xfId="0" applyBorder="1"/>
    <xf numFmtId="0" fontId="0" fillId="0" borderId="16" xfId="0" applyFill="1" applyBorder="1"/>
    <xf numFmtId="0" fontId="0" fillId="3" borderId="12" xfId="0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9" xfId="0" applyBorder="1" applyAlignment="1">
      <alignment horizontal="center"/>
    </xf>
    <xf numFmtId="0" fontId="7" fillId="4" borderId="1" xfId="0" applyFont="1" applyFill="1" applyBorder="1"/>
    <xf numFmtId="0" fontId="8" fillId="4" borderId="12" xfId="0" applyFont="1" applyFill="1" applyBorder="1" applyAlignment="1">
      <alignment horizontal="center" vertical="top"/>
    </xf>
    <xf numFmtId="0" fontId="8" fillId="4" borderId="10" xfId="0" applyFont="1" applyFill="1" applyBorder="1" applyAlignment="1">
      <alignment horizontal="center" vertical="top"/>
    </xf>
    <xf numFmtId="0" fontId="8" fillId="4" borderId="10" xfId="0" applyFont="1" applyFill="1" applyBorder="1"/>
    <xf numFmtId="0" fontId="8" fillId="4" borderId="7" xfId="0" applyFont="1" applyFill="1" applyBorder="1"/>
    <xf numFmtId="0" fontId="7" fillId="4" borderId="2" xfId="0" applyFont="1" applyFill="1" applyBorder="1"/>
    <xf numFmtId="0" fontId="8" fillId="4" borderId="13" xfId="0" applyFont="1" applyFill="1" applyBorder="1" applyAlignment="1">
      <alignment horizontal="center" vertical="top"/>
    </xf>
    <xf numFmtId="0" fontId="8" fillId="4" borderId="0" xfId="0" applyFont="1" applyFill="1" applyBorder="1" applyAlignment="1">
      <alignment horizontal="center" vertical="top"/>
    </xf>
    <xf numFmtId="0" fontId="8" fillId="4" borderId="0" xfId="0" applyFont="1" applyFill="1" applyBorder="1"/>
    <xf numFmtId="0" fontId="8" fillId="4" borderId="8" xfId="0" applyFont="1" applyFill="1" applyBorder="1"/>
    <xf numFmtId="0" fontId="2" fillId="0" borderId="15" xfId="0" applyFont="1" applyBorder="1"/>
    <xf numFmtId="0" fontId="3" fillId="0" borderId="0" xfId="0" applyFont="1" applyFill="1" applyBorder="1"/>
    <xf numFmtId="0" fontId="0" fillId="0" borderId="31" xfId="0" applyBorder="1"/>
    <xf numFmtId="0" fontId="0" fillId="0" borderId="32" xfId="0" applyBorder="1"/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439269</xdr:colOff>
      <xdr:row>3</xdr:row>
      <xdr:rowOff>152400</xdr:rowOff>
    </xdr:from>
    <xdr:to>
      <xdr:col>23</xdr:col>
      <xdr:colOff>179293</xdr:colOff>
      <xdr:row>9</xdr:row>
      <xdr:rowOff>107576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F53B430-D040-40A4-986E-FBAE2E926963}"/>
            </a:ext>
          </a:extLst>
        </xdr:cNvPr>
        <xdr:cNvSpPr txBox="1"/>
      </xdr:nvSpPr>
      <xdr:spPr>
        <a:xfrm>
          <a:off x="10291481" y="699247"/>
          <a:ext cx="3325906" cy="103094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NOTE:</a:t>
          </a:r>
          <a:r>
            <a:rPr lang="en-US" sz="1600" b="1" baseline="0"/>
            <a:t> The numbers in </a:t>
          </a:r>
          <a:r>
            <a:rPr lang="en-US" sz="1600" b="1" baseline="0">
              <a:solidFill>
                <a:srgbClr val="FF0000"/>
              </a:solidFill>
            </a:rPr>
            <a:t>RED</a:t>
          </a:r>
          <a:r>
            <a:rPr lang="en-US" sz="1600" b="1" baseline="0"/>
            <a:t> should not be changed, because they are functions of the values of other cells. </a:t>
          </a:r>
          <a:endParaRPr lang="en-US" sz="1600" b="1"/>
        </a:p>
      </xdr:txBody>
    </xdr:sp>
    <xdr:clientData/>
  </xdr:twoCellAnchor>
  <xdr:twoCellAnchor>
    <xdr:from>
      <xdr:col>18</xdr:col>
      <xdr:colOff>309281</xdr:colOff>
      <xdr:row>32</xdr:row>
      <xdr:rowOff>165848</xdr:rowOff>
    </xdr:from>
    <xdr:to>
      <xdr:col>23</xdr:col>
      <xdr:colOff>152399</xdr:colOff>
      <xdr:row>34</xdr:row>
      <xdr:rowOff>108857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6E9E9B1-1F92-4CD8-A65D-04095729159B}"/>
            </a:ext>
          </a:extLst>
        </xdr:cNvPr>
        <xdr:cNvSpPr txBox="1"/>
      </xdr:nvSpPr>
      <xdr:spPr>
        <a:xfrm>
          <a:off x="10792224" y="6207419"/>
          <a:ext cx="2825804" cy="313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0"/>
            <a:t>pm__ stands for </a:t>
          </a:r>
          <a:r>
            <a:rPr lang="en-US" sz="1600" b="0" i="1"/>
            <a:t>plus</a:t>
          </a:r>
          <a:r>
            <a:rPr lang="en-US" sz="1600" b="0" i="1" baseline="0"/>
            <a:t> minus __</a:t>
          </a:r>
          <a:endParaRPr lang="en-US" sz="1600" b="0" i="1"/>
        </a:p>
      </xdr:txBody>
    </xdr:sp>
    <xdr:clientData/>
  </xdr:twoCellAnchor>
  <xdr:twoCellAnchor>
    <xdr:from>
      <xdr:col>17</xdr:col>
      <xdr:colOff>195943</xdr:colOff>
      <xdr:row>31</xdr:row>
      <xdr:rowOff>10886</xdr:rowOff>
    </xdr:from>
    <xdr:to>
      <xdr:col>18</xdr:col>
      <xdr:colOff>309281</xdr:colOff>
      <xdr:row>33</xdr:row>
      <xdr:rowOff>137352</xdr:rowOff>
    </xdr:to>
    <xdr:cxnSp macro="">
      <xdr:nvCxnSpPr>
        <xdr:cNvPr id="5" name="Connector: Elbow 4">
          <a:extLst>
            <a:ext uri="{FF2B5EF4-FFF2-40B4-BE49-F238E27FC236}">
              <a16:creationId xmlns:a16="http://schemas.microsoft.com/office/drawing/2014/main" id="{9BED519B-55D6-40D7-A5FC-9979638B4CF7}"/>
            </a:ext>
          </a:extLst>
        </xdr:cNvPr>
        <xdr:cNvCxnSpPr>
          <a:endCxn id="3" idx="1"/>
        </xdr:cNvCxnSpPr>
      </xdr:nvCxnSpPr>
      <xdr:spPr>
        <a:xfrm>
          <a:off x="10069286" y="5867400"/>
          <a:ext cx="722938" cy="496581"/>
        </a:xfrm>
        <a:prstGeom prst="bentConnector3">
          <a:avLst>
            <a:gd name="adj1" fmla="val 4827"/>
          </a:avLst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8AD9-69C7-47E3-8E6B-AA3F38D0B789}">
  <dimension ref="A1:AD103"/>
  <sheetViews>
    <sheetView tabSelected="1" zoomScale="70" zoomScaleNormal="70" workbookViewId="0">
      <selection activeCell="N11" sqref="N11"/>
    </sheetView>
  </sheetViews>
  <sheetFormatPr defaultRowHeight="14.4" x14ac:dyDescent="0.3"/>
  <cols>
    <col min="1" max="1" width="16.6640625" customWidth="1"/>
    <col min="2" max="2" width="12.5546875" customWidth="1"/>
    <col min="3" max="3" width="7.109375" customWidth="1"/>
    <col min="5" max="9" width="8.77734375" customWidth="1"/>
    <col min="10" max="15" width="6.5546875" customWidth="1"/>
    <col min="16" max="16" width="7.109375" customWidth="1"/>
    <col min="23" max="23" width="7.88671875" customWidth="1"/>
    <col min="24" max="24" width="8.21875" customWidth="1"/>
    <col min="25" max="25" width="7.77734375" customWidth="1"/>
  </cols>
  <sheetData>
    <row r="1" spans="1:26" ht="15" thickBot="1" x14ac:dyDescent="0.35">
      <c r="B1" s="4"/>
      <c r="C1" s="16" t="s">
        <v>0</v>
      </c>
      <c r="D1" s="18" t="s">
        <v>1</v>
      </c>
      <c r="E1" s="18" t="s">
        <v>2</v>
      </c>
      <c r="F1" s="18" t="s">
        <v>3</v>
      </c>
      <c r="G1" s="18" t="s">
        <v>4</v>
      </c>
      <c r="H1" s="18" t="s">
        <v>5</v>
      </c>
      <c r="I1" s="18" t="s">
        <v>165</v>
      </c>
      <c r="J1" s="149" t="s">
        <v>167</v>
      </c>
      <c r="K1" s="149"/>
      <c r="L1" s="149"/>
      <c r="M1" s="149"/>
      <c r="N1" s="149"/>
      <c r="O1" s="149"/>
      <c r="P1" s="149"/>
    </row>
    <row r="2" spans="1:26" x14ac:dyDescent="0.3">
      <c r="A2" s="146" t="s">
        <v>162</v>
      </c>
      <c r="B2" s="10" t="s">
        <v>6</v>
      </c>
      <c r="C2" s="23">
        <v>1</v>
      </c>
      <c r="D2" s="24">
        <f t="shared" ref="D2:I3" si="0">C6</f>
        <v>2</v>
      </c>
      <c r="E2" s="24">
        <f t="shared" si="0"/>
        <v>3.5</v>
      </c>
      <c r="F2" s="24">
        <f t="shared" si="0"/>
        <v>4</v>
      </c>
      <c r="G2" s="24">
        <f t="shared" si="0"/>
        <v>3.2</v>
      </c>
      <c r="H2" s="24">
        <f t="shared" si="0"/>
        <v>2.5</v>
      </c>
      <c r="I2" s="43">
        <f t="shared" si="0"/>
        <v>0.5</v>
      </c>
      <c r="J2" s="75" t="str">
        <f>IF(OR(C2&lt;C4, C3&gt;C5, C6&lt;C4, C7&gt;C5),"ERROR","GOOD")</f>
        <v>GOOD</v>
      </c>
      <c r="K2" s="76" t="str">
        <f t="shared" ref="K2:P2" si="1">IF(OR(D2&lt;D4, D3&gt;D5, D6&lt;D4, D7&gt;D5),"ERROR","GOOD")</f>
        <v>GOOD</v>
      </c>
      <c r="L2" s="76" t="str">
        <f t="shared" si="1"/>
        <v>GOOD</v>
      </c>
      <c r="M2" s="76" t="str">
        <f t="shared" si="1"/>
        <v>GOOD</v>
      </c>
      <c r="N2" s="76" t="str">
        <f t="shared" si="1"/>
        <v>GOOD</v>
      </c>
      <c r="O2" s="76" t="str">
        <f t="shared" si="1"/>
        <v>GOOD</v>
      </c>
      <c r="P2" s="77" t="str">
        <f t="shared" si="1"/>
        <v>GOOD</v>
      </c>
    </row>
    <row r="3" spans="1:26" x14ac:dyDescent="0.3">
      <c r="A3" s="147"/>
      <c r="B3" s="11" t="s">
        <v>38</v>
      </c>
      <c r="C3" s="25">
        <v>1</v>
      </c>
      <c r="D3" s="26">
        <f t="shared" si="0"/>
        <v>2</v>
      </c>
      <c r="E3" s="26">
        <f t="shared" si="0"/>
        <v>3.5</v>
      </c>
      <c r="F3" s="26">
        <f t="shared" si="0"/>
        <v>4</v>
      </c>
      <c r="G3" s="26">
        <f t="shared" si="0"/>
        <v>3.2</v>
      </c>
      <c r="H3" s="26">
        <f t="shared" si="0"/>
        <v>2.5</v>
      </c>
      <c r="I3" s="44">
        <f t="shared" si="0"/>
        <v>0.5</v>
      </c>
      <c r="J3" s="78"/>
      <c r="K3" s="79"/>
      <c r="L3" s="80"/>
      <c r="M3" s="80"/>
      <c r="N3" s="80"/>
      <c r="O3" s="80"/>
      <c r="P3" s="81"/>
    </row>
    <row r="4" spans="1:26" x14ac:dyDescent="0.3">
      <c r="A4" s="147"/>
      <c r="B4" s="11" t="s">
        <v>70</v>
      </c>
      <c r="C4" s="27">
        <f>MIN(C2,C6)-S28</f>
        <v>0.5</v>
      </c>
      <c r="D4" s="27">
        <f t="shared" ref="D4:I4" si="2">MIN(D2,D6)-T28</f>
        <v>1.5</v>
      </c>
      <c r="E4" s="27">
        <f t="shared" si="2"/>
        <v>3</v>
      </c>
      <c r="F4" s="27">
        <f t="shared" si="2"/>
        <v>1.2000000000000002</v>
      </c>
      <c r="G4" s="27">
        <f t="shared" si="2"/>
        <v>1.5</v>
      </c>
      <c r="H4" s="27">
        <f t="shared" si="2"/>
        <v>0.5</v>
      </c>
      <c r="I4" s="45">
        <f t="shared" si="2"/>
        <v>0.5</v>
      </c>
      <c r="J4" s="78"/>
      <c r="K4" s="79"/>
      <c r="L4" s="80"/>
      <c r="M4" s="80"/>
      <c r="N4" s="80"/>
      <c r="O4" s="80"/>
      <c r="P4" s="81"/>
    </row>
    <row r="5" spans="1:26" x14ac:dyDescent="0.3">
      <c r="A5" s="147"/>
      <c r="B5" s="11" t="s">
        <v>71</v>
      </c>
      <c r="C5" s="27">
        <f>MAX(C3,C7)+S28</f>
        <v>2.5</v>
      </c>
      <c r="D5" s="27">
        <f t="shared" ref="D5:I5" si="3">MAX(D3,D7)+T28</f>
        <v>4</v>
      </c>
      <c r="E5" s="27">
        <f t="shared" si="3"/>
        <v>4.5</v>
      </c>
      <c r="F5" s="27">
        <f t="shared" si="3"/>
        <v>6</v>
      </c>
      <c r="G5" s="27">
        <f t="shared" si="3"/>
        <v>4.2</v>
      </c>
      <c r="H5" s="27">
        <f t="shared" si="3"/>
        <v>2.5</v>
      </c>
      <c r="I5" s="45">
        <f t="shared" si="3"/>
        <v>1.5</v>
      </c>
      <c r="J5" s="78"/>
      <c r="K5" s="79"/>
      <c r="L5" s="80"/>
      <c r="M5" s="80"/>
      <c r="N5" s="80"/>
      <c r="O5" s="80"/>
      <c r="P5" s="81"/>
    </row>
    <row r="6" spans="1:26" x14ac:dyDescent="0.3">
      <c r="A6" s="147"/>
      <c r="B6" s="11" t="s">
        <v>7</v>
      </c>
      <c r="C6" s="28">
        <f t="shared" ref="C6:I6" si="4">S19</f>
        <v>2</v>
      </c>
      <c r="D6" s="26">
        <f t="shared" si="4"/>
        <v>3.5</v>
      </c>
      <c r="E6" s="26">
        <f t="shared" si="4"/>
        <v>4</v>
      </c>
      <c r="F6" s="26">
        <f t="shared" si="4"/>
        <v>3.2</v>
      </c>
      <c r="G6" s="26">
        <f t="shared" si="4"/>
        <v>2.5</v>
      </c>
      <c r="H6" s="26">
        <f t="shared" si="4"/>
        <v>0.5</v>
      </c>
      <c r="I6" s="44">
        <f t="shared" si="4"/>
        <v>1.5</v>
      </c>
      <c r="J6" s="78"/>
      <c r="K6" s="79"/>
      <c r="L6" s="80"/>
      <c r="M6" s="80"/>
      <c r="N6" s="80"/>
      <c r="O6" s="80"/>
      <c r="P6" s="81"/>
    </row>
    <row r="7" spans="1:26" ht="15" thickBot="1" x14ac:dyDescent="0.35">
      <c r="A7" s="148"/>
      <c r="B7" s="46" t="s">
        <v>39</v>
      </c>
      <c r="C7" s="47">
        <f t="shared" ref="C7:I7" si="5">S19</f>
        <v>2</v>
      </c>
      <c r="D7" s="48">
        <f t="shared" si="5"/>
        <v>3.5</v>
      </c>
      <c r="E7" s="48">
        <f t="shared" si="5"/>
        <v>4</v>
      </c>
      <c r="F7" s="48">
        <f t="shared" si="5"/>
        <v>3.2</v>
      </c>
      <c r="G7" s="48">
        <f t="shared" si="5"/>
        <v>2.5</v>
      </c>
      <c r="H7" s="48">
        <f t="shared" si="5"/>
        <v>0.5</v>
      </c>
      <c r="I7" s="49">
        <f t="shared" si="5"/>
        <v>1.5</v>
      </c>
      <c r="J7" s="82"/>
      <c r="K7" s="83"/>
      <c r="L7" s="84"/>
      <c r="M7" s="84"/>
      <c r="N7" s="84"/>
      <c r="O7" s="84"/>
      <c r="P7" s="85"/>
    </row>
    <row r="8" spans="1:26" x14ac:dyDescent="0.3">
      <c r="A8" s="146" t="s">
        <v>163</v>
      </c>
      <c r="B8" s="6" t="s">
        <v>8</v>
      </c>
      <c r="C8" s="50">
        <v>0</v>
      </c>
      <c r="D8" s="51">
        <f t="shared" ref="D8:I9" si="6">C12</f>
        <v>0</v>
      </c>
      <c r="E8" s="51">
        <f t="shared" si="6"/>
        <v>-0.5</v>
      </c>
      <c r="F8" s="51">
        <f t="shared" si="6"/>
        <v>0.5</v>
      </c>
      <c r="G8" s="51">
        <f t="shared" si="6"/>
        <v>1.5</v>
      </c>
      <c r="H8" s="51">
        <f t="shared" si="6"/>
        <v>1</v>
      </c>
      <c r="I8" s="52">
        <f t="shared" si="6"/>
        <v>0</v>
      </c>
      <c r="J8" s="75" t="str">
        <f>IF(OR(C8&lt;C10, C9&gt;C11, C12&lt;C10, C13&gt;C11),"ERROR","GOOD")</f>
        <v>GOOD</v>
      </c>
      <c r="K8" s="76" t="str">
        <f t="shared" ref="K8" si="7">IF(OR(D8&lt;D10, D9&gt;D11, D12&lt;D10, D13&gt;D11),"ERROR","GOOD")</f>
        <v>GOOD</v>
      </c>
      <c r="L8" s="76" t="str">
        <f t="shared" ref="L8" si="8">IF(OR(E8&lt;E10, E9&gt;E11, E12&lt;E10, E13&gt;E11),"ERROR","GOOD")</f>
        <v>GOOD</v>
      </c>
      <c r="M8" s="76" t="str">
        <f t="shared" ref="M8" si="9">IF(OR(F8&lt;F10, F9&gt;F11, F12&lt;F10, F13&gt;F11),"ERROR","GOOD")</f>
        <v>GOOD</v>
      </c>
      <c r="N8" s="76" t="str">
        <f t="shared" ref="N8" si="10">IF(OR(G8&lt;G10, G9&gt;G11, G12&lt;G10, G13&gt;G11),"ERROR","GOOD")</f>
        <v>GOOD</v>
      </c>
      <c r="O8" s="76" t="str">
        <f t="shared" ref="O8" si="11">IF(OR(H8&lt;H10, H9&gt;H11, H12&lt;H10, H13&gt;H11),"ERROR","GOOD")</f>
        <v>GOOD</v>
      </c>
      <c r="P8" s="77" t="str">
        <f t="shared" ref="P8" si="12">IF(OR(I8&lt;I10, I9&gt;I11, I12&lt;I10, I13&gt;I11),"ERROR","GOOD")</f>
        <v>GOOD</v>
      </c>
    </row>
    <row r="9" spans="1:26" x14ac:dyDescent="0.3">
      <c r="A9" s="147"/>
      <c r="B9" s="8" t="s">
        <v>40</v>
      </c>
      <c r="C9" s="29">
        <v>0</v>
      </c>
      <c r="D9" s="30">
        <f t="shared" si="6"/>
        <v>0</v>
      </c>
      <c r="E9" s="30">
        <f t="shared" si="6"/>
        <v>-0.5</v>
      </c>
      <c r="F9" s="30">
        <f t="shared" si="6"/>
        <v>0.5</v>
      </c>
      <c r="G9" s="30">
        <f t="shared" si="6"/>
        <v>1.5</v>
      </c>
      <c r="H9" s="30">
        <f t="shared" si="6"/>
        <v>1</v>
      </c>
      <c r="I9" s="53">
        <f t="shared" si="6"/>
        <v>0</v>
      </c>
      <c r="J9" s="78"/>
      <c r="K9" s="79"/>
      <c r="L9" s="80"/>
      <c r="M9" s="80"/>
      <c r="N9" s="80"/>
      <c r="O9" s="80"/>
      <c r="P9" s="81"/>
    </row>
    <row r="10" spans="1:26" x14ac:dyDescent="0.3">
      <c r="A10" s="147"/>
      <c r="B10" s="8" t="s">
        <v>72</v>
      </c>
      <c r="C10" s="30">
        <f>MIN(C8,C12)-S29</f>
        <v>-0.5</v>
      </c>
      <c r="D10" s="30">
        <f t="shared" ref="D10:I10" si="13">MIN(D8,D12)-T29</f>
        <v>-1</v>
      </c>
      <c r="E10" s="30">
        <f t="shared" si="13"/>
        <v>-1</v>
      </c>
      <c r="F10" s="30">
        <f t="shared" si="13"/>
        <v>-1.5</v>
      </c>
      <c r="G10" s="30">
        <f t="shared" si="13"/>
        <v>0</v>
      </c>
      <c r="H10" s="30">
        <f t="shared" si="13"/>
        <v>-1</v>
      </c>
      <c r="I10" s="53">
        <f t="shared" si="13"/>
        <v>-2.5</v>
      </c>
      <c r="J10" s="78"/>
      <c r="K10" s="79"/>
      <c r="L10" s="80"/>
      <c r="M10" s="80"/>
      <c r="N10" s="80"/>
      <c r="O10" s="80"/>
      <c r="P10" s="81"/>
    </row>
    <row r="11" spans="1:26" x14ac:dyDescent="0.3">
      <c r="A11" s="147"/>
      <c r="B11" s="8" t="s">
        <v>73</v>
      </c>
      <c r="C11" s="30">
        <f>MAX(C9,C13)+S29</f>
        <v>0.5</v>
      </c>
      <c r="D11" s="30">
        <f t="shared" ref="D11:I11" si="14">MAX(D9,D13)+T29</f>
        <v>0.5</v>
      </c>
      <c r="E11" s="30">
        <f t="shared" si="14"/>
        <v>1</v>
      </c>
      <c r="F11" s="30">
        <f t="shared" si="14"/>
        <v>3.5</v>
      </c>
      <c r="G11" s="30">
        <f t="shared" si="14"/>
        <v>2.5</v>
      </c>
      <c r="H11" s="30">
        <f t="shared" si="14"/>
        <v>2</v>
      </c>
      <c r="I11" s="53">
        <f t="shared" si="14"/>
        <v>0.5</v>
      </c>
      <c r="J11" s="78"/>
      <c r="K11" s="79"/>
      <c r="L11" s="80"/>
      <c r="M11" s="80"/>
      <c r="N11" s="80"/>
      <c r="O11" s="80"/>
      <c r="P11" s="81"/>
      <c r="Z11" s="4"/>
    </row>
    <row r="12" spans="1:26" x14ac:dyDescent="0.3">
      <c r="A12" s="147"/>
      <c r="B12" s="8" t="s">
        <v>9</v>
      </c>
      <c r="C12" s="31">
        <f>S20</f>
        <v>0</v>
      </c>
      <c r="D12" s="30">
        <f t="shared" ref="D12:I12" si="15">T20</f>
        <v>-0.5</v>
      </c>
      <c r="E12" s="30">
        <f t="shared" si="15"/>
        <v>0.5</v>
      </c>
      <c r="F12" s="30">
        <f t="shared" si="15"/>
        <v>1.5</v>
      </c>
      <c r="G12" s="30">
        <f t="shared" si="15"/>
        <v>1</v>
      </c>
      <c r="H12" s="30">
        <f t="shared" si="15"/>
        <v>0</v>
      </c>
      <c r="I12" s="53">
        <f t="shared" si="15"/>
        <v>-2</v>
      </c>
      <c r="J12" s="78"/>
      <c r="K12" s="79"/>
      <c r="L12" s="86"/>
      <c r="M12" s="86"/>
      <c r="N12" s="86"/>
      <c r="O12" s="86"/>
      <c r="P12" s="87"/>
    </row>
    <row r="13" spans="1:26" ht="15" thickBot="1" x14ac:dyDescent="0.35">
      <c r="A13" s="148"/>
      <c r="B13" s="9" t="s">
        <v>41</v>
      </c>
      <c r="C13" s="54">
        <f>S20</f>
        <v>0</v>
      </c>
      <c r="D13" s="55">
        <f t="shared" ref="D13:I13" si="16">T20</f>
        <v>-0.5</v>
      </c>
      <c r="E13" s="55">
        <f t="shared" si="16"/>
        <v>0.5</v>
      </c>
      <c r="F13" s="55">
        <f t="shared" si="16"/>
        <v>1.5</v>
      </c>
      <c r="G13" s="55">
        <f t="shared" si="16"/>
        <v>1</v>
      </c>
      <c r="H13" s="55">
        <f t="shared" si="16"/>
        <v>0</v>
      </c>
      <c r="I13" s="56">
        <f t="shared" si="16"/>
        <v>-2</v>
      </c>
      <c r="J13" s="82"/>
      <c r="K13" s="83"/>
      <c r="L13" s="88"/>
      <c r="M13" s="84"/>
      <c r="N13" s="84"/>
      <c r="O13" s="84"/>
      <c r="P13" s="85"/>
    </row>
    <row r="14" spans="1:26" x14ac:dyDescent="0.3">
      <c r="A14" s="146" t="s">
        <v>164</v>
      </c>
      <c r="B14" s="10" t="s">
        <v>10</v>
      </c>
      <c r="C14" s="23">
        <v>1</v>
      </c>
      <c r="D14" s="24">
        <f t="shared" ref="D14:I15" si="17">C18</f>
        <v>1</v>
      </c>
      <c r="E14" s="24">
        <f t="shared" si="17"/>
        <v>1</v>
      </c>
      <c r="F14" s="24">
        <f t="shared" si="17"/>
        <v>1.5</v>
      </c>
      <c r="G14" s="24">
        <f t="shared" si="17"/>
        <v>1</v>
      </c>
      <c r="H14" s="24">
        <f t="shared" si="17"/>
        <v>1</v>
      </c>
      <c r="I14" s="43">
        <f t="shared" si="17"/>
        <v>0.8</v>
      </c>
      <c r="J14" s="75" t="str">
        <f>IF(OR(C14&lt;C16, C15&gt;C17, C18&lt;C16, C19&gt;C17),"ERROR","GOOD")</f>
        <v>GOOD</v>
      </c>
      <c r="K14" s="76" t="str">
        <f t="shared" ref="K14" si="18">IF(OR(D14&lt;D16, D15&gt;D17, D18&lt;D16, D19&gt;D17),"ERROR","GOOD")</f>
        <v>GOOD</v>
      </c>
      <c r="L14" s="76" t="str">
        <f t="shared" ref="L14" si="19">IF(OR(E14&lt;E16, E15&gt;E17, E18&lt;E16, E19&gt;E17),"ERROR","GOOD")</f>
        <v>GOOD</v>
      </c>
      <c r="M14" s="76" t="str">
        <f t="shared" ref="M14" si="20">IF(OR(F14&lt;F16, F15&gt;F17, F18&lt;F16, F19&gt;F17),"ERROR","GOOD")</f>
        <v>GOOD</v>
      </c>
      <c r="N14" s="76" t="str">
        <f t="shared" ref="N14" si="21">IF(OR(G14&lt;G16, G15&gt;G17, G18&lt;G16, G19&gt;G17),"ERROR","GOOD")</f>
        <v>GOOD</v>
      </c>
      <c r="O14" s="76" t="str">
        <f t="shared" ref="O14" si="22">IF(OR(H14&lt;H16, H15&gt;H17, H18&lt;H16, H19&gt;H17),"ERROR","GOOD")</f>
        <v>GOOD</v>
      </c>
      <c r="P14" s="77" t="str">
        <f t="shared" ref="P14" si="23">IF(OR(I14&lt;I16, I15&gt;I17, I18&lt;I16, I19&gt;I17),"ERROR","GOOD")</f>
        <v>GOOD</v>
      </c>
    </row>
    <row r="15" spans="1:26" x14ac:dyDescent="0.3">
      <c r="A15" s="147"/>
      <c r="B15" s="11" t="s">
        <v>42</v>
      </c>
      <c r="C15" s="25">
        <v>1</v>
      </c>
      <c r="D15" s="26">
        <f t="shared" si="17"/>
        <v>1</v>
      </c>
      <c r="E15" s="26">
        <f t="shared" si="17"/>
        <v>1</v>
      </c>
      <c r="F15" s="26">
        <f t="shared" si="17"/>
        <v>1.5</v>
      </c>
      <c r="G15" s="26">
        <f t="shared" si="17"/>
        <v>1</v>
      </c>
      <c r="H15" s="26">
        <f t="shared" si="17"/>
        <v>1</v>
      </c>
      <c r="I15" s="44">
        <f t="shared" si="17"/>
        <v>0.8</v>
      </c>
      <c r="J15" s="78"/>
      <c r="K15" s="79"/>
      <c r="L15" s="86"/>
      <c r="M15" s="80"/>
      <c r="N15" s="80"/>
      <c r="O15" s="80"/>
      <c r="P15" s="81"/>
    </row>
    <row r="16" spans="1:26" ht="15" thickBot="1" x14ac:dyDescent="0.35">
      <c r="A16" s="147"/>
      <c r="B16" s="11" t="s">
        <v>74</v>
      </c>
      <c r="C16" s="27">
        <f t="shared" ref="C16:E16" si="24">MAX(MIN(C14,C18)-S30,0.2)</f>
        <v>0.2</v>
      </c>
      <c r="D16" s="27">
        <f t="shared" si="24"/>
        <v>0.2</v>
      </c>
      <c r="E16" s="27">
        <f t="shared" si="24"/>
        <v>0.2</v>
      </c>
      <c r="F16" s="27">
        <f>MAX(MIN(F14,F18)-V30,0.2)</f>
        <v>0.2</v>
      </c>
      <c r="G16" s="27">
        <f t="shared" ref="G16:I16" si="25">MAX(MIN(G14,G18)-W30,0.2)</f>
        <v>0.2</v>
      </c>
      <c r="H16" s="27">
        <f t="shared" si="25"/>
        <v>0.5</v>
      </c>
      <c r="I16" s="45">
        <f t="shared" si="25"/>
        <v>0.2</v>
      </c>
      <c r="J16" s="78"/>
      <c r="K16" s="79"/>
      <c r="L16" s="86"/>
      <c r="M16" s="80"/>
      <c r="N16" s="80"/>
      <c r="O16" s="80"/>
      <c r="P16" s="81"/>
    </row>
    <row r="17" spans="1:30" ht="15" thickBot="1" x14ac:dyDescent="0.35">
      <c r="A17" s="147"/>
      <c r="B17" s="11" t="s">
        <v>75</v>
      </c>
      <c r="C17" s="27">
        <f>MAX(C15,C19)+S30</f>
        <v>2</v>
      </c>
      <c r="D17" s="27">
        <f t="shared" ref="D17:I17" si="26">MAX(D15,D19)+T30</f>
        <v>2</v>
      </c>
      <c r="E17" s="27">
        <f t="shared" si="26"/>
        <v>2.5</v>
      </c>
      <c r="F17" s="27">
        <f t="shared" si="26"/>
        <v>3.5</v>
      </c>
      <c r="G17" s="27">
        <f t="shared" si="26"/>
        <v>2</v>
      </c>
      <c r="H17" s="27">
        <f t="shared" si="26"/>
        <v>1.3</v>
      </c>
      <c r="I17" s="45">
        <f t="shared" si="26"/>
        <v>2.5</v>
      </c>
      <c r="J17" s="78"/>
      <c r="K17" s="79"/>
      <c r="L17" s="80"/>
      <c r="M17" s="80"/>
      <c r="N17" s="80"/>
      <c r="O17" s="80"/>
      <c r="P17" s="81"/>
      <c r="S17" s="143" t="s">
        <v>174</v>
      </c>
      <c r="T17" s="144"/>
      <c r="U17" s="144"/>
      <c r="V17" s="144"/>
      <c r="W17" s="144"/>
      <c r="X17" s="144"/>
      <c r="Y17" s="145"/>
    </row>
    <row r="18" spans="1:30" ht="15" thickBot="1" x14ac:dyDescent="0.35">
      <c r="A18" s="147"/>
      <c r="B18" s="11" t="s">
        <v>11</v>
      </c>
      <c r="C18" s="28">
        <f>S21</f>
        <v>1</v>
      </c>
      <c r="D18" s="26">
        <f t="shared" ref="D18:I18" si="27">T21</f>
        <v>1</v>
      </c>
      <c r="E18" s="26">
        <f t="shared" si="27"/>
        <v>1.5</v>
      </c>
      <c r="F18" s="26">
        <f t="shared" si="27"/>
        <v>1</v>
      </c>
      <c r="G18" s="26">
        <f t="shared" si="27"/>
        <v>1</v>
      </c>
      <c r="H18" s="26">
        <f t="shared" si="27"/>
        <v>0.8</v>
      </c>
      <c r="I18" s="44">
        <f t="shared" si="27"/>
        <v>1.5</v>
      </c>
      <c r="J18" s="78"/>
      <c r="K18" s="79"/>
      <c r="L18" s="80"/>
      <c r="M18" s="80"/>
      <c r="N18" s="80"/>
      <c r="O18" s="80"/>
      <c r="P18" s="81"/>
      <c r="R18" s="4"/>
      <c r="S18" s="106" t="s">
        <v>154</v>
      </c>
      <c r="T18" s="107" t="s">
        <v>155</v>
      </c>
      <c r="U18" s="107" t="s">
        <v>156</v>
      </c>
      <c r="V18" s="107" t="s">
        <v>157</v>
      </c>
      <c r="W18" s="107" t="s">
        <v>160</v>
      </c>
      <c r="X18" s="108" t="s">
        <v>161</v>
      </c>
      <c r="Y18" s="109" t="s">
        <v>166</v>
      </c>
    </row>
    <row r="19" spans="1:30" ht="15" thickBot="1" x14ac:dyDescent="0.35">
      <c r="A19" s="148"/>
      <c r="B19" s="46" t="s">
        <v>43</v>
      </c>
      <c r="C19" s="47">
        <f>S21</f>
        <v>1</v>
      </c>
      <c r="D19" s="48">
        <f t="shared" ref="D19:I19" si="28">T21</f>
        <v>1</v>
      </c>
      <c r="E19" s="48">
        <f t="shared" si="28"/>
        <v>1.5</v>
      </c>
      <c r="F19" s="48">
        <f t="shared" si="28"/>
        <v>1</v>
      </c>
      <c r="G19" s="48">
        <f t="shared" si="28"/>
        <v>1</v>
      </c>
      <c r="H19" s="48">
        <f t="shared" si="28"/>
        <v>0.8</v>
      </c>
      <c r="I19" s="49">
        <f t="shared" si="28"/>
        <v>1.5</v>
      </c>
      <c r="J19" s="82"/>
      <c r="K19" s="83"/>
      <c r="L19" s="84"/>
      <c r="M19" s="84"/>
      <c r="N19" s="84"/>
      <c r="O19" s="84"/>
      <c r="P19" s="85"/>
      <c r="R19" s="104" t="s">
        <v>147</v>
      </c>
      <c r="S19" s="95">
        <v>2</v>
      </c>
      <c r="T19" s="96">
        <v>3.5</v>
      </c>
      <c r="U19" s="96">
        <v>4</v>
      </c>
      <c r="V19" s="96">
        <v>3.2</v>
      </c>
      <c r="W19" s="96">
        <v>2.5</v>
      </c>
      <c r="X19" s="97">
        <v>0.5</v>
      </c>
      <c r="Y19" s="98">
        <v>1.5</v>
      </c>
    </row>
    <row r="20" spans="1:30" x14ac:dyDescent="0.3">
      <c r="A20" s="146" t="s">
        <v>106</v>
      </c>
      <c r="B20" s="6" t="s">
        <v>12</v>
      </c>
      <c r="C20" s="50">
        <v>0</v>
      </c>
      <c r="D20" s="51">
        <f t="shared" ref="D20:I21" si="29">C24</f>
        <v>-0.5</v>
      </c>
      <c r="E20" s="51">
        <f t="shared" si="29"/>
        <v>0.36</v>
      </c>
      <c r="F20" s="51">
        <f t="shared" si="29"/>
        <v>1.5708</v>
      </c>
      <c r="G20" s="51">
        <f t="shared" si="29"/>
        <v>3.64</v>
      </c>
      <c r="H20" s="51">
        <f t="shared" si="29"/>
        <v>3.44</v>
      </c>
      <c r="I20" s="52">
        <f t="shared" si="29"/>
        <v>3.94</v>
      </c>
      <c r="J20" s="75" t="str">
        <f>IF(OR(C20&lt;C22, C21&gt;C23, C24&lt;C22, C25&gt;C23),"ERROR","GOOD")</f>
        <v>GOOD</v>
      </c>
      <c r="K20" s="76" t="str">
        <f t="shared" ref="K20" si="30">IF(OR(D20&lt;D22, D21&gt;D23, D24&lt;D22, D25&gt;D23),"ERROR","GOOD")</f>
        <v>GOOD</v>
      </c>
      <c r="L20" s="76" t="str">
        <f t="shared" ref="L20" si="31">IF(OR(E20&lt;E22, E21&gt;E23, E24&lt;E22, E25&gt;E23),"ERROR","GOOD")</f>
        <v>GOOD</v>
      </c>
      <c r="M20" s="76" t="str">
        <f t="shared" ref="M20" si="32">IF(OR(F20&lt;F22, F21&gt;F23, F24&lt;F22, F25&gt;F23),"ERROR","GOOD")</f>
        <v>GOOD</v>
      </c>
      <c r="N20" s="76" t="str">
        <f t="shared" ref="N20" si="33">IF(OR(G20&lt;G22, G21&gt;G23, G24&lt;G22, G25&gt;G23),"ERROR","GOOD")</f>
        <v>GOOD</v>
      </c>
      <c r="O20" s="76" t="str">
        <f t="shared" ref="O20" si="34">IF(OR(H20&lt;H22, H21&gt;H23, H24&lt;H22, H25&gt;H23),"ERROR","GOOD")</f>
        <v>GOOD</v>
      </c>
      <c r="P20" s="77" t="str">
        <f t="shared" ref="P20" si="35">IF(OR(I20&lt;I22, I21&gt;I23, I24&lt;I22, I25&gt;I23),"ERROR","GOOD")</f>
        <v>GOOD</v>
      </c>
      <c r="R20" s="93" t="s">
        <v>148</v>
      </c>
      <c r="S20" s="99">
        <v>0</v>
      </c>
      <c r="T20" s="20">
        <v>-0.5</v>
      </c>
      <c r="U20" s="20">
        <v>0.5</v>
      </c>
      <c r="V20" s="20">
        <v>1.5</v>
      </c>
      <c r="W20" s="20">
        <v>1</v>
      </c>
      <c r="X20" s="21">
        <v>0</v>
      </c>
      <c r="Y20" s="100">
        <v>-2</v>
      </c>
    </row>
    <row r="21" spans="1:30" x14ac:dyDescent="0.3">
      <c r="A21" s="147"/>
      <c r="B21" s="8" t="s">
        <v>44</v>
      </c>
      <c r="C21" s="29">
        <v>0</v>
      </c>
      <c r="D21" s="30">
        <f t="shared" si="29"/>
        <v>-0.5</v>
      </c>
      <c r="E21" s="30">
        <f t="shared" si="29"/>
        <v>0.36</v>
      </c>
      <c r="F21" s="30">
        <f t="shared" si="29"/>
        <v>1.5708</v>
      </c>
      <c r="G21" s="30">
        <f t="shared" si="29"/>
        <v>3.64</v>
      </c>
      <c r="H21" s="30">
        <f t="shared" si="29"/>
        <v>3.44</v>
      </c>
      <c r="I21" s="53">
        <f t="shared" si="29"/>
        <v>3.94</v>
      </c>
      <c r="J21" s="78"/>
      <c r="K21" s="79"/>
      <c r="L21" s="80"/>
      <c r="M21" s="80"/>
      <c r="N21" s="80"/>
      <c r="O21" s="80"/>
      <c r="P21" s="81"/>
      <c r="R21" s="93" t="s">
        <v>149</v>
      </c>
      <c r="S21" s="99">
        <v>1</v>
      </c>
      <c r="T21" s="20">
        <v>1</v>
      </c>
      <c r="U21" s="20">
        <v>1.5</v>
      </c>
      <c r="V21" s="20">
        <v>1</v>
      </c>
      <c r="W21" s="20">
        <v>1</v>
      </c>
      <c r="X21" s="21">
        <v>0.8</v>
      </c>
      <c r="Y21" s="100">
        <v>1.5</v>
      </c>
    </row>
    <row r="22" spans="1:30" x14ac:dyDescent="0.3">
      <c r="A22" s="147"/>
      <c r="B22" s="8" t="s">
        <v>76</v>
      </c>
      <c r="C22" s="30">
        <f t="shared" ref="C22:D22" si="36">MIN(C20,C24)</f>
        <v>-0.5</v>
      </c>
      <c r="D22" s="30">
        <f t="shared" si="36"/>
        <v>-0.5</v>
      </c>
      <c r="E22" s="30">
        <f>MIN(E20,E24)</f>
        <v>0.36</v>
      </c>
      <c r="F22" s="30">
        <f>MIN(F20,F24)</f>
        <v>1.5708</v>
      </c>
      <c r="G22" s="30">
        <f>MIN(G20,G24)</f>
        <v>3.44</v>
      </c>
      <c r="H22" s="30">
        <f>MIN(H20,H24)</f>
        <v>3.44</v>
      </c>
      <c r="I22" s="53">
        <f>MIN(I20,I24)</f>
        <v>3.94</v>
      </c>
      <c r="J22" s="78"/>
      <c r="K22" s="79"/>
      <c r="L22" s="80"/>
      <c r="M22" s="80"/>
      <c r="N22" s="80"/>
      <c r="O22" s="80"/>
      <c r="P22" s="81"/>
      <c r="R22" s="93" t="s">
        <v>150</v>
      </c>
      <c r="S22" s="99">
        <v>-0.5</v>
      </c>
      <c r="T22" s="20">
        <v>0.36</v>
      </c>
      <c r="U22" s="20">
        <v>1.5708</v>
      </c>
      <c r="V22" s="20">
        <v>3.64</v>
      </c>
      <c r="W22" s="20">
        <v>3.44</v>
      </c>
      <c r="X22" s="21">
        <v>3.94</v>
      </c>
      <c r="Y22" s="100">
        <v>5.5</v>
      </c>
    </row>
    <row r="23" spans="1:30" x14ac:dyDescent="0.3">
      <c r="A23" s="147"/>
      <c r="B23" s="8" t="s">
        <v>77</v>
      </c>
      <c r="C23" s="30">
        <f t="shared" ref="C23:D23" si="37">MAX(C21,C25)</f>
        <v>0</v>
      </c>
      <c r="D23" s="30">
        <f t="shared" si="37"/>
        <v>0.36</v>
      </c>
      <c r="E23" s="30">
        <f>MAX(E21,E25)</f>
        <v>1.5708</v>
      </c>
      <c r="F23" s="30">
        <f>MAX(F21,F25)</f>
        <v>3.64</v>
      </c>
      <c r="G23" s="30">
        <f>MAX(G21,G25)</f>
        <v>3.64</v>
      </c>
      <c r="H23" s="30">
        <f>MAX(H21,H25)</f>
        <v>3.94</v>
      </c>
      <c r="I23" s="53">
        <f>MAX(I21,I25)</f>
        <v>5.5</v>
      </c>
      <c r="J23" s="78"/>
      <c r="K23" s="79"/>
      <c r="L23" s="80"/>
      <c r="M23" s="80"/>
      <c r="N23" s="80"/>
      <c r="O23" s="80"/>
      <c r="P23" s="81"/>
      <c r="R23" s="93" t="s">
        <v>158</v>
      </c>
      <c r="S23" s="99">
        <v>0</v>
      </c>
      <c r="T23" s="20">
        <v>0</v>
      </c>
      <c r="U23" s="20">
        <v>0</v>
      </c>
      <c r="V23" s="20">
        <v>0</v>
      </c>
      <c r="W23" s="20">
        <v>0</v>
      </c>
      <c r="X23" s="21">
        <v>0.3</v>
      </c>
      <c r="Y23" s="100">
        <v>0</v>
      </c>
    </row>
    <row r="24" spans="1:30" x14ac:dyDescent="0.3">
      <c r="A24" s="147"/>
      <c r="B24" s="8" t="s">
        <v>13</v>
      </c>
      <c r="C24" s="31">
        <f t="shared" ref="C24:I24" si="38">S22-S25</f>
        <v>-0.5</v>
      </c>
      <c r="D24" s="30">
        <f t="shared" si="38"/>
        <v>0.36</v>
      </c>
      <c r="E24" s="30">
        <f t="shared" si="38"/>
        <v>1.5708</v>
      </c>
      <c r="F24" s="30">
        <f t="shared" si="38"/>
        <v>3.64</v>
      </c>
      <c r="G24" s="30">
        <f t="shared" si="38"/>
        <v>3.44</v>
      </c>
      <c r="H24" s="30">
        <f t="shared" si="38"/>
        <v>3.94</v>
      </c>
      <c r="I24" s="53">
        <f t="shared" si="38"/>
        <v>5.5</v>
      </c>
      <c r="J24" s="78"/>
      <c r="K24" s="79"/>
      <c r="L24" s="80"/>
      <c r="M24" s="80"/>
      <c r="N24" s="80"/>
      <c r="O24" s="80"/>
      <c r="P24" s="81"/>
      <c r="R24" s="93" t="s">
        <v>159</v>
      </c>
      <c r="S24" s="99">
        <v>0</v>
      </c>
      <c r="T24" s="20">
        <v>0</v>
      </c>
      <c r="U24" s="20">
        <v>0.7</v>
      </c>
      <c r="V24" s="20">
        <v>0</v>
      </c>
      <c r="W24" s="20">
        <v>0.7</v>
      </c>
      <c r="X24" s="21">
        <v>-1.2</v>
      </c>
      <c r="Y24" s="100">
        <v>0.3</v>
      </c>
    </row>
    <row r="25" spans="1:30" ht="15" thickBot="1" x14ac:dyDescent="0.35">
      <c r="A25" s="148"/>
      <c r="B25" s="9" t="s">
        <v>45</v>
      </c>
      <c r="C25" s="54">
        <f t="shared" ref="C25:I25" si="39">S22+S25</f>
        <v>-0.5</v>
      </c>
      <c r="D25" s="55">
        <f t="shared" si="39"/>
        <v>0.36</v>
      </c>
      <c r="E25" s="55">
        <f t="shared" si="39"/>
        <v>1.5708</v>
      </c>
      <c r="F25" s="55">
        <f t="shared" si="39"/>
        <v>3.64</v>
      </c>
      <c r="G25" s="55">
        <f t="shared" si="39"/>
        <v>3.44</v>
      </c>
      <c r="H25" s="55">
        <f t="shared" si="39"/>
        <v>3.94</v>
      </c>
      <c r="I25" s="56">
        <f t="shared" si="39"/>
        <v>5.5</v>
      </c>
      <c r="J25" s="82"/>
      <c r="K25" s="83"/>
      <c r="L25" s="84"/>
      <c r="M25" s="84"/>
      <c r="N25" s="84"/>
      <c r="O25" s="84"/>
      <c r="P25" s="85"/>
      <c r="R25" s="93" t="s">
        <v>175</v>
      </c>
      <c r="S25" s="99">
        <v>0</v>
      </c>
      <c r="T25" s="20">
        <v>0</v>
      </c>
      <c r="U25" s="20">
        <v>0</v>
      </c>
      <c r="V25" s="20">
        <v>0</v>
      </c>
      <c r="W25" s="20">
        <v>0</v>
      </c>
      <c r="X25" s="20">
        <v>0</v>
      </c>
      <c r="Y25" s="100">
        <v>0</v>
      </c>
    </row>
    <row r="26" spans="1:30" x14ac:dyDescent="0.3">
      <c r="A26" s="146" t="s">
        <v>107</v>
      </c>
      <c r="B26" s="10" t="s">
        <v>14</v>
      </c>
      <c r="C26" s="57">
        <v>0</v>
      </c>
      <c r="D26" s="24">
        <f t="shared" ref="D26:I27" si="40">C30</f>
        <v>-0.52</v>
      </c>
      <c r="E26" s="24">
        <f t="shared" si="40"/>
        <v>-0.52</v>
      </c>
      <c r="F26" s="24">
        <f t="shared" si="40"/>
        <v>-0.52</v>
      </c>
      <c r="G26" s="24">
        <f t="shared" si="40"/>
        <v>-0.52</v>
      </c>
      <c r="H26" s="24">
        <f t="shared" si="40"/>
        <v>-0.52</v>
      </c>
      <c r="I26" s="43">
        <f t="shared" si="40"/>
        <v>-0.22000000000000003</v>
      </c>
      <c r="J26" s="75" t="str">
        <f>IF(OR(C26&lt;C28, C27&gt;C29, C30&lt;C28, C31&gt;C29),"ERROR","GOOD")</f>
        <v>GOOD</v>
      </c>
      <c r="K26" s="76" t="str">
        <f t="shared" ref="K26" si="41">IF(OR(D26&lt;D28, D27&gt;D29, D30&lt;D28, D31&gt;D29),"ERROR","GOOD")</f>
        <v>GOOD</v>
      </c>
      <c r="L26" s="76" t="str">
        <f t="shared" ref="L26" si="42">IF(OR(E26&lt;E28, E27&gt;E29, E30&lt;E28, E31&gt;E29),"ERROR","GOOD")</f>
        <v>GOOD</v>
      </c>
      <c r="M26" s="76" t="str">
        <f t="shared" ref="M26" si="43">IF(OR(F26&lt;F28, F27&gt;F29, F30&lt;F28, F31&gt;F29),"ERROR","GOOD")</f>
        <v>GOOD</v>
      </c>
      <c r="N26" s="76" t="str">
        <f t="shared" ref="N26" si="44">IF(OR(G26&lt;G28, G27&gt;G29, G30&lt;G28, G31&gt;G29),"ERROR","GOOD")</f>
        <v>GOOD</v>
      </c>
      <c r="O26" s="76" t="str">
        <f t="shared" ref="O26" si="45">IF(OR(H26&lt;H28, H27&gt;H29, H30&lt;H28, H31&gt;H29),"ERROR","GOOD")</f>
        <v>GOOD</v>
      </c>
      <c r="P26" s="77" t="str">
        <f t="shared" ref="P26" si="46">IF(OR(I26&lt;I28, I27&gt;I29, I30&lt;I28, I31&gt;I29),"ERROR","GOOD")</f>
        <v>GOOD</v>
      </c>
      <c r="R26" s="93" t="s">
        <v>176</v>
      </c>
      <c r="S26" s="99">
        <v>0.52</v>
      </c>
      <c r="T26" s="20">
        <v>0.52</v>
      </c>
      <c r="U26" s="20">
        <v>0.52</v>
      </c>
      <c r="V26" s="20">
        <v>0.52</v>
      </c>
      <c r="W26" s="20">
        <v>0.52</v>
      </c>
      <c r="X26" s="20">
        <v>0.52</v>
      </c>
      <c r="Y26" s="100">
        <v>0.52</v>
      </c>
      <c r="AD26">
        <v>1.57</v>
      </c>
    </row>
    <row r="27" spans="1:30" x14ac:dyDescent="0.3">
      <c r="A27" s="147"/>
      <c r="B27" s="11" t="s">
        <v>46</v>
      </c>
      <c r="C27" s="32">
        <v>0</v>
      </c>
      <c r="D27" s="26">
        <f t="shared" si="40"/>
        <v>0.52</v>
      </c>
      <c r="E27" s="26">
        <f t="shared" si="40"/>
        <v>0.52</v>
      </c>
      <c r="F27" s="26">
        <f t="shared" si="40"/>
        <v>0.52</v>
      </c>
      <c r="G27" s="26">
        <f t="shared" si="40"/>
        <v>0.52</v>
      </c>
      <c r="H27" s="26">
        <f t="shared" si="40"/>
        <v>0.52</v>
      </c>
      <c r="I27" s="44">
        <f t="shared" si="40"/>
        <v>0.82000000000000006</v>
      </c>
      <c r="J27" s="78"/>
      <c r="K27" s="79"/>
      <c r="L27" s="80"/>
      <c r="M27" s="80"/>
      <c r="N27" s="80"/>
      <c r="O27" s="80"/>
      <c r="P27" s="81"/>
      <c r="R27" s="93" t="s">
        <v>177</v>
      </c>
      <c r="S27" s="141">
        <v>0.2</v>
      </c>
      <c r="T27" s="20">
        <v>0.2</v>
      </c>
      <c r="U27" s="20">
        <v>0.2</v>
      </c>
      <c r="V27" s="20">
        <v>0.2</v>
      </c>
      <c r="W27" s="20">
        <v>0.2</v>
      </c>
      <c r="X27" s="20">
        <v>0.2</v>
      </c>
      <c r="Y27" s="142">
        <v>0.2</v>
      </c>
    </row>
    <row r="28" spans="1:30" x14ac:dyDescent="0.3">
      <c r="A28" s="147"/>
      <c r="B28" s="11" t="s">
        <v>78</v>
      </c>
      <c r="C28" s="28">
        <f>-PI()/2</f>
        <v>-1.5707963267948966</v>
      </c>
      <c r="D28" s="26">
        <f>-PI()/2</f>
        <v>-1.5707963267948966</v>
      </c>
      <c r="E28" s="27">
        <f>MIN(E26,E30)</f>
        <v>-0.52</v>
      </c>
      <c r="F28" s="27">
        <f>MIN(F26,F30)</f>
        <v>-0.52</v>
      </c>
      <c r="G28" s="27">
        <f>MIN(G26,G30)</f>
        <v>-0.52</v>
      </c>
      <c r="H28" s="27">
        <f>MIN(H26,H30)</f>
        <v>-0.52</v>
      </c>
      <c r="I28" s="45">
        <f>MIN(I26,I30)</f>
        <v>-0.52</v>
      </c>
      <c r="J28" s="78"/>
      <c r="K28" s="79"/>
      <c r="L28" s="80"/>
      <c r="M28" s="80"/>
      <c r="N28" s="80"/>
      <c r="O28" s="80"/>
      <c r="P28" s="81"/>
      <c r="R28" s="93" t="s">
        <v>178</v>
      </c>
      <c r="S28" s="99">
        <v>0.5</v>
      </c>
      <c r="T28" s="20">
        <v>0.5</v>
      </c>
      <c r="U28" s="20">
        <v>0.5</v>
      </c>
      <c r="V28" s="20">
        <v>2</v>
      </c>
      <c r="W28" s="20">
        <v>1</v>
      </c>
      <c r="X28" s="20">
        <v>0</v>
      </c>
      <c r="Y28" s="100">
        <v>0</v>
      </c>
    </row>
    <row r="29" spans="1:30" ht="15" thickBot="1" x14ac:dyDescent="0.35">
      <c r="A29" s="147"/>
      <c r="B29" s="11" t="s">
        <v>79</v>
      </c>
      <c r="C29" s="33">
        <f>PI()/2</f>
        <v>1.5707963267948966</v>
      </c>
      <c r="D29" s="33">
        <f>PI()/2</f>
        <v>1.5707963267948966</v>
      </c>
      <c r="E29" s="27">
        <f>MAX(E27,E31)</f>
        <v>0.52</v>
      </c>
      <c r="F29" s="27">
        <f>MAX(F27,F31)</f>
        <v>0.52</v>
      </c>
      <c r="G29" s="27">
        <f>MAX(G27,G31)</f>
        <v>0.52</v>
      </c>
      <c r="H29" s="27">
        <f>MAX(H27,H31)</f>
        <v>0.82000000000000006</v>
      </c>
      <c r="I29" s="45">
        <f>MAX(I27,I31)</f>
        <v>0.82000000000000006</v>
      </c>
      <c r="J29" s="78"/>
      <c r="K29" s="79"/>
      <c r="L29" s="80"/>
      <c r="M29" s="80"/>
      <c r="N29" s="80"/>
      <c r="O29" s="80"/>
      <c r="P29" s="81"/>
      <c r="R29" s="94" t="s">
        <v>179</v>
      </c>
      <c r="S29" s="99">
        <v>0.5</v>
      </c>
      <c r="T29" s="20">
        <v>0.5</v>
      </c>
      <c r="U29" s="20">
        <v>0.5</v>
      </c>
      <c r="V29" s="20">
        <v>2</v>
      </c>
      <c r="W29" s="20">
        <v>1</v>
      </c>
      <c r="X29" s="20">
        <v>1</v>
      </c>
      <c r="Y29" s="100">
        <v>0.5</v>
      </c>
    </row>
    <row r="30" spans="1:30" ht="15" thickBot="1" x14ac:dyDescent="0.35">
      <c r="A30" s="147"/>
      <c r="B30" s="11" t="s">
        <v>15</v>
      </c>
      <c r="C30" s="28">
        <f>S23-S26</f>
        <v>-0.52</v>
      </c>
      <c r="D30" s="26">
        <f t="shared" ref="D30:I30" si="47">T23-T26</f>
        <v>-0.52</v>
      </c>
      <c r="E30" s="26">
        <f t="shared" si="47"/>
        <v>-0.52</v>
      </c>
      <c r="F30" s="26">
        <f t="shared" si="47"/>
        <v>-0.52</v>
      </c>
      <c r="G30" s="26">
        <f t="shared" si="47"/>
        <v>-0.52</v>
      </c>
      <c r="H30" s="26">
        <f t="shared" si="47"/>
        <v>-0.22000000000000003</v>
      </c>
      <c r="I30" s="44">
        <f t="shared" si="47"/>
        <v>-0.52</v>
      </c>
      <c r="J30" s="78"/>
      <c r="K30" s="79"/>
      <c r="L30" s="80"/>
      <c r="M30" s="80"/>
      <c r="N30" s="80"/>
      <c r="O30" s="80"/>
      <c r="P30" s="81"/>
      <c r="R30" s="105" t="s">
        <v>180</v>
      </c>
      <c r="S30" s="101">
        <v>1</v>
      </c>
      <c r="T30" s="102">
        <v>1</v>
      </c>
      <c r="U30" s="102">
        <v>1</v>
      </c>
      <c r="V30" s="102">
        <v>2</v>
      </c>
      <c r="W30" s="102">
        <v>1</v>
      </c>
      <c r="X30" s="102">
        <v>0.3</v>
      </c>
      <c r="Y30" s="103">
        <v>1</v>
      </c>
    </row>
    <row r="31" spans="1:30" ht="15" thickBot="1" x14ac:dyDescent="0.35">
      <c r="A31" s="148"/>
      <c r="B31" s="46" t="s">
        <v>47</v>
      </c>
      <c r="C31" s="58">
        <f>S23+S26</f>
        <v>0.52</v>
      </c>
      <c r="D31" s="58">
        <f t="shared" ref="D31:I31" si="48">T23+T26</f>
        <v>0.52</v>
      </c>
      <c r="E31" s="58">
        <f t="shared" si="48"/>
        <v>0.52</v>
      </c>
      <c r="F31" s="58">
        <f t="shared" si="48"/>
        <v>0.52</v>
      </c>
      <c r="G31" s="58">
        <f t="shared" si="48"/>
        <v>0.52</v>
      </c>
      <c r="H31" s="58">
        <f t="shared" si="48"/>
        <v>0.82000000000000006</v>
      </c>
      <c r="I31" s="59">
        <f t="shared" si="48"/>
        <v>0.52</v>
      </c>
      <c r="J31" s="82"/>
      <c r="K31" s="83"/>
      <c r="L31" s="84"/>
      <c r="M31" s="84"/>
      <c r="N31" s="84"/>
      <c r="O31" s="84"/>
      <c r="P31" s="85"/>
      <c r="AD31" t="s">
        <v>181</v>
      </c>
    </row>
    <row r="32" spans="1:30" x14ac:dyDescent="0.3">
      <c r="A32" s="146" t="s">
        <v>108</v>
      </c>
      <c r="B32" s="6" t="s">
        <v>16</v>
      </c>
      <c r="C32" s="50">
        <v>0</v>
      </c>
      <c r="D32" s="51">
        <f t="shared" ref="D32:I33" si="49">C36</f>
        <v>-0.2</v>
      </c>
      <c r="E32" s="51">
        <f t="shared" si="49"/>
        <v>-0.2</v>
      </c>
      <c r="F32" s="51">
        <f t="shared" si="49"/>
        <v>0.49999999999999994</v>
      </c>
      <c r="G32" s="51">
        <f t="shared" si="49"/>
        <v>-0.2</v>
      </c>
      <c r="H32" s="51">
        <f t="shared" si="49"/>
        <v>0.49999999999999994</v>
      </c>
      <c r="I32" s="52">
        <f t="shared" si="49"/>
        <v>-1.2</v>
      </c>
      <c r="J32" s="75" t="str">
        <f>IF(OR(C32&lt;C34, C33&gt;C35, C36&lt;C34, C37&gt;C35),"ERROR","GOOD")</f>
        <v>GOOD</v>
      </c>
      <c r="K32" s="76" t="str">
        <f t="shared" ref="K32" si="50">IF(OR(D32&lt;D34, D33&gt;D35, D36&lt;D34, D37&gt;D35),"ERROR","GOOD")</f>
        <v>GOOD</v>
      </c>
      <c r="L32" s="76" t="str">
        <f t="shared" ref="L32" si="51">IF(OR(E32&lt;E34, E33&gt;E35, E36&lt;E34, E37&gt;E35),"ERROR","GOOD")</f>
        <v>GOOD</v>
      </c>
      <c r="M32" s="76" t="str">
        <f t="shared" ref="M32" si="52">IF(OR(F32&lt;F34, F33&gt;F35, F36&lt;F34, F37&gt;F35),"ERROR","GOOD")</f>
        <v>GOOD</v>
      </c>
      <c r="N32" s="76" t="str">
        <f t="shared" ref="N32" si="53">IF(OR(G32&lt;G34, G33&gt;G35, G36&lt;G34, G37&gt;G35),"ERROR","GOOD")</f>
        <v>GOOD</v>
      </c>
      <c r="O32" s="76" t="str">
        <f t="shared" ref="O32" si="54">IF(OR(H32&lt;H34, H33&gt;H35, H36&lt;H34, H37&gt;H35),"ERROR","GOOD")</f>
        <v>GOOD</v>
      </c>
      <c r="P32" s="77" t="str">
        <f t="shared" ref="P32" si="55">IF(OR(I32&lt;I34, I33&gt;I35, I36&lt;I34, I37&gt;I35),"ERROR","GOOD")</f>
        <v>GOOD</v>
      </c>
    </row>
    <row r="33" spans="1:16" x14ac:dyDescent="0.3">
      <c r="A33" s="147"/>
      <c r="B33" s="8" t="s">
        <v>48</v>
      </c>
      <c r="C33" s="29">
        <v>0</v>
      </c>
      <c r="D33" s="30">
        <f t="shared" si="49"/>
        <v>0.2</v>
      </c>
      <c r="E33" s="30">
        <f t="shared" si="49"/>
        <v>0.2</v>
      </c>
      <c r="F33" s="30">
        <f t="shared" si="49"/>
        <v>0.89999999999999991</v>
      </c>
      <c r="G33" s="30">
        <f t="shared" si="49"/>
        <v>0.2</v>
      </c>
      <c r="H33" s="30">
        <f t="shared" si="49"/>
        <v>0.89999999999999991</v>
      </c>
      <c r="I33" s="53">
        <f t="shared" si="49"/>
        <v>-1.2</v>
      </c>
      <c r="J33" s="78"/>
      <c r="K33" s="79"/>
      <c r="L33" s="80"/>
      <c r="M33" s="80"/>
      <c r="N33" s="80"/>
      <c r="O33" s="80"/>
      <c r="P33" s="81"/>
    </row>
    <row r="34" spans="1:16" x14ac:dyDescent="0.3">
      <c r="A34" s="147"/>
      <c r="B34" s="8" t="s">
        <v>80</v>
      </c>
      <c r="C34" s="31">
        <f>-PI()/2</f>
        <v>-1.5707963267948966</v>
      </c>
      <c r="D34" s="30">
        <f t="shared" ref="D34:I34" si="56">-PI()/2</f>
        <v>-1.5707963267948966</v>
      </c>
      <c r="E34" s="30">
        <f t="shared" si="56"/>
        <v>-1.5707963267948966</v>
      </c>
      <c r="F34" s="30">
        <f t="shared" si="56"/>
        <v>-1.5707963267948966</v>
      </c>
      <c r="G34" s="30">
        <f t="shared" si="56"/>
        <v>-1.5707963267948966</v>
      </c>
      <c r="H34" s="30">
        <f t="shared" si="56"/>
        <v>-1.5707963267948966</v>
      </c>
      <c r="I34" s="30">
        <f t="shared" si="56"/>
        <v>-1.5707963267948966</v>
      </c>
      <c r="J34" s="78"/>
      <c r="K34" s="79"/>
      <c r="L34" s="80"/>
      <c r="M34" s="80"/>
      <c r="N34" s="80"/>
      <c r="O34" s="80"/>
      <c r="P34" s="81"/>
    </row>
    <row r="35" spans="1:16" x14ac:dyDescent="0.3">
      <c r="A35" s="147"/>
      <c r="B35" s="8" t="s">
        <v>81</v>
      </c>
      <c r="C35" s="140">
        <f>PI()/2</f>
        <v>1.5707963267948966</v>
      </c>
      <c r="D35" s="140">
        <f t="shared" ref="D35:I35" si="57">PI()/2</f>
        <v>1.5707963267948966</v>
      </c>
      <c r="E35" s="140">
        <f t="shared" si="57"/>
        <v>1.5707963267948966</v>
      </c>
      <c r="F35" s="140">
        <f t="shared" si="57"/>
        <v>1.5707963267948966</v>
      </c>
      <c r="G35" s="140">
        <f t="shared" si="57"/>
        <v>1.5707963267948966</v>
      </c>
      <c r="H35" s="140">
        <f t="shared" si="57"/>
        <v>1.5707963267948966</v>
      </c>
      <c r="I35" s="140">
        <f t="shared" si="57"/>
        <v>1.5707963267948966</v>
      </c>
      <c r="J35" s="78"/>
      <c r="K35" s="79"/>
      <c r="L35" s="80"/>
      <c r="M35" s="80"/>
      <c r="N35" s="80"/>
      <c r="O35" s="80"/>
      <c r="P35" s="81"/>
    </row>
    <row r="36" spans="1:16" x14ac:dyDescent="0.3">
      <c r="A36" s="147"/>
      <c r="B36" s="8" t="s">
        <v>17</v>
      </c>
      <c r="C36" s="30">
        <f>S24-S27</f>
        <v>-0.2</v>
      </c>
      <c r="D36" s="30">
        <f t="shared" ref="D36:I36" si="58">T24-T27</f>
        <v>-0.2</v>
      </c>
      <c r="E36" s="30">
        <f t="shared" si="58"/>
        <v>0.49999999999999994</v>
      </c>
      <c r="F36" s="30">
        <f t="shared" si="58"/>
        <v>-0.2</v>
      </c>
      <c r="G36" s="30">
        <f t="shared" si="58"/>
        <v>0.49999999999999994</v>
      </c>
      <c r="H36" s="30">
        <f>X24</f>
        <v>-1.2</v>
      </c>
      <c r="I36" s="30">
        <f t="shared" si="58"/>
        <v>9.9999999999999978E-2</v>
      </c>
      <c r="J36" s="78"/>
      <c r="K36" s="79"/>
      <c r="L36" s="80"/>
      <c r="M36" s="80"/>
      <c r="N36" s="80"/>
      <c r="O36" s="80"/>
      <c r="P36" s="81"/>
    </row>
    <row r="37" spans="1:16" ht="15" thickBot="1" x14ac:dyDescent="0.35">
      <c r="A37" s="148"/>
      <c r="B37" s="9" t="s">
        <v>49</v>
      </c>
      <c r="C37" s="55">
        <f>S24+S27</f>
        <v>0.2</v>
      </c>
      <c r="D37" s="55">
        <f t="shared" ref="D37:I37" si="59">T24+T27</f>
        <v>0.2</v>
      </c>
      <c r="E37" s="55">
        <f t="shared" si="59"/>
        <v>0.89999999999999991</v>
      </c>
      <c r="F37" s="55">
        <f t="shared" si="59"/>
        <v>0.2</v>
      </c>
      <c r="G37" s="55">
        <f t="shared" si="59"/>
        <v>0.89999999999999991</v>
      </c>
      <c r="H37" s="55">
        <f>X24</f>
        <v>-1.2</v>
      </c>
      <c r="I37" s="55">
        <f t="shared" si="59"/>
        <v>0.5</v>
      </c>
      <c r="J37" s="82"/>
      <c r="K37" s="83"/>
      <c r="L37" s="84"/>
      <c r="M37" s="84"/>
      <c r="N37" s="84"/>
      <c r="O37" s="84"/>
      <c r="P37" s="85"/>
    </row>
    <row r="38" spans="1:16" x14ac:dyDescent="0.3">
      <c r="A38" s="146" t="s">
        <v>109</v>
      </c>
      <c r="B38" s="10" t="s">
        <v>18</v>
      </c>
      <c r="C38" s="57">
        <v>0</v>
      </c>
      <c r="D38" s="24">
        <f t="shared" ref="D38:I39" si="60">C42</f>
        <v>-10</v>
      </c>
      <c r="E38" s="24">
        <f t="shared" si="60"/>
        <v>-10</v>
      </c>
      <c r="F38" s="24">
        <f t="shared" si="60"/>
        <v>-10</v>
      </c>
      <c r="G38" s="24">
        <f t="shared" si="60"/>
        <v>-10</v>
      </c>
      <c r="H38" s="24">
        <f t="shared" si="60"/>
        <v>-10</v>
      </c>
      <c r="I38" s="43">
        <f t="shared" si="60"/>
        <v>-10</v>
      </c>
      <c r="J38" s="75" t="str">
        <f>IF(OR(C38&lt;C40, C39&gt;C41, C42&lt;C40, C43&gt;C41),"ERROR","GOOD")</f>
        <v>GOOD</v>
      </c>
      <c r="K38" s="76" t="str">
        <f t="shared" ref="K38" si="61">IF(OR(D38&lt;D40, D39&gt;D41, D42&lt;D40, D43&gt;D41),"ERROR","GOOD")</f>
        <v>GOOD</v>
      </c>
      <c r="L38" s="76" t="str">
        <f t="shared" ref="L38" si="62">IF(OR(E38&lt;E40, E39&gt;E41, E42&lt;E40, E43&gt;E41),"ERROR","GOOD")</f>
        <v>GOOD</v>
      </c>
      <c r="M38" s="76" t="str">
        <f t="shared" ref="M38" si="63">IF(OR(F38&lt;F40, F39&gt;F41, F42&lt;F40, F43&gt;F41),"ERROR","GOOD")</f>
        <v>GOOD</v>
      </c>
      <c r="N38" s="76" t="str">
        <f t="shared" ref="N38" si="64">IF(OR(G38&lt;G40, G39&gt;G41, G42&lt;G40, G43&gt;G41),"ERROR","GOOD")</f>
        <v>GOOD</v>
      </c>
      <c r="O38" s="76" t="str">
        <f t="shared" ref="O38" si="65">IF(OR(H38&lt;H40, H39&gt;H41, H42&lt;H40, H43&gt;H41),"ERROR","GOOD")</f>
        <v>GOOD</v>
      </c>
      <c r="P38" s="77" t="str">
        <f t="shared" ref="P38" si="66">IF(OR(I38&lt;I40, I39&gt;I41, I42&lt;I40, I43&gt;I41),"ERROR","GOOD")</f>
        <v>GOOD</v>
      </c>
    </row>
    <row r="39" spans="1:16" x14ac:dyDescent="0.3">
      <c r="A39" s="147"/>
      <c r="B39" s="11" t="s">
        <v>50</v>
      </c>
      <c r="C39" s="32">
        <v>0</v>
      </c>
      <c r="D39" s="26">
        <f t="shared" si="60"/>
        <v>10</v>
      </c>
      <c r="E39" s="26">
        <f t="shared" si="60"/>
        <v>10</v>
      </c>
      <c r="F39" s="26">
        <f t="shared" si="60"/>
        <v>10</v>
      </c>
      <c r="G39" s="26">
        <f t="shared" si="60"/>
        <v>10</v>
      </c>
      <c r="H39" s="26">
        <f t="shared" si="60"/>
        <v>10</v>
      </c>
      <c r="I39" s="44">
        <f t="shared" si="60"/>
        <v>10</v>
      </c>
      <c r="J39" s="78"/>
      <c r="K39" s="79"/>
      <c r="L39" s="80"/>
      <c r="M39" s="80"/>
      <c r="N39" s="80"/>
      <c r="O39" s="80"/>
      <c r="P39" s="81"/>
    </row>
    <row r="40" spans="1:16" x14ac:dyDescent="0.3">
      <c r="A40" s="147"/>
      <c r="B40" s="11" t="s">
        <v>82</v>
      </c>
      <c r="C40" s="32">
        <v>-10</v>
      </c>
      <c r="D40" s="34">
        <v>-10</v>
      </c>
      <c r="E40" s="34">
        <v>-10</v>
      </c>
      <c r="F40" s="34">
        <v>-10</v>
      </c>
      <c r="G40" s="34">
        <v>-10</v>
      </c>
      <c r="H40" s="34">
        <v>-10</v>
      </c>
      <c r="I40" s="60">
        <v>-10</v>
      </c>
      <c r="J40" s="78"/>
      <c r="K40" s="79"/>
      <c r="L40" s="80"/>
      <c r="M40" s="80"/>
      <c r="N40" s="80"/>
      <c r="O40" s="80"/>
      <c r="P40" s="81"/>
    </row>
    <row r="41" spans="1:16" x14ac:dyDescent="0.3">
      <c r="A41" s="147"/>
      <c r="B41" s="11" t="s">
        <v>83</v>
      </c>
      <c r="C41" s="32">
        <v>15</v>
      </c>
      <c r="D41" s="34">
        <v>15</v>
      </c>
      <c r="E41" s="34">
        <v>15</v>
      </c>
      <c r="F41" s="34">
        <v>15</v>
      </c>
      <c r="G41" s="34">
        <v>15</v>
      </c>
      <c r="H41" s="34">
        <v>15</v>
      </c>
      <c r="I41" s="60">
        <v>15</v>
      </c>
      <c r="J41" s="78"/>
      <c r="K41" s="79"/>
      <c r="L41" s="80"/>
      <c r="M41" s="80"/>
      <c r="N41" s="80"/>
      <c r="O41" s="80"/>
      <c r="P41" s="81"/>
    </row>
    <row r="42" spans="1:16" x14ac:dyDescent="0.3">
      <c r="A42" s="147"/>
      <c r="B42" s="11" t="s">
        <v>19</v>
      </c>
      <c r="C42" s="32">
        <v>-10</v>
      </c>
      <c r="D42" s="34">
        <v>-10</v>
      </c>
      <c r="E42" s="34">
        <v>-10</v>
      </c>
      <c r="F42" s="34">
        <v>-10</v>
      </c>
      <c r="G42" s="34">
        <v>-10</v>
      </c>
      <c r="H42" s="34">
        <v>-10</v>
      </c>
      <c r="I42" s="60">
        <v>-10</v>
      </c>
      <c r="J42" s="78"/>
      <c r="K42" s="79"/>
      <c r="L42" s="80"/>
      <c r="M42" s="80"/>
      <c r="N42" s="80"/>
      <c r="O42" s="80"/>
      <c r="P42" s="81"/>
    </row>
    <row r="43" spans="1:16" ht="15" thickBot="1" x14ac:dyDescent="0.35">
      <c r="A43" s="148"/>
      <c r="B43" s="46" t="s">
        <v>51</v>
      </c>
      <c r="C43" s="61">
        <v>10</v>
      </c>
      <c r="D43" s="62">
        <v>10</v>
      </c>
      <c r="E43" s="62">
        <v>10</v>
      </c>
      <c r="F43" s="62">
        <v>10</v>
      </c>
      <c r="G43" s="62">
        <v>10</v>
      </c>
      <c r="H43" s="62">
        <v>10</v>
      </c>
      <c r="I43" s="63">
        <v>10</v>
      </c>
      <c r="J43" s="82"/>
      <c r="K43" s="83"/>
      <c r="L43" s="84"/>
      <c r="M43" s="84"/>
      <c r="N43" s="84"/>
      <c r="O43" s="84"/>
      <c r="P43" s="85"/>
    </row>
    <row r="44" spans="1:16" x14ac:dyDescent="0.3">
      <c r="A44" s="146" t="s">
        <v>110</v>
      </c>
      <c r="B44" s="6" t="s">
        <v>20</v>
      </c>
      <c r="C44" s="39">
        <v>0</v>
      </c>
      <c r="D44" s="51">
        <f t="shared" ref="D44:I45" si="67">C48</f>
        <v>-10</v>
      </c>
      <c r="E44" s="51">
        <f t="shared" si="67"/>
        <v>-15</v>
      </c>
      <c r="F44" s="51">
        <f t="shared" si="67"/>
        <v>-15</v>
      </c>
      <c r="G44" s="51">
        <f t="shared" si="67"/>
        <v>-15</v>
      </c>
      <c r="H44" s="51">
        <f t="shared" si="67"/>
        <v>-15</v>
      </c>
      <c r="I44" s="52">
        <f t="shared" si="67"/>
        <v>-15</v>
      </c>
      <c r="J44" s="75" t="str">
        <f>IF(OR(C44&lt;C46, C45&gt;C47, C48&lt;C46, C49&gt;C47),"ERROR","GOOD")</f>
        <v>GOOD</v>
      </c>
      <c r="K44" s="76" t="str">
        <f t="shared" ref="K44" si="68">IF(OR(D44&lt;D46, D45&gt;D47, D48&lt;D46, D49&gt;D47),"ERROR","GOOD")</f>
        <v>GOOD</v>
      </c>
      <c r="L44" s="76" t="str">
        <f t="shared" ref="L44" si="69">IF(OR(E44&lt;E46, E45&gt;E47, E48&lt;E46, E49&gt;E47),"ERROR","GOOD")</f>
        <v>GOOD</v>
      </c>
      <c r="M44" s="76" t="str">
        <f t="shared" ref="M44" si="70">IF(OR(F44&lt;F46, F45&gt;F47, F48&lt;F46, F49&gt;F47),"ERROR","GOOD")</f>
        <v>GOOD</v>
      </c>
      <c r="N44" s="76" t="str">
        <f t="shared" ref="N44" si="71">IF(OR(G44&lt;G46, G45&gt;G47, G48&lt;G46, G49&gt;G47),"ERROR","GOOD")</f>
        <v>GOOD</v>
      </c>
      <c r="O44" s="76" t="str">
        <f t="shared" ref="O44" si="72">IF(OR(H44&lt;H46, H45&gt;H47, H48&lt;H46, H49&gt;H47),"ERROR","GOOD")</f>
        <v>GOOD</v>
      </c>
      <c r="P44" s="77" t="str">
        <f t="shared" ref="P44" si="73">IF(OR(I44&lt;I46, I45&gt;I47, I48&lt;I46, I49&gt;I47),"ERROR","GOOD")</f>
        <v>GOOD</v>
      </c>
    </row>
    <row r="45" spans="1:16" x14ac:dyDescent="0.3">
      <c r="A45" s="147"/>
      <c r="B45" s="8" t="s">
        <v>52</v>
      </c>
      <c r="C45" s="35">
        <v>0</v>
      </c>
      <c r="D45" s="30">
        <f t="shared" si="67"/>
        <v>15</v>
      </c>
      <c r="E45" s="30">
        <f t="shared" si="67"/>
        <v>15</v>
      </c>
      <c r="F45" s="30">
        <f t="shared" si="67"/>
        <v>15</v>
      </c>
      <c r="G45" s="30">
        <f t="shared" si="67"/>
        <v>15</v>
      </c>
      <c r="H45" s="30">
        <f t="shared" si="67"/>
        <v>15</v>
      </c>
      <c r="I45" s="53">
        <f t="shared" si="67"/>
        <v>15</v>
      </c>
      <c r="J45" s="78"/>
      <c r="K45" s="79"/>
      <c r="L45" s="80"/>
      <c r="M45" s="80"/>
      <c r="N45" s="80"/>
      <c r="O45" s="80"/>
      <c r="P45" s="81"/>
    </row>
    <row r="46" spans="1:16" x14ac:dyDescent="0.3">
      <c r="A46" s="147"/>
      <c r="B46" s="8" t="s">
        <v>84</v>
      </c>
      <c r="C46" s="35">
        <v>-10</v>
      </c>
      <c r="D46" s="36">
        <v>-15</v>
      </c>
      <c r="E46" s="36">
        <v>-15</v>
      </c>
      <c r="F46" s="36">
        <v>-15</v>
      </c>
      <c r="G46" s="36">
        <v>-15</v>
      </c>
      <c r="H46" s="36">
        <v>-15</v>
      </c>
      <c r="I46" s="64">
        <v>-15</v>
      </c>
      <c r="J46" s="78"/>
      <c r="K46" s="79"/>
      <c r="L46" s="80"/>
      <c r="M46" s="80"/>
      <c r="N46" s="80"/>
      <c r="O46" s="80"/>
      <c r="P46" s="81"/>
    </row>
    <row r="47" spans="1:16" x14ac:dyDescent="0.3">
      <c r="A47" s="147"/>
      <c r="B47" s="8" t="s">
        <v>85</v>
      </c>
      <c r="C47" s="35">
        <v>15</v>
      </c>
      <c r="D47" s="36">
        <v>15</v>
      </c>
      <c r="E47" s="36">
        <v>15</v>
      </c>
      <c r="F47" s="36">
        <v>15</v>
      </c>
      <c r="G47" s="36">
        <v>15</v>
      </c>
      <c r="H47" s="36">
        <v>15</v>
      </c>
      <c r="I47" s="64">
        <v>15</v>
      </c>
      <c r="J47" s="78"/>
      <c r="K47" s="79"/>
      <c r="L47" s="80"/>
      <c r="M47" s="80"/>
      <c r="N47" s="80"/>
      <c r="O47" s="80"/>
      <c r="P47" s="81"/>
    </row>
    <row r="48" spans="1:16" x14ac:dyDescent="0.3">
      <c r="A48" s="147"/>
      <c r="B48" s="8" t="s">
        <v>21</v>
      </c>
      <c r="C48" s="35">
        <v>-10</v>
      </c>
      <c r="D48" s="36">
        <v>-15</v>
      </c>
      <c r="E48" s="36">
        <v>-15</v>
      </c>
      <c r="F48" s="36">
        <v>-15</v>
      </c>
      <c r="G48" s="36">
        <v>-15</v>
      </c>
      <c r="H48" s="36">
        <v>-15</v>
      </c>
      <c r="I48" s="64">
        <v>-15</v>
      </c>
      <c r="J48" s="78"/>
      <c r="K48" s="79"/>
      <c r="L48" s="80"/>
      <c r="M48" s="80"/>
      <c r="N48" s="80"/>
      <c r="O48" s="80"/>
      <c r="P48" s="81"/>
    </row>
    <row r="49" spans="1:16" ht="15" thickBot="1" x14ac:dyDescent="0.35">
      <c r="A49" s="148"/>
      <c r="B49" s="9" t="s">
        <v>53</v>
      </c>
      <c r="C49" s="65">
        <v>15</v>
      </c>
      <c r="D49" s="66">
        <v>15</v>
      </c>
      <c r="E49" s="66">
        <v>15</v>
      </c>
      <c r="F49" s="66">
        <v>15</v>
      </c>
      <c r="G49" s="66">
        <v>15</v>
      </c>
      <c r="H49" s="66">
        <v>15</v>
      </c>
      <c r="I49" s="67">
        <v>15</v>
      </c>
      <c r="J49" s="82"/>
      <c r="K49" s="83"/>
      <c r="L49" s="84"/>
      <c r="M49" s="84"/>
      <c r="N49" s="84"/>
      <c r="O49" s="84"/>
      <c r="P49" s="85"/>
    </row>
    <row r="50" spans="1:16" x14ac:dyDescent="0.3">
      <c r="A50" s="146" t="s">
        <v>111</v>
      </c>
      <c r="B50" s="10" t="s">
        <v>22</v>
      </c>
      <c r="C50" s="57">
        <v>0</v>
      </c>
      <c r="D50" s="24">
        <f t="shared" ref="D50:I51" si="74">C54</f>
        <v>-10</v>
      </c>
      <c r="E50" s="24">
        <f t="shared" si="74"/>
        <v>-15</v>
      </c>
      <c r="F50" s="24">
        <f t="shared" si="74"/>
        <v>-15</v>
      </c>
      <c r="G50" s="24">
        <f t="shared" si="74"/>
        <v>-15</v>
      </c>
      <c r="H50" s="24">
        <f t="shared" si="74"/>
        <v>-15</v>
      </c>
      <c r="I50" s="43">
        <f t="shared" si="74"/>
        <v>-15</v>
      </c>
      <c r="J50" s="75" t="str">
        <f>IF(OR(C50&lt;C52, C51&gt;C53, C54&lt;C52, C55&gt;C53),"ERROR","GOOD")</f>
        <v>GOOD</v>
      </c>
      <c r="K50" s="76" t="str">
        <f t="shared" ref="K50" si="75">IF(OR(D50&lt;D52, D51&gt;D53, D54&lt;D52, D55&gt;D53),"ERROR","GOOD")</f>
        <v>GOOD</v>
      </c>
      <c r="L50" s="76" t="str">
        <f t="shared" ref="L50" si="76">IF(OR(E50&lt;E52, E51&gt;E53, E54&lt;E52, E55&gt;E53),"ERROR","GOOD")</f>
        <v>GOOD</v>
      </c>
      <c r="M50" s="76" t="str">
        <f t="shared" ref="M50" si="77">IF(OR(F50&lt;F52, F51&gt;F53, F54&lt;F52, F55&gt;F53),"ERROR","GOOD")</f>
        <v>GOOD</v>
      </c>
      <c r="N50" s="76" t="str">
        <f t="shared" ref="N50" si="78">IF(OR(G50&lt;G52, G51&gt;G53, G54&lt;G52, G55&gt;G53),"ERROR","GOOD")</f>
        <v>GOOD</v>
      </c>
      <c r="O50" s="76" t="str">
        <f t="shared" ref="O50" si="79">IF(OR(H50&lt;H52, H51&gt;H53, H54&lt;H52, H55&gt;H53),"ERROR","GOOD")</f>
        <v>GOOD</v>
      </c>
      <c r="P50" s="77" t="str">
        <f t="shared" ref="P50" si="80">IF(OR(I50&lt;I52, I51&gt;I53, I54&lt;I52, I55&gt;I53),"ERROR","GOOD")</f>
        <v>GOOD</v>
      </c>
    </row>
    <row r="51" spans="1:16" x14ac:dyDescent="0.3">
      <c r="A51" s="147"/>
      <c r="B51" s="11" t="s">
        <v>54</v>
      </c>
      <c r="C51" s="32">
        <v>0</v>
      </c>
      <c r="D51" s="26">
        <f t="shared" si="74"/>
        <v>15</v>
      </c>
      <c r="E51" s="26">
        <f t="shared" si="74"/>
        <v>15</v>
      </c>
      <c r="F51" s="26">
        <f t="shared" si="74"/>
        <v>15</v>
      </c>
      <c r="G51" s="26">
        <f t="shared" si="74"/>
        <v>15</v>
      </c>
      <c r="H51" s="26">
        <f t="shared" si="74"/>
        <v>15</v>
      </c>
      <c r="I51" s="44">
        <f t="shared" si="74"/>
        <v>15</v>
      </c>
      <c r="J51" s="89"/>
      <c r="K51" s="80"/>
      <c r="L51" s="80"/>
      <c r="M51" s="80"/>
      <c r="N51" s="80"/>
      <c r="O51" s="80"/>
      <c r="P51" s="81"/>
    </row>
    <row r="52" spans="1:16" x14ac:dyDescent="0.3">
      <c r="A52" s="147"/>
      <c r="B52" s="11" t="s">
        <v>86</v>
      </c>
      <c r="C52" s="32">
        <v>-10</v>
      </c>
      <c r="D52" s="37">
        <v>-15</v>
      </c>
      <c r="E52" s="37">
        <v>-15</v>
      </c>
      <c r="F52" s="37">
        <v>-15</v>
      </c>
      <c r="G52" s="37">
        <v>-15</v>
      </c>
      <c r="H52" s="37">
        <v>-15</v>
      </c>
      <c r="I52" s="68">
        <v>-15</v>
      </c>
      <c r="J52" s="89"/>
      <c r="K52" s="80"/>
      <c r="L52" s="80"/>
      <c r="M52" s="80"/>
      <c r="N52" s="80"/>
      <c r="O52" s="80"/>
      <c r="P52" s="81"/>
    </row>
    <row r="53" spans="1:16" x14ac:dyDescent="0.3">
      <c r="A53" s="147"/>
      <c r="B53" s="11" t="s">
        <v>87</v>
      </c>
      <c r="C53" s="32">
        <v>15</v>
      </c>
      <c r="D53" s="37">
        <v>15</v>
      </c>
      <c r="E53" s="37">
        <v>15</v>
      </c>
      <c r="F53" s="37">
        <v>15</v>
      </c>
      <c r="G53" s="37">
        <v>15</v>
      </c>
      <c r="H53" s="37">
        <v>15</v>
      </c>
      <c r="I53" s="68">
        <v>15</v>
      </c>
      <c r="J53" s="89"/>
      <c r="K53" s="80"/>
      <c r="L53" s="80"/>
      <c r="M53" s="80"/>
      <c r="N53" s="80"/>
      <c r="O53" s="80"/>
      <c r="P53" s="81"/>
    </row>
    <row r="54" spans="1:16" x14ac:dyDescent="0.3">
      <c r="A54" s="147"/>
      <c r="B54" s="11" t="s">
        <v>23</v>
      </c>
      <c r="C54" s="32">
        <v>-10</v>
      </c>
      <c r="D54" s="37">
        <v>-15</v>
      </c>
      <c r="E54" s="37">
        <v>-15</v>
      </c>
      <c r="F54" s="37">
        <v>-15</v>
      </c>
      <c r="G54" s="37">
        <v>-15</v>
      </c>
      <c r="H54" s="37">
        <v>-15</v>
      </c>
      <c r="I54" s="68">
        <v>-15</v>
      </c>
      <c r="J54" s="89"/>
      <c r="K54" s="80"/>
      <c r="L54" s="80"/>
      <c r="M54" s="80"/>
      <c r="N54" s="80"/>
      <c r="O54" s="80"/>
      <c r="P54" s="81"/>
    </row>
    <row r="55" spans="1:16" ht="15" thickBot="1" x14ac:dyDescent="0.35">
      <c r="A55" s="148"/>
      <c r="B55" s="46" t="s">
        <v>55</v>
      </c>
      <c r="C55" s="61">
        <v>15</v>
      </c>
      <c r="D55" s="62">
        <v>15</v>
      </c>
      <c r="E55" s="62">
        <v>15</v>
      </c>
      <c r="F55" s="62">
        <v>15</v>
      </c>
      <c r="G55" s="62">
        <v>15</v>
      </c>
      <c r="H55" s="62">
        <v>15</v>
      </c>
      <c r="I55" s="63">
        <v>15</v>
      </c>
      <c r="J55" s="90"/>
      <c r="K55" s="84"/>
      <c r="L55" s="84"/>
      <c r="M55" s="84"/>
      <c r="N55" s="84"/>
      <c r="O55" s="84"/>
      <c r="P55" s="85"/>
    </row>
    <row r="56" spans="1:16" x14ac:dyDescent="0.3">
      <c r="A56" s="146" t="s">
        <v>113</v>
      </c>
      <c r="B56" s="6" t="s">
        <v>24</v>
      </c>
      <c r="C56" s="39">
        <v>0</v>
      </c>
      <c r="D56" s="51">
        <f t="shared" ref="D56:I57" si="81">C60</f>
        <v>-5</v>
      </c>
      <c r="E56" s="51">
        <f t="shared" si="81"/>
        <v>-5</v>
      </c>
      <c r="F56" s="51">
        <f t="shared" si="81"/>
        <v>-5</v>
      </c>
      <c r="G56" s="51">
        <f t="shared" si="81"/>
        <v>-5</v>
      </c>
      <c r="H56" s="51">
        <f t="shared" si="81"/>
        <v>-5</v>
      </c>
      <c r="I56" s="52">
        <f t="shared" si="81"/>
        <v>-5</v>
      </c>
      <c r="J56" s="75" t="str">
        <f>IF(OR(C56&lt;C58, C57&gt;C59, C60&lt;C58, C61&gt;C59),"ERROR","GOOD")</f>
        <v>GOOD</v>
      </c>
      <c r="K56" s="76" t="str">
        <f t="shared" ref="K56" si="82">IF(OR(D56&lt;D58, D57&gt;D59, D60&lt;D58, D61&gt;D59),"ERROR","GOOD")</f>
        <v>GOOD</v>
      </c>
      <c r="L56" s="76" t="str">
        <f t="shared" ref="L56" si="83">IF(OR(E56&lt;E58, E57&gt;E59, E60&lt;E58, E61&gt;E59),"ERROR","GOOD")</f>
        <v>GOOD</v>
      </c>
      <c r="M56" s="76" t="str">
        <f t="shared" ref="M56" si="84">IF(OR(F56&lt;F58, F57&gt;F59, F60&lt;F58, F61&gt;F59),"ERROR","GOOD")</f>
        <v>GOOD</v>
      </c>
      <c r="N56" s="76" t="str">
        <f t="shared" ref="N56" si="85">IF(OR(G56&lt;G58, G57&gt;G59, G60&lt;G58, G61&gt;G59),"ERROR","GOOD")</f>
        <v>GOOD</v>
      </c>
      <c r="O56" s="76" t="str">
        <f t="shared" ref="O56" si="86">IF(OR(H56&lt;H58, H57&gt;H59, H60&lt;H58, H61&gt;H59),"ERROR","GOOD")</f>
        <v>GOOD</v>
      </c>
      <c r="P56" s="77" t="str">
        <f t="shared" ref="P56" si="87">IF(OR(I56&lt;I58, I57&gt;I59, I60&lt;I58, I61&gt;I59),"ERROR","GOOD")</f>
        <v>GOOD</v>
      </c>
    </row>
    <row r="57" spans="1:16" x14ac:dyDescent="0.3">
      <c r="A57" s="147"/>
      <c r="B57" s="8" t="s">
        <v>56</v>
      </c>
      <c r="C57" s="35">
        <v>0</v>
      </c>
      <c r="D57" s="30">
        <f t="shared" si="81"/>
        <v>5</v>
      </c>
      <c r="E57" s="30">
        <f t="shared" si="81"/>
        <v>5</v>
      </c>
      <c r="F57" s="30">
        <f t="shared" si="81"/>
        <v>5</v>
      </c>
      <c r="G57" s="30">
        <f t="shared" si="81"/>
        <v>5</v>
      </c>
      <c r="H57" s="30">
        <f t="shared" si="81"/>
        <v>5</v>
      </c>
      <c r="I57" s="53">
        <f t="shared" si="81"/>
        <v>5</v>
      </c>
      <c r="J57" s="89"/>
      <c r="K57" s="80"/>
      <c r="L57" s="80"/>
      <c r="M57" s="80"/>
      <c r="N57" s="80"/>
      <c r="O57" s="80"/>
      <c r="P57" s="81"/>
    </row>
    <row r="58" spans="1:16" x14ac:dyDescent="0.3">
      <c r="A58" s="147"/>
      <c r="B58" s="8" t="s">
        <v>88</v>
      </c>
      <c r="C58" s="35">
        <v>-5</v>
      </c>
      <c r="D58" s="36">
        <v>-5</v>
      </c>
      <c r="E58" s="36">
        <v>-5</v>
      </c>
      <c r="F58" s="36">
        <v>-5</v>
      </c>
      <c r="G58" s="36">
        <v>-5</v>
      </c>
      <c r="H58" s="36">
        <v>-5</v>
      </c>
      <c r="I58" s="64">
        <v>-5</v>
      </c>
      <c r="J58" s="89"/>
      <c r="K58" s="80"/>
      <c r="L58" s="80"/>
      <c r="M58" s="80"/>
      <c r="N58" s="80"/>
      <c r="O58" s="80"/>
      <c r="P58" s="81"/>
    </row>
    <row r="59" spans="1:16" x14ac:dyDescent="0.3">
      <c r="A59" s="147"/>
      <c r="B59" s="8" t="s">
        <v>89</v>
      </c>
      <c r="C59" s="35">
        <v>5</v>
      </c>
      <c r="D59" s="36">
        <v>5</v>
      </c>
      <c r="E59" s="36">
        <v>5</v>
      </c>
      <c r="F59" s="36">
        <v>5</v>
      </c>
      <c r="G59" s="36">
        <v>5</v>
      </c>
      <c r="H59" s="36">
        <v>5</v>
      </c>
      <c r="I59" s="64">
        <v>5</v>
      </c>
      <c r="J59" s="89"/>
      <c r="K59" s="80"/>
      <c r="L59" s="80"/>
      <c r="M59" s="80"/>
      <c r="N59" s="80"/>
      <c r="O59" s="80"/>
      <c r="P59" s="81"/>
    </row>
    <row r="60" spans="1:16" x14ac:dyDescent="0.3">
      <c r="A60" s="147"/>
      <c r="B60" s="8" t="s">
        <v>25</v>
      </c>
      <c r="C60" s="35">
        <v>-5</v>
      </c>
      <c r="D60" s="36">
        <v>-5</v>
      </c>
      <c r="E60" s="36">
        <v>-5</v>
      </c>
      <c r="F60" s="36">
        <v>-5</v>
      </c>
      <c r="G60" s="36">
        <v>-5</v>
      </c>
      <c r="H60" s="36">
        <v>-5</v>
      </c>
      <c r="I60" s="64">
        <v>-5</v>
      </c>
      <c r="J60" s="89"/>
      <c r="K60" s="80"/>
      <c r="L60" s="80"/>
      <c r="M60" s="80"/>
      <c r="N60" s="80"/>
      <c r="O60" s="80"/>
      <c r="P60" s="81"/>
    </row>
    <row r="61" spans="1:16" ht="15" thickBot="1" x14ac:dyDescent="0.35">
      <c r="A61" s="148"/>
      <c r="B61" s="9" t="s">
        <v>57</v>
      </c>
      <c r="C61" s="65">
        <v>5</v>
      </c>
      <c r="D61" s="66">
        <v>5</v>
      </c>
      <c r="E61" s="66">
        <v>5</v>
      </c>
      <c r="F61" s="66">
        <v>5</v>
      </c>
      <c r="G61" s="66">
        <v>5</v>
      </c>
      <c r="H61" s="66">
        <v>5</v>
      </c>
      <c r="I61" s="67">
        <v>5</v>
      </c>
      <c r="J61" s="90"/>
      <c r="K61" s="84"/>
      <c r="L61" s="84"/>
      <c r="M61" s="84"/>
      <c r="N61" s="84"/>
      <c r="O61" s="84"/>
      <c r="P61" s="85"/>
    </row>
    <row r="62" spans="1:16" x14ac:dyDescent="0.3">
      <c r="A62" s="146" t="s">
        <v>112</v>
      </c>
      <c r="B62" s="10" t="s">
        <v>26</v>
      </c>
      <c r="C62" s="57">
        <v>0</v>
      </c>
      <c r="D62" s="24">
        <f t="shared" ref="D62:I63" si="88">C66</f>
        <v>-5</v>
      </c>
      <c r="E62" s="24">
        <f t="shared" si="88"/>
        <v>-5</v>
      </c>
      <c r="F62" s="24">
        <f t="shared" si="88"/>
        <v>-5</v>
      </c>
      <c r="G62" s="24">
        <f t="shared" si="88"/>
        <v>-5</v>
      </c>
      <c r="H62" s="24">
        <f t="shared" si="88"/>
        <v>-5</v>
      </c>
      <c r="I62" s="43">
        <f t="shared" si="88"/>
        <v>-5</v>
      </c>
      <c r="J62" s="75" t="str">
        <f>IF(OR(C62&lt;C64, C63&gt;C65, C66&lt;C64, C67&gt;C65),"ERROR","GOOD")</f>
        <v>GOOD</v>
      </c>
      <c r="K62" s="76" t="str">
        <f t="shared" ref="K62" si="89">IF(OR(D62&lt;D64, D63&gt;D65, D66&lt;D64, D67&gt;D65),"ERROR","GOOD")</f>
        <v>GOOD</v>
      </c>
      <c r="L62" s="76" t="str">
        <f t="shared" ref="L62" si="90">IF(OR(E62&lt;E64, E63&gt;E65, E66&lt;E64, E67&gt;E65),"ERROR","GOOD")</f>
        <v>GOOD</v>
      </c>
      <c r="M62" s="76" t="str">
        <f t="shared" ref="M62" si="91">IF(OR(F62&lt;F64, F63&gt;F65, F66&lt;F64, F67&gt;F65),"ERROR","GOOD")</f>
        <v>GOOD</v>
      </c>
      <c r="N62" s="76" t="str">
        <f t="shared" ref="N62" si="92">IF(OR(G62&lt;G64, G63&gt;G65, G66&lt;G64, G67&gt;G65),"ERROR","GOOD")</f>
        <v>GOOD</v>
      </c>
      <c r="O62" s="76" t="str">
        <f t="shared" ref="O62" si="93">IF(OR(H62&lt;H64, H63&gt;H65, H66&lt;H64, H67&gt;H65),"ERROR","GOOD")</f>
        <v>GOOD</v>
      </c>
      <c r="P62" s="77" t="str">
        <f t="shared" ref="P62" si="94">IF(OR(I62&lt;I64, I63&gt;I65, I66&lt;I64, I67&gt;I65),"ERROR","GOOD")</f>
        <v>GOOD</v>
      </c>
    </row>
    <row r="63" spans="1:16" x14ac:dyDescent="0.3">
      <c r="A63" s="147"/>
      <c r="B63" s="11" t="s">
        <v>58</v>
      </c>
      <c r="C63" s="32">
        <v>0</v>
      </c>
      <c r="D63" s="26">
        <f t="shared" si="88"/>
        <v>5</v>
      </c>
      <c r="E63" s="26">
        <f t="shared" si="88"/>
        <v>5</v>
      </c>
      <c r="F63" s="26">
        <f t="shared" si="88"/>
        <v>5</v>
      </c>
      <c r="G63" s="26">
        <f t="shared" si="88"/>
        <v>5</v>
      </c>
      <c r="H63" s="26">
        <f t="shared" si="88"/>
        <v>5</v>
      </c>
      <c r="I63" s="44">
        <f t="shared" si="88"/>
        <v>5</v>
      </c>
      <c r="J63" s="89"/>
      <c r="K63" s="80"/>
      <c r="L63" s="80"/>
      <c r="M63" s="80"/>
      <c r="N63" s="80"/>
      <c r="O63" s="80"/>
      <c r="P63" s="81"/>
    </row>
    <row r="64" spans="1:16" x14ac:dyDescent="0.3">
      <c r="A64" s="147"/>
      <c r="B64" s="11" t="s">
        <v>90</v>
      </c>
      <c r="C64" s="32">
        <v>-5</v>
      </c>
      <c r="D64" s="38">
        <v>-5</v>
      </c>
      <c r="E64" s="38">
        <v>-5</v>
      </c>
      <c r="F64" s="34">
        <v>-5</v>
      </c>
      <c r="G64" s="38">
        <v>-5</v>
      </c>
      <c r="H64" s="38">
        <v>-5</v>
      </c>
      <c r="I64" s="69">
        <v>-5</v>
      </c>
      <c r="J64" s="89"/>
      <c r="K64" s="80"/>
      <c r="L64" s="80"/>
      <c r="M64" s="80"/>
      <c r="N64" s="80"/>
      <c r="O64" s="80"/>
      <c r="P64" s="81"/>
    </row>
    <row r="65" spans="1:16" x14ac:dyDescent="0.3">
      <c r="A65" s="147"/>
      <c r="B65" s="11" t="s">
        <v>91</v>
      </c>
      <c r="C65" s="32">
        <v>5</v>
      </c>
      <c r="D65" s="34">
        <v>5</v>
      </c>
      <c r="E65" s="34">
        <v>5</v>
      </c>
      <c r="F65" s="34">
        <v>5</v>
      </c>
      <c r="G65" s="34">
        <v>5</v>
      </c>
      <c r="H65" s="34">
        <v>5</v>
      </c>
      <c r="I65" s="60">
        <v>5</v>
      </c>
      <c r="J65" s="89"/>
      <c r="K65" s="80"/>
      <c r="L65" s="80"/>
      <c r="M65" s="80"/>
      <c r="N65" s="80"/>
      <c r="O65" s="80"/>
      <c r="P65" s="81"/>
    </row>
    <row r="66" spans="1:16" x14ac:dyDescent="0.3">
      <c r="A66" s="147"/>
      <c r="B66" s="11" t="s">
        <v>27</v>
      </c>
      <c r="C66" s="32">
        <v>-5</v>
      </c>
      <c r="D66" s="34">
        <v>-5</v>
      </c>
      <c r="E66" s="34">
        <v>-5</v>
      </c>
      <c r="F66" s="34">
        <v>-5</v>
      </c>
      <c r="G66" s="34">
        <v>-5</v>
      </c>
      <c r="H66" s="34">
        <v>-5</v>
      </c>
      <c r="I66" s="60">
        <v>-5</v>
      </c>
      <c r="J66" s="89"/>
      <c r="K66" s="80"/>
      <c r="L66" s="80"/>
      <c r="M66" s="80"/>
      <c r="N66" s="80"/>
      <c r="O66" s="80"/>
      <c r="P66" s="81"/>
    </row>
    <row r="67" spans="1:16" ht="15" thickBot="1" x14ac:dyDescent="0.35">
      <c r="A67" s="148"/>
      <c r="B67" s="46" t="s">
        <v>59</v>
      </c>
      <c r="C67" s="61">
        <v>5</v>
      </c>
      <c r="D67" s="62">
        <v>5</v>
      </c>
      <c r="E67" s="62">
        <v>5</v>
      </c>
      <c r="F67" s="62">
        <v>5</v>
      </c>
      <c r="G67" s="62">
        <v>5</v>
      </c>
      <c r="H67" s="62">
        <v>5</v>
      </c>
      <c r="I67" s="63">
        <v>5</v>
      </c>
      <c r="J67" s="90"/>
      <c r="K67" s="84"/>
      <c r="L67" s="84"/>
      <c r="M67" s="84"/>
      <c r="N67" s="84"/>
      <c r="O67" s="84"/>
      <c r="P67" s="85"/>
    </row>
    <row r="68" spans="1:16" x14ac:dyDescent="0.3">
      <c r="A68" s="146" t="s">
        <v>114</v>
      </c>
      <c r="B68" s="6" t="s">
        <v>28</v>
      </c>
      <c r="C68" s="39">
        <v>0</v>
      </c>
      <c r="D68" s="51">
        <f t="shared" ref="D68:I69" si="95">C72</f>
        <v>-5</v>
      </c>
      <c r="E68" s="51">
        <f t="shared" si="95"/>
        <v>-5</v>
      </c>
      <c r="F68" s="51">
        <f t="shared" si="95"/>
        <v>-5</v>
      </c>
      <c r="G68" s="51">
        <f t="shared" si="95"/>
        <v>-5</v>
      </c>
      <c r="H68" s="51">
        <f t="shared" si="95"/>
        <v>-5</v>
      </c>
      <c r="I68" s="52">
        <f t="shared" si="95"/>
        <v>-5</v>
      </c>
      <c r="J68" s="75" t="str">
        <f>IF(OR(C68&lt;C70, C69&gt;C71, C72&lt;C70, C73&gt;C71),"ERROR","GOOD")</f>
        <v>GOOD</v>
      </c>
      <c r="K68" s="76" t="str">
        <f t="shared" ref="K68" si="96">IF(OR(D68&lt;D70, D69&gt;D71, D72&lt;D70, D73&gt;D71),"ERROR","GOOD")</f>
        <v>GOOD</v>
      </c>
      <c r="L68" s="76" t="str">
        <f t="shared" ref="L68" si="97">IF(OR(E68&lt;E70, E69&gt;E71, E72&lt;E70, E73&gt;E71),"ERROR","GOOD")</f>
        <v>GOOD</v>
      </c>
      <c r="M68" s="76" t="str">
        <f t="shared" ref="M68" si="98">IF(OR(F68&lt;F70, F69&gt;F71, F72&lt;F70, F73&gt;F71),"ERROR","GOOD")</f>
        <v>GOOD</v>
      </c>
      <c r="N68" s="76" t="str">
        <f t="shared" ref="N68" si="99">IF(OR(G68&lt;G70, G69&gt;G71, G72&lt;G70, G73&gt;G71),"ERROR","GOOD")</f>
        <v>GOOD</v>
      </c>
      <c r="O68" s="76" t="str">
        <f t="shared" ref="O68" si="100">IF(OR(H68&lt;H70, H69&gt;H71, H72&lt;H70, H73&gt;H71),"ERROR","GOOD")</f>
        <v>GOOD</v>
      </c>
      <c r="P68" s="77" t="str">
        <f t="shared" ref="P68" si="101">IF(OR(I68&lt;I70, I69&gt;I71, I72&lt;I70, I73&gt;I71),"ERROR","GOOD")</f>
        <v>GOOD</v>
      </c>
    </row>
    <row r="69" spans="1:16" x14ac:dyDescent="0.3">
      <c r="A69" s="147"/>
      <c r="B69" s="8" t="s">
        <v>60</v>
      </c>
      <c r="C69" s="35">
        <v>0</v>
      </c>
      <c r="D69" s="30">
        <f t="shared" si="95"/>
        <v>5</v>
      </c>
      <c r="E69" s="30">
        <f t="shared" si="95"/>
        <v>5</v>
      </c>
      <c r="F69" s="30">
        <f t="shared" si="95"/>
        <v>5</v>
      </c>
      <c r="G69" s="30">
        <f t="shared" si="95"/>
        <v>5</v>
      </c>
      <c r="H69" s="30">
        <f t="shared" si="95"/>
        <v>5</v>
      </c>
      <c r="I69" s="53">
        <f t="shared" si="95"/>
        <v>5</v>
      </c>
      <c r="J69" s="91"/>
      <c r="K69" s="4"/>
      <c r="L69" s="4"/>
      <c r="M69" s="4"/>
      <c r="N69" s="4"/>
      <c r="O69" s="4"/>
      <c r="P69" s="92"/>
    </row>
    <row r="70" spans="1:16" x14ac:dyDescent="0.3">
      <c r="A70" s="147"/>
      <c r="B70" s="8" t="s">
        <v>92</v>
      </c>
      <c r="C70" s="35">
        <v>-5</v>
      </c>
      <c r="D70" s="36">
        <v>-5</v>
      </c>
      <c r="E70" s="36">
        <v>-5</v>
      </c>
      <c r="F70" s="36">
        <v>-5</v>
      </c>
      <c r="G70" s="36">
        <v>-5</v>
      </c>
      <c r="H70" s="36">
        <v>-5</v>
      </c>
      <c r="I70" s="64">
        <v>-5</v>
      </c>
      <c r="J70" s="91"/>
      <c r="K70" s="4"/>
      <c r="L70" s="4"/>
      <c r="M70" s="4"/>
      <c r="N70" s="4"/>
      <c r="O70" s="4"/>
      <c r="P70" s="92"/>
    </row>
    <row r="71" spans="1:16" x14ac:dyDescent="0.3">
      <c r="A71" s="147"/>
      <c r="B71" s="8" t="s">
        <v>93</v>
      </c>
      <c r="C71" s="35">
        <v>5</v>
      </c>
      <c r="D71" s="36">
        <v>5</v>
      </c>
      <c r="E71" s="36">
        <v>5</v>
      </c>
      <c r="F71" s="36">
        <v>5</v>
      </c>
      <c r="G71" s="36">
        <v>5</v>
      </c>
      <c r="H71" s="36">
        <v>5</v>
      </c>
      <c r="I71" s="64">
        <v>5</v>
      </c>
      <c r="J71" s="91"/>
      <c r="K71" s="4"/>
      <c r="L71" s="4"/>
      <c r="M71" s="4"/>
      <c r="N71" s="4"/>
      <c r="O71" s="4"/>
      <c r="P71" s="92"/>
    </row>
    <row r="72" spans="1:16" x14ac:dyDescent="0.3">
      <c r="A72" s="147"/>
      <c r="B72" s="8" t="s">
        <v>29</v>
      </c>
      <c r="C72" s="35">
        <v>-5</v>
      </c>
      <c r="D72" s="36">
        <v>-5</v>
      </c>
      <c r="E72" s="36">
        <v>-5</v>
      </c>
      <c r="F72" s="36">
        <v>-5</v>
      </c>
      <c r="G72" s="36">
        <v>-5</v>
      </c>
      <c r="H72" s="36">
        <v>-5</v>
      </c>
      <c r="I72" s="64">
        <v>-5</v>
      </c>
      <c r="J72" s="91"/>
      <c r="K72" s="4"/>
      <c r="L72" s="4"/>
      <c r="M72" s="4"/>
      <c r="N72" s="4"/>
      <c r="O72" s="4"/>
      <c r="P72" s="92"/>
    </row>
    <row r="73" spans="1:16" ht="15" thickBot="1" x14ac:dyDescent="0.35">
      <c r="A73" s="148"/>
      <c r="B73" s="9" t="s">
        <v>61</v>
      </c>
      <c r="C73" s="65">
        <v>5</v>
      </c>
      <c r="D73" s="66">
        <v>5</v>
      </c>
      <c r="E73" s="66">
        <v>5</v>
      </c>
      <c r="F73" s="66">
        <v>5</v>
      </c>
      <c r="G73" s="66">
        <v>5</v>
      </c>
      <c r="H73" s="66">
        <v>5</v>
      </c>
      <c r="I73" s="67">
        <v>5</v>
      </c>
      <c r="J73" s="17"/>
      <c r="K73" s="5"/>
      <c r="L73" s="5"/>
      <c r="M73" s="5"/>
      <c r="N73" s="5"/>
      <c r="O73" s="5"/>
      <c r="P73" s="3"/>
    </row>
    <row r="74" spans="1:16" x14ac:dyDescent="0.3">
      <c r="A74" s="146" t="s">
        <v>168</v>
      </c>
      <c r="B74" s="129" t="s">
        <v>30</v>
      </c>
      <c r="C74" s="130">
        <v>0</v>
      </c>
      <c r="D74" s="131">
        <v>0</v>
      </c>
      <c r="E74" s="132"/>
      <c r="F74" s="132"/>
      <c r="G74" s="132"/>
      <c r="H74" s="132"/>
      <c r="I74" s="133"/>
    </row>
    <row r="75" spans="1:16" x14ac:dyDescent="0.3">
      <c r="A75" s="147"/>
      <c r="B75" s="134" t="s">
        <v>62</v>
      </c>
      <c r="C75" s="135">
        <v>20</v>
      </c>
      <c r="D75" s="136">
        <v>0</v>
      </c>
      <c r="E75" s="137"/>
      <c r="F75" s="137"/>
      <c r="G75" s="137"/>
      <c r="H75" s="137"/>
      <c r="I75" s="138"/>
    </row>
    <row r="76" spans="1:16" x14ac:dyDescent="0.3">
      <c r="A76" s="147"/>
      <c r="B76" s="8" t="s">
        <v>94</v>
      </c>
      <c r="C76" s="35">
        <v>0</v>
      </c>
      <c r="D76" s="36">
        <v>0</v>
      </c>
      <c r="E76" s="36">
        <v>0</v>
      </c>
      <c r="F76" s="36">
        <v>0</v>
      </c>
      <c r="G76" s="36">
        <v>0</v>
      </c>
      <c r="H76" s="36">
        <v>0</v>
      </c>
      <c r="I76" s="64">
        <v>0</v>
      </c>
    </row>
    <row r="77" spans="1:16" x14ac:dyDescent="0.3">
      <c r="A77" s="147"/>
      <c r="B77" s="8" t="s">
        <v>95</v>
      </c>
      <c r="C77" s="35">
        <v>20</v>
      </c>
      <c r="D77" s="36">
        <v>20</v>
      </c>
      <c r="E77" s="36">
        <v>20</v>
      </c>
      <c r="F77" s="36">
        <v>20</v>
      </c>
      <c r="G77" s="36">
        <v>20</v>
      </c>
      <c r="H77" s="36">
        <v>20</v>
      </c>
      <c r="I77" s="64">
        <v>20</v>
      </c>
    </row>
    <row r="78" spans="1:16" x14ac:dyDescent="0.3">
      <c r="A78" s="147"/>
      <c r="B78" s="134" t="s">
        <v>31</v>
      </c>
      <c r="C78" s="135">
        <v>0</v>
      </c>
      <c r="D78" s="136">
        <v>0</v>
      </c>
      <c r="E78" s="137"/>
      <c r="F78" s="137"/>
      <c r="G78" s="137"/>
      <c r="H78" s="137"/>
      <c r="I78" s="138"/>
    </row>
    <row r="79" spans="1:16" ht="15" thickBot="1" x14ac:dyDescent="0.35">
      <c r="A79" s="148"/>
      <c r="B79" s="134" t="s">
        <v>63</v>
      </c>
      <c r="C79" s="135">
        <v>20</v>
      </c>
      <c r="D79" s="136">
        <v>0</v>
      </c>
      <c r="E79" s="137"/>
      <c r="F79" s="137"/>
      <c r="G79" s="137"/>
      <c r="H79" s="137"/>
      <c r="I79" s="138"/>
    </row>
    <row r="80" spans="1:16" x14ac:dyDescent="0.3">
      <c r="A80" s="146" t="s">
        <v>169</v>
      </c>
      <c r="B80" s="129" t="s">
        <v>32</v>
      </c>
      <c r="C80" s="130">
        <v>0</v>
      </c>
      <c r="D80" s="131">
        <v>0</v>
      </c>
      <c r="E80" s="132"/>
      <c r="F80" s="132"/>
      <c r="G80" s="132"/>
      <c r="H80" s="132"/>
      <c r="I80" s="133"/>
    </row>
    <row r="81" spans="1:9" x14ac:dyDescent="0.3">
      <c r="A81" s="147"/>
      <c r="B81" s="134" t="s">
        <v>64</v>
      </c>
      <c r="C81" s="135">
        <v>0</v>
      </c>
      <c r="D81" s="136">
        <v>0</v>
      </c>
      <c r="E81" s="137"/>
      <c r="F81" s="137"/>
      <c r="G81" s="137"/>
      <c r="H81" s="137"/>
      <c r="I81" s="138"/>
    </row>
    <row r="82" spans="1:9" x14ac:dyDescent="0.3">
      <c r="A82" s="147"/>
      <c r="B82" s="8" t="s">
        <v>96</v>
      </c>
      <c r="C82" s="35">
        <v>-5</v>
      </c>
      <c r="D82" s="36">
        <v>-5</v>
      </c>
      <c r="E82" s="36">
        <v>-5</v>
      </c>
      <c r="F82" s="36">
        <v>-5</v>
      </c>
      <c r="G82" s="36">
        <v>-5</v>
      </c>
      <c r="H82" s="36">
        <v>-5</v>
      </c>
      <c r="I82" s="64">
        <v>-5</v>
      </c>
    </row>
    <row r="83" spans="1:9" x14ac:dyDescent="0.3">
      <c r="A83" s="147"/>
      <c r="B83" s="8" t="s">
        <v>97</v>
      </c>
      <c r="C83" s="35">
        <v>5</v>
      </c>
      <c r="D83" s="36">
        <v>5</v>
      </c>
      <c r="E83" s="36">
        <v>5</v>
      </c>
      <c r="F83" s="36">
        <v>5</v>
      </c>
      <c r="G83" s="36">
        <v>5</v>
      </c>
      <c r="H83" s="36">
        <v>5</v>
      </c>
      <c r="I83" s="64">
        <v>5</v>
      </c>
    </row>
    <row r="84" spans="1:9" x14ac:dyDescent="0.3">
      <c r="A84" s="147"/>
      <c r="B84" s="134" t="s">
        <v>33</v>
      </c>
      <c r="C84" s="135">
        <v>0</v>
      </c>
      <c r="D84" s="136">
        <v>0</v>
      </c>
      <c r="E84" s="137"/>
      <c r="F84" s="137"/>
      <c r="G84" s="137"/>
      <c r="H84" s="137"/>
      <c r="I84" s="138"/>
    </row>
    <row r="85" spans="1:9" ht="15" thickBot="1" x14ac:dyDescent="0.35">
      <c r="A85" s="148"/>
      <c r="B85" s="134" t="s">
        <v>65</v>
      </c>
      <c r="C85" s="135">
        <v>0</v>
      </c>
      <c r="D85" s="136">
        <v>0</v>
      </c>
      <c r="E85" s="137"/>
      <c r="F85" s="137"/>
      <c r="G85" s="137"/>
      <c r="H85" s="137"/>
      <c r="I85" s="138"/>
    </row>
    <row r="86" spans="1:9" x14ac:dyDescent="0.3">
      <c r="A86" s="146" t="s">
        <v>170</v>
      </c>
      <c r="B86" s="129" t="s">
        <v>34</v>
      </c>
      <c r="C86" s="130">
        <v>0</v>
      </c>
      <c r="D86" s="131">
        <v>0</v>
      </c>
      <c r="E86" s="132"/>
      <c r="F86" s="132"/>
      <c r="G86" s="132"/>
      <c r="H86" s="132"/>
      <c r="I86" s="133"/>
    </row>
    <row r="87" spans="1:9" x14ac:dyDescent="0.3">
      <c r="A87" s="147"/>
      <c r="B87" s="134" t="s">
        <v>66</v>
      </c>
      <c r="C87" s="135">
        <v>0</v>
      </c>
      <c r="D87" s="136">
        <v>0</v>
      </c>
      <c r="E87" s="137"/>
      <c r="F87" s="137"/>
      <c r="G87" s="137"/>
      <c r="H87" s="137"/>
      <c r="I87" s="138"/>
    </row>
    <row r="88" spans="1:9" x14ac:dyDescent="0.3">
      <c r="A88" s="147"/>
      <c r="B88" s="8" t="s">
        <v>98</v>
      </c>
      <c r="C88" s="35">
        <v>-5</v>
      </c>
      <c r="D88" s="36">
        <v>-5</v>
      </c>
      <c r="E88" s="36">
        <v>-5</v>
      </c>
      <c r="F88" s="36">
        <v>-5</v>
      </c>
      <c r="G88" s="36">
        <v>-5</v>
      </c>
      <c r="H88" s="36">
        <v>-5</v>
      </c>
      <c r="I88" s="64">
        <v>-5</v>
      </c>
    </row>
    <row r="89" spans="1:9" x14ac:dyDescent="0.3">
      <c r="A89" s="147"/>
      <c r="B89" s="8" t="s">
        <v>99</v>
      </c>
      <c r="C89" s="35">
        <v>5</v>
      </c>
      <c r="D89" s="36">
        <v>5</v>
      </c>
      <c r="E89" s="36">
        <v>5</v>
      </c>
      <c r="F89" s="36">
        <v>5</v>
      </c>
      <c r="G89" s="36">
        <v>5</v>
      </c>
      <c r="H89" s="36">
        <v>5</v>
      </c>
      <c r="I89" s="64">
        <v>5</v>
      </c>
    </row>
    <row r="90" spans="1:9" x14ac:dyDescent="0.3">
      <c r="A90" s="147"/>
      <c r="B90" s="134" t="s">
        <v>35</v>
      </c>
      <c r="C90" s="135">
        <v>0</v>
      </c>
      <c r="D90" s="136">
        <v>0</v>
      </c>
      <c r="E90" s="137"/>
      <c r="F90" s="137"/>
      <c r="G90" s="137"/>
      <c r="H90" s="137"/>
      <c r="I90" s="138"/>
    </row>
    <row r="91" spans="1:9" ht="15" thickBot="1" x14ac:dyDescent="0.35">
      <c r="A91" s="148"/>
      <c r="B91" s="134" t="s">
        <v>67</v>
      </c>
      <c r="C91" s="135">
        <v>0</v>
      </c>
      <c r="D91" s="136">
        <v>0</v>
      </c>
      <c r="E91" s="137"/>
      <c r="F91" s="137"/>
      <c r="G91" s="137"/>
      <c r="H91" s="137"/>
      <c r="I91" s="138"/>
    </row>
    <row r="92" spans="1:9" x14ac:dyDescent="0.3">
      <c r="A92" s="146" t="s">
        <v>171</v>
      </c>
      <c r="B92" s="129" t="s">
        <v>36</v>
      </c>
      <c r="C92" s="130">
        <v>0</v>
      </c>
      <c r="D92" s="131">
        <v>0</v>
      </c>
      <c r="E92" s="132"/>
      <c r="F92" s="132"/>
      <c r="G92" s="132"/>
      <c r="H92" s="132"/>
      <c r="I92" s="133"/>
    </row>
    <row r="93" spans="1:9" x14ac:dyDescent="0.3">
      <c r="A93" s="147"/>
      <c r="B93" s="134" t="s">
        <v>68</v>
      </c>
      <c r="C93" s="135">
        <v>0</v>
      </c>
      <c r="D93" s="136">
        <v>0</v>
      </c>
      <c r="E93" s="137"/>
      <c r="F93" s="137"/>
      <c r="G93" s="137"/>
      <c r="H93" s="137"/>
      <c r="I93" s="138"/>
    </row>
    <row r="94" spans="1:9" x14ac:dyDescent="0.3">
      <c r="A94" s="147"/>
      <c r="B94" s="8" t="s">
        <v>100</v>
      </c>
      <c r="C94" s="35">
        <v>-5</v>
      </c>
      <c r="D94" s="36">
        <v>-5</v>
      </c>
      <c r="E94" s="36">
        <v>-5</v>
      </c>
      <c r="F94" s="36">
        <v>-5</v>
      </c>
      <c r="G94" s="36">
        <v>-5</v>
      </c>
      <c r="H94" s="36">
        <v>-5</v>
      </c>
      <c r="I94" s="64">
        <v>-5</v>
      </c>
    </row>
    <row r="95" spans="1:9" x14ac:dyDescent="0.3">
      <c r="A95" s="147"/>
      <c r="B95" s="8" t="s">
        <v>101</v>
      </c>
      <c r="C95" s="35">
        <v>5</v>
      </c>
      <c r="D95" s="36">
        <v>5</v>
      </c>
      <c r="E95" s="36">
        <v>5</v>
      </c>
      <c r="F95" s="36">
        <v>5</v>
      </c>
      <c r="G95" s="36">
        <v>5</v>
      </c>
      <c r="H95" s="36">
        <v>5</v>
      </c>
      <c r="I95" s="64">
        <v>5</v>
      </c>
    </row>
    <row r="96" spans="1:9" x14ac:dyDescent="0.3">
      <c r="A96" s="147"/>
      <c r="B96" s="134" t="s">
        <v>37</v>
      </c>
      <c r="C96" s="135">
        <v>0</v>
      </c>
      <c r="D96" s="136">
        <v>0</v>
      </c>
      <c r="E96" s="137"/>
      <c r="F96" s="137"/>
      <c r="G96" s="137"/>
      <c r="H96" s="137"/>
      <c r="I96" s="138"/>
    </row>
    <row r="97" spans="1:9" ht="15" thickBot="1" x14ac:dyDescent="0.35">
      <c r="A97" s="148"/>
      <c r="B97" s="134" t="s">
        <v>69</v>
      </c>
      <c r="C97" s="135">
        <v>0</v>
      </c>
      <c r="D97" s="136">
        <v>0</v>
      </c>
      <c r="E97" s="137"/>
      <c r="F97" s="137"/>
      <c r="G97" s="137"/>
      <c r="H97" s="137"/>
      <c r="I97" s="138"/>
    </row>
    <row r="98" spans="1:9" x14ac:dyDescent="0.3">
      <c r="A98" s="146" t="s">
        <v>172</v>
      </c>
      <c r="B98" s="6" t="s">
        <v>102</v>
      </c>
      <c r="C98" s="39">
        <v>0</v>
      </c>
      <c r="D98" s="40">
        <f t="shared" ref="D98:I99" si="102">C100</f>
        <v>0</v>
      </c>
      <c r="E98" s="40">
        <f t="shared" si="102"/>
        <v>0</v>
      </c>
      <c r="F98" s="40">
        <f t="shared" si="102"/>
        <v>0</v>
      </c>
      <c r="G98" s="40">
        <f t="shared" si="102"/>
        <v>0</v>
      </c>
      <c r="H98" s="40">
        <f t="shared" si="102"/>
        <v>0</v>
      </c>
      <c r="I98" s="70">
        <f t="shared" si="102"/>
        <v>0</v>
      </c>
    </row>
    <row r="99" spans="1:9" x14ac:dyDescent="0.3">
      <c r="A99" s="147"/>
      <c r="B99" s="8" t="s">
        <v>104</v>
      </c>
      <c r="C99" s="35">
        <v>0</v>
      </c>
      <c r="D99" s="30">
        <f t="shared" si="102"/>
        <v>80</v>
      </c>
      <c r="E99" s="30">
        <f t="shared" si="102"/>
        <v>80</v>
      </c>
      <c r="F99" s="30">
        <f t="shared" si="102"/>
        <v>80</v>
      </c>
      <c r="G99" s="30">
        <f t="shared" si="102"/>
        <v>80</v>
      </c>
      <c r="H99" s="30">
        <f t="shared" si="102"/>
        <v>80</v>
      </c>
      <c r="I99" s="53">
        <f t="shared" si="102"/>
        <v>80</v>
      </c>
    </row>
    <row r="100" spans="1:9" x14ac:dyDescent="0.3">
      <c r="A100" s="147"/>
      <c r="B100" s="8" t="s">
        <v>103</v>
      </c>
      <c r="C100" s="35">
        <v>0</v>
      </c>
      <c r="D100" s="36">
        <v>0</v>
      </c>
      <c r="E100" s="36">
        <v>0</v>
      </c>
      <c r="F100" s="36">
        <v>0</v>
      </c>
      <c r="G100" s="36">
        <v>0</v>
      </c>
      <c r="H100" s="36">
        <v>0</v>
      </c>
      <c r="I100" s="64">
        <v>0</v>
      </c>
    </row>
    <row r="101" spans="1:9" ht="15" thickBot="1" x14ac:dyDescent="0.35">
      <c r="A101" s="148"/>
      <c r="B101" s="9" t="s">
        <v>105</v>
      </c>
      <c r="C101" s="41">
        <v>80</v>
      </c>
      <c r="D101" s="42">
        <v>80</v>
      </c>
      <c r="E101" s="42">
        <v>80</v>
      </c>
      <c r="F101" s="41">
        <v>80</v>
      </c>
      <c r="G101" s="42">
        <v>80</v>
      </c>
      <c r="H101" s="42">
        <v>80</v>
      </c>
      <c r="I101" s="71">
        <v>80</v>
      </c>
    </row>
    <row r="102" spans="1:9" x14ac:dyDescent="0.3">
      <c r="A102" s="146" t="s">
        <v>173</v>
      </c>
      <c r="B102" s="6" t="s">
        <v>151</v>
      </c>
      <c r="C102" s="39">
        <v>0</v>
      </c>
      <c r="D102" s="72">
        <v>0</v>
      </c>
      <c r="E102" s="72">
        <v>0</v>
      </c>
      <c r="F102" s="73">
        <v>0</v>
      </c>
      <c r="G102" s="72">
        <v>0</v>
      </c>
      <c r="H102" s="72">
        <v>0</v>
      </c>
      <c r="I102" s="74">
        <v>0</v>
      </c>
    </row>
    <row r="103" spans="1:9" ht="15" thickBot="1" x14ac:dyDescent="0.35">
      <c r="A103" s="148"/>
      <c r="B103" s="9" t="s">
        <v>152</v>
      </c>
      <c r="C103" s="65">
        <v>100</v>
      </c>
      <c r="D103" s="42">
        <v>100</v>
      </c>
      <c r="E103" s="42">
        <v>100</v>
      </c>
      <c r="F103" s="66">
        <v>100</v>
      </c>
      <c r="G103" s="42">
        <v>100</v>
      </c>
      <c r="H103" s="42">
        <v>100</v>
      </c>
      <c r="I103" s="71">
        <v>100</v>
      </c>
    </row>
  </sheetData>
  <mergeCells count="20">
    <mergeCell ref="J1:P1"/>
    <mergeCell ref="A2:A7"/>
    <mergeCell ref="A8:A13"/>
    <mergeCell ref="A102:A103"/>
    <mergeCell ref="A98:A101"/>
    <mergeCell ref="S17:Y17"/>
    <mergeCell ref="A74:A79"/>
    <mergeCell ref="A80:A85"/>
    <mergeCell ref="A86:A91"/>
    <mergeCell ref="A92:A97"/>
    <mergeCell ref="A68:A73"/>
    <mergeCell ref="A14:A19"/>
    <mergeCell ref="A20:A25"/>
    <mergeCell ref="A26:A31"/>
    <mergeCell ref="A32:A37"/>
    <mergeCell ref="A38:A43"/>
    <mergeCell ref="A44:A49"/>
    <mergeCell ref="A50:A55"/>
    <mergeCell ref="A56:A61"/>
    <mergeCell ref="A62:A67"/>
  </mergeCells>
  <conditionalFormatting sqref="J3:L7 J9:L13 J2:P2 J8:P8 J15:L19 J21:L25 J27:L31 J33:L37 J39:L43 J45:L49 J51:L55 J57:L61 J63:L67 J69:L73">
    <cfRule type="cellIs" dxfId="10" priority="11" operator="equal">
      <formula>"ERROR"</formula>
    </cfRule>
  </conditionalFormatting>
  <conditionalFormatting sqref="J14:P14">
    <cfRule type="cellIs" dxfId="9" priority="10" operator="equal">
      <formula>"ERROR"</formula>
    </cfRule>
  </conditionalFormatting>
  <conditionalFormatting sqref="J20:P20">
    <cfRule type="cellIs" dxfId="8" priority="9" operator="equal">
      <formula>"ERROR"</formula>
    </cfRule>
  </conditionalFormatting>
  <conditionalFormatting sqref="J26:P26">
    <cfRule type="cellIs" dxfId="7" priority="8" operator="equal">
      <formula>"ERROR"</formula>
    </cfRule>
  </conditionalFormatting>
  <conditionalFormatting sqref="J32:P32">
    <cfRule type="cellIs" dxfId="6" priority="7" operator="equal">
      <formula>"ERROR"</formula>
    </cfRule>
  </conditionalFormatting>
  <conditionalFormatting sqref="J38:P38">
    <cfRule type="cellIs" dxfId="5" priority="6" operator="equal">
      <formula>"ERROR"</formula>
    </cfRule>
  </conditionalFormatting>
  <conditionalFormatting sqref="J44:P44">
    <cfRule type="cellIs" dxfId="4" priority="5" operator="equal">
      <formula>"ERROR"</formula>
    </cfRule>
  </conditionalFormatting>
  <conditionalFormatting sqref="J50:P50">
    <cfRule type="cellIs" dxfId="3" priority="4" operator="equal">
      <formula>"ERROR"</formula>
    </cfRule>
  </conditionalFormatting>
  <conditionalFormatting sqref="J56:P56">
    <cfRule type="cellIs" dxfId="2" priority="3" operator="equal">
      <formula>"ERROR"</formula>
    </cfRule>
  </conditionalFormatting>
  <conditionalFormatting sqref="J62:P62">
    <cfRule type="cellIs" dxfId="1" priority="2" operator="equal">
      <formula>"ERROR"</formula>
    </cfRule>
  </conditionalFormatting>
  <conditionalFormatting sqref="J68:P68">
    <cfRule type="cellIs" dxfId="0" priority="1" operator="equal">
      <formula>"ERROR"</formula>
    </cfRule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0416D2-16E5-4B5C-9986-AE74C3BE7F60}">
  <dimension ref="A1:Z46"/>
  <sheetViews>
    <sheetView zoomScale="70" zoomScaleNormal="70" workbookViewId="0">
      <selection activeCell="J34" sqref="J34"/>
    </sheetView>
  </sheetViews>
  <sheetFormatPr defaultRowHeight="14.4" x14ac:dyDescent="0.3"/>
  <cols>
    <col min="13" max="13" width="3.33203125" customWidth="1"/>
    <col min="14" max="14" width="2.77734375" customWidth="1"/>
    <col min="15" max="15" width="2.5546875" customWidth="1"/>
    <col min="16" max="16" width="4.6640625" customWidth="1"/>
    <col min="23" max="23" width="11.33203125" customWidth="1"/>
    <col min="24" max="24" width="12" customWidth="1"/>
    <col min="25" max="25" width="11.6640625" customWidth="1"/>
  </cols>
  <sheetData>
    <row r="1" spans="1:9" ht="15" thickBot="1" x14ac:dyDescent="0.35"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165</v>
      </c>
      <c r="I1" s="7"/>
    </row>
    <row r="2" spans="1:9" x14ac:dyDescent="0.3">
      <c r="A2" s="13" t="s">
        <v>115</v>
      </c>
      <c r="B2" s="113">
        <v>0</v>
      </c>
      <c r="C2" s="114">
        <f t="shared" ref="C2:E2" si="0">B3</f>
        <v>2</v>
      </c>
      <c r="D2" s="114">
        <f t="shared" si="0"/>
        <v>3.5</v>
      </c>
      <c r="E2" s="114">
        <f t="shared" si="0"/>
        <v>4</v>
      </c>
      <c r="F2" s="114">
        <f t="shared" ref="F2" si="1">E3</f>
        <v>3.2</v>
      </c>
      <c r="G2" s="114">
        <f t="shared" ref="G2" si="2">F3</f>
        <v>2.5</v>
      </c>
      <c r="H2" s="115">
        <f t="shared" ref="H2" si="3">G3</f>
        <v>0.5</v>
      </c>
      <c r="I2" s="7"/>
    </row>
    <row r="3" spans="1:9" ht="15" thickBot="1" x14ac:dyDescent="0.35">
      <c r="A3" s="110" t="s">
        <v>116</v>
      </c>
      <c r="B3" s="116">
        <f>S19</f>
        <v>2</v>
      </c>
      <c r="C3" s="117">
        <f t="shared" ref="C3:E3" si="4">T19</f>
        <v>3.5</v>
      </c>
      <c r="D3" s="117">
        <f t="shared" si="4"/>
        <v>4</v>
      </c>
      <c r="E3" s="117">
        <f t="shared" si="4"/>
        <v>3.2</v>
      </c>
      <c r="F3" s="117">
        <f t="shared" ref="F3" si="5">W19</f>
        <v>2.5</v>
      </c>
      <c r="G3" s="117">
        <f t="shared" ref="G3" si="6">X19</f>
        <v>0.5</v>
      </c>
      <c r="H3" s="118">
        <f t="shared" ref="H3" si="7">Y19</f>
        <v>1.5</v>
      </c>
      <c r="I3" s="7"/>
    </row>
    <row r="4" spans="1:9" x14ac:dyDescent="0.3">
      <c r="A4" s="111" t="s">
        <v>117</v>
      </c>
      <c r="B4" s="119">
        <v>0</v>
      </c>
      <c r="C4" s="120">
        <f>B5</f>
        <v>0</v>
      </c>
      <c r="D4" s="120">
        <f t="shared" ref="D4:E4" si="8">C5</f>
        <v>-0.5</v>
      </c>
      <c r="E4" s="120">
        <f t="shared" si="8"/>
        <v>0.5</v>
      </c>
      <c r="F4" s="120">
        <f t="shared" ref="F4" si="9">E5</f>
        <v>1.5</v>
      </c>
      <c r="G4" s="120">
        <f t="shared" ref="G4" si="10">F5</f>
        <v>1</v>
      </c>
      <c r="H4" s="121">
        <f t="shared" ref="H4" si="11">G5</f>
        <v>0</v>
      </c>
      <c r="I4" s="7"/>
    </row>
    <row r="5" spans="1:9" ht="15" thickBot="1" x14ac:dyDescent="0.35">
      <c r="A5" s="15" t="s">
        <v>118</v>
      </c>
      <c r="B5" s="122">
        <f>S20</f>
        <v>0</v>
      </c>
      <c r="C5" s="120">
        <f t="shared" ref="C5:E5" si="12">T20</f>
        <v>-0.5</v>
      </c>
      <c r="D5" s="120">
        <f t="shared" si="12"/>
        <v>0.5</v>
      </c>
      <c r="E5" s="120">
        <f t="shared" si="12"/>
        <v>1.5</v>
      </c>
      <c r="F5" s="120">
        <f t="shared" ref="F5" si="13">W20</f>
        <v>1</v>
      </c>
      <c r="G5" s="120">
        <f t="shared" ref="G5" si="14">X20</f>
        <v>0</v>
      </c>
      <c r="H5" s="121">
        <f t="shared" ref="H5" si="15">Y20</f>
        <v>-2</v>
      </c>
      <c r="I5" s="7"/>
    </row>
    <row r="6" spans="1:9" x14ac:dyDescent="0.3">
      <c r="A6" s="13" t="s">
        <v>119</v>
      </c>
      <c r="B6" s="123">
        <v>1</v>
      </c>
      <c r="C6" s="117">
        <f>B7</f>
        <v>1</v>
      </c>
      <c r="D6" s="117">
        <f t="shared" ref="D6:E6" si="16">C7</f>
        <v>1</v>
      </c>
      <c r="E6" s="117">
        <f t="shared" si="16"/>
        <v>1.5</v>
      </c>
      <c r="F6" s="117">
        <f t="shared" ref="F6" si="17">E7</f>
        <v>1</v>
      </c>
      <c r="G6" s="117">
        <f t="shared" ref="G6" si="18">F7</f>
        <v>1</v>
      </c>
      <c r="H6" s="118">
        <f t="shared" ref="H6" si="19">G7</f>
        <v>0.8</v>
      </c>
      <c r="I6" s="7"/>
    </row>
    <row r="7" spans="1:9" ht="15" thickBot="1" x14ac:dyDescent="0.35">
      <c r="A7" s="110" t="s">
        <v>120</v>
      </c>
      <c r="B7" s="116">
        <f>S21</f>
        <v>1</v>
      </c>
      <c r="C7" s="117">
        <f t="shared" ref="C7:E7" si="20">T21</f>
        <v>1</v>
      </c>
      <c r="D7" s="117">
        <f t="shared" si="20"/>
        <v>1.5</v>
      </c>
      <c r="E7" s="117">
        <f t="shared" si="20"/>
        <v>1</v>
      </c>
      <c r="F7" s="117">
        <f t="shared" ref="F7" si="21">W21</f>
        <v>1</v>
      </c>
      <c r="G7" s="117">
        <f t="shared" ref="G7" si="22">X21</f>
        <v>0.8</v>
      </c>
      <c r="H7" s="118">
        <f t="shared" ref="H7" si="23">Y21</f>
        <v>1.5</v>
      </c>
      <c r="I7" s="7"/>
    </row>
    <row r="8" spans="1:9" x14ac:dyDescent="0.3">
      <c r="A8" s="111" t="s">
        <v>121</v>
      </c>
      <c r="B8" s="119">
        <v>0</v>
      </c>
      <c r="C8" s="120">
        <f>B9</f>
        <v>-0.5</v>
      </c>
      <c r="D8" s="120">
        <f t="shared" ref="D8:E8" si="24">C9</f>
        <v>0.36</v>
      </c>
      <c r="E8" s="120">
        <f t="shared" si="24"/>
        <v>1.5708</v>
      </c>
      <c r="F8" s="120">
        <f t="shared" ref="F8" si="25">E9</f>
        <v>3.64</v>
      </c>
      <c r="G8" s="120">
        <f t="shared" ref="G8" si="26">F9</f>
        <v>3.44</v>
      </c>
      <c r="H8" s="121">
        <f t="shared" ref="H8" si="27">G9</f>
        <v>3.94</v>
      </c>
      <c r="I8" s="7"/>
    </row>
    <row r="9" spans="1:9" ht="15" thickBot="1" x14ac:dyDescent="0.35">
      <c r="A9" s="15" t="s">
        <v>122</v>
      </c>
      <c r="B9" s="119">
        <f>S22</f>
        <v>-0.5</v>
      </c>
      <c r="C9" s="120">
        <f t="shared" ref="C9:E9" si="28">T22</f>
        <v>0.36</v>
      </c>
      <c r="D9" s="120">
        <f t="shared" si="28"/>
        <v>1.5708</v>
      </c>
      <c r="E9" s="120">
        <f t="shared" si="28"/>
        <v>3.64</v>
      </c>
      <c r="F9" s="120">
        <f t="shared" ref="F9" si="29">W22</f>
        <v>3.44</v>
      </c>
      <c r="G9" s="120">
        <f t="shared" ref="G9" si="30">X22</f>
        <v>3.94</v>
      </c>
      <c r="H9" s="121">
        <f t="shared" ref="H9" si="31">Y22</f>
        <v>5.5</v>
      </c>
      <c r="I9" s="7"/>
    </row>
    <row r="10" spans="1:9" x14ac:dyDescent="0.3">
      <c r="A10" s="13" t="s">
        <v>123</v>
      </c>
      <c r="B10" s="123">
        <v>0</v>
      </c>
      <c r="C10" s="117">
        <f>B11</f>
        <v>0</v>
      </c>
      <c r="D10" s="117">
        <f t="shared" ref="D10:E10" si="32">C11</f>
        <v>0</v>
      </c>
      <c r="E10" s="117">
        <f t="shared" si="32"/>
        <v>0</v>
      </c>
      <c r="F10" s="117">
        <f t="shared" ref="F10" si="33">E11</f>
        <v>0</v>
      </c>
      <c r="G10" s="117">
        <f t="shared" ref="G10" si="34">F11</f>
        <v>0</v>
      </c>
      <c r="H10" s="118">
        <f t="shared" ref="H10" si="35">G11</f>
        <v>0.3</v>
      </c>
      <c r="I10" s="7"/>
    </row>
    <row r="11" spans="1:9" ht="15" thickBot="1" x14ac:dyDescent="0.35">
      <c r="A11" s="110" t="s">
        <v>124</v>
      </c>
      <c r="B11" s="123">
        <f>S23</f>
        <v>0</v>
      </c>
      <c r="C11" s="117">
        <f t="shared" ref="C11:E11" si="36">T23</f>
        <v>0</v>
      </c>
      <c r="D11" s="117">
        <f t="shared" si="36"/>
        <v>0</v>
      </c>
      <c r="E11" s="117">
        <f t="shared" si="36"/>
        <v>0</v>
      </c>
      <c r="F11" s="117">
        <f t="shared" ref="F11" si="37">W23</f>
        <v>0</v>
      </c>
      <c r="G11" s="117">
        <f t="shared" ref="G11" si="38">X23</f>
        <v>0.3</v>
      </c>
      <c r="H11" s="118">
        <f t="shared" ref="H11" si="39">Y23</f>
        <v>0</v>
      </c>
      <c r="I11" s="7"/>
    </row>
    <row r="12" spans="1:9" x14ac:dyDescent="0.3">
      <c r="A12" s="111" t="s">
        <v>125</v>
      </c>
      <c r="B12" s="119">
        <v>0</v>
      </c>
      <c r="C12" s="120">
        <f>B13</f>
        <v>0</v>
      </c>
      <c r="D12" s="120">
        <f t="shared" ref="D12:E12" si="40">C13</f>
        <v>0</v>
      </c>
      <c r="E12" s="120">
        <f t="shared" si="40"/>
        <v>0.7</v>
      </c>
      <c r="F12" s="120">
        <f t="shared" ref="F12" si="41">E13</f>
        <v>0</v>
      </c>
      <c r="G12" s="120">
        <f t="shared" ref="G12" si="42">F13</f>
        <v>0.7</v>
      </c>
      <c r="H12" s="121">
        <f t="shared" ref="H12" si="43">G13</f>
        <v>-1.2</v>
      </c>
      <c r="I12" s="7"/>
    </row>
    <row r="13" spans="1:9" ht="15" thickBot="1" x14ac:dyDescent="0.35">
      <c r="A13" s="15" t="s">
        <v>126</v>
      </c>
      <c r="B13" s="122">
        <f>S24</f>
        <v>0</v>
      </c>
      <c r="C13" s="120">
        <f t="shared" ref="C13:E13" si="44">T24</f>
        <v>0</v>
      </c>
      <c r="D13" s="120">
        <f t="shared" si="44"/>
        <v>0.7</v>
      </c>
      <c r="E13" s="120">
        <f t="shared" si="44"/>
        <v>0</v>
      </c>
      <c r="F13" s="120">
        <f t="shared" ref="F13" si="45">W24</f>
        <v>0.7</v>
      </c>
      <c r="G13" s="120">
        <f t="shared" ref="G13" si="46">X24</f>
        <v>-1.2</v>
      </c>
      <c r="H13" s="121">
        <f t="shared" ref="H13" si="47">Y24</f>
        <v>0.3</v>
      </c>
      <c r="I13" s="7"/>
    </row>
    <row r="14" spans="1:9" x14ac:dyDescent="0.3">
      <c r="A14" s="14" t="s">
        <v>127</v>
      </c>
      <c r="B14" s="123">
        <v>0</v>
      </c>
      <c r="C14" s="124">
        <f>B15</f>
        <v>0</v>
      </c>
      <c r="D14" s="124">
        <v>5</v>
      </c>
      <c r="E14" s="124">
        <v>5</v>
      </c>
      <c r="F14" s="124">
        <v>5</v>
      </c>
      <c r="G14" s="124">
        <v>5</v>
      </c>
      <c r="H14" s="125">
        <v>5</v>
      </c>
      <c r="I14" s="7"/>
    </row>
    <row r="15" spans="1:9" ht="15" thickBot="1" x14ac:dyDescent="0.35">
      <c r="A15" s="14" t="s">
        <v>128</v>
      </c>
      <c r="B15" s="123">
        <v>0</v>
      </c>
      <c r="C15" s="124">
        <v>0</v>
      </c>
      <c r="D15" s="124">
        <v>5</v>
      </c>
      <c r="E15" s="124">
        <v>5</v>
      </c>
      <c r="F15" s="124">
        <v>5</v>
      </c>
      <c r="G15" s="124">
        <v>5</v>
      </c>
      <c r="H15" s="125">
        <v>5</v>
      </c>
      <c r="I15" s="7"/>
    </row>
    <row r="16" spans="1:9" x14ac:dyDescent="0.3">
      <c r="A16" s="111" t="s">
        <v>129</v>
      </c>
      <c r="B16" s="119">
        <v>0</v>
      </c>
      <c r="C16" s="126">
        <f>B17</f>
        <v>0</v>
      </c>
      <c r="D16" s="126">
        <v>5</v>
      </c>
      <c r="E16" s="126">
        <v>5</v>
      </c>
      <c r="F16" s="126">
        <v>5</v>
      </c>
      <c r="G16" s="126">
        <v>5</v>
      </c>
      <c r="H16" s="22">
        <v>5</v>
      </c>
      <c r="I16" s="7"/>
    </row>
    <row r="17" spans="1:26" ht="15" thickBot="1" x14ac:dyDescent="0.35">
      <c r="A17" s="15" t="s">
        <v>130</v>
      </c>
      <c r="B17" s="119">
        <v>0</v>
      </c>
      <c r="C17" s="126">
        <v>0</v>
      </c>
      <c r="D17" s="126">
        <v>5</v>
      </c>
      <c r="E17" s="126">
        <v>5</v>
      </c>
      <c r="F17" s="126">
        <v>5</v>
      </c>
      <c r="G17" s="126">
        <v>5</v>
      </c>
      <c r="H17" s="22">
        <v>5</v>
      </c>
      <c r="I17" s="7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</row>
    <row r="18" spans="1:26" x14ac:dyDescent="0.3">
      <c r="A18" s="14" t="s">
        <v>131</v>
      </c>
      <c r="B18" s="123">
        <v>0</v>
      </c>
      <c r="C18" s="124">
        <f>B19</f>
        <v>0</v>
      </c>
      <c r="D18" s="124">
        <v>2</v>
      </c>
      <c r="E18" s="124">
        <v>2</v>
      </c>
      <c r="F18" s="124">
        <v>2</v>
      </c>
      <c r="G18" s="124">
        <v>2</v>
      </c>
      <c r="H18" s="125">
        <v>2</v>
      </c>
      <c r="I18" s="7"/>
      <c r="L18" s="19"/>
      <c r="M18" s="19"/>
      <c r="N18" s="19"/>
      <c r="O18" s="19"/>
      <c r="P18" s="19"/>
      <c r="Q18" s="19"/>
      <c r="R18" s="139"/>
      <c r="S18" s="139" t="str">
        <f>Constraints!S18</f>
        <v>Obs. 1</v>
      </c>
      <c r="T18" s="139" t="str">
        <f>Constraints!T18</f>
        <v>Obs. 2</v>
      </c>
      <c r="U18" s="139" t="str">
        <f>Constraints!U18</f>
        <v>Obs. 3</v>
      </c>
      <c r="V18" s="139" t="str">
        <f>Constraints!V18</f>
        <v>Obs. 4</v>
      </c>
      <c r="W18" s="139" t="str">
        <f>Constraints!W18</f>
        <v>Obs. 5</v>
      </c>
      <c r="X18" s="139" t="str">
        <f>Constraints!X18</f>
        <v>Obs. 6</v>
      </c>
      <c r="Y18" s="139" t="str">
        <f>Constraints!Y18</f>
        <v>Obs. 7</v>
      </c>
      <c r="Z18" s="19"/>
    </row>
    <row r="19" spans="1:26" ht="15" thickBot="1" x14ac:dyDescent="0.35">
      <c r="A19" s="14" t="s">
        <v>132</v>
      </c>
      <c r="B19" s="123">
        <v>0</v>
      </c>
      <c r="C19" s="124">
        <v>0</v>
      </c>
      <c r="D19" s="124">
        <v>2</v>
      </c>
      <c r="E19" s="124">
        <v>2</v>
      </c>
      <c r="F19" s="124">
        <v>2</v>
      </c>
      <c r="G19" s="124">
        <v>2</v>
      </c>
      <c r="H19" s="125">
        <v>2</v>
      </c>
      <c r="I19" s="7"/>
      <c r="R19" s="139" t="str">
        <f>Constraints!R19</f>
        <v>x</v>
      </c>
      <c r="S19" s="139">
        <f>Constraints!S19</f>
        <v>2</v>
      </c>
      <c r="T19" s="139">
        <f>Constraints!T19</f>
        <v>3.5</v>
      </c>
      <c r="U19" s="139">
        <f>Constraints!U19</f>
        <v>4</v>
      </c>
      <c r="V19" s="139">
        <f>Constraints!V19</f>
        <v>3.2</v>
      </c>
      <c r="W19" s="139">
        <f>Constraints!W19</f>
        <v>2.5</v>
      </c>
      <c r="X19" s="139">
        <f>Constraints!X19</f>
        <v>0.5</v>
      </c>
      <c r="Y19" s="139">
        <f>Constraints!Y19</f>
        <v>1.5</v>
      </c>
      <c r="Z19" s="19"/>
    </row>
    <row r="20" spans="1:26" x14ac:dyDescent="0.3">
      <c r="A20" s="111" t="s">
        <v>133</v>
      </c>
      <c r="B20" s="119">
        <v>0</v>
      </c>
      <c r="C20" s="126">
        <f>B21</f>
        <v>0</v>
      </c>
      <c r="D20" s="126">
        <v>0</v>
      </c>
      <c r="E20" s="126">
        <v>0</v>
      </c>
      <c r="F20" s="126">
        <v>0</v>
      </c>
      <c r="G20" s="126">
        <v>0</v>
      </c>
      <c r="H20" s="22">
        <v>0</v>
      </c>
      <c r="I20" s="7"/>
      <c r="R20" s="139" t="str">
        <f>Constraints!R20</f>
        <v>y</v>
      </c>
      <c r="S20" s="139">
        <f>Constraints!S20</f>
        <v>0</v>
      </c>
      <c r="T20" s="139">
        <f>Constraints!T20</f>
        <v>-0.5</v>
      </c>
      <c r="U20" s="139">
        <f>Constraints!U20</f>
        <v>0.5</v>
      </c>
      <c r="V20" s="139">
        <f>Constraints!V20</f>
        <v>1.5</v>
      </c>
      <c r="W20" s="139">
        <f>Constraints!W20</f>
        <v>1</v>
      </c>
      <c r="X20" s="139">
        <f>Constraints!X20</f>
        <v>0</v>
      </c>
      <c r="Y20" s="139">
        <f>Constraints!Y20</f>
        <v>-2</v>
      </c>
      <c r="Z20" s="19"/>
    </row>
    <row r="21" spans="1:26" ht="15" thickBot="1" x14ac:dyDescent="0.35">
      <c r="A21" s="15" t="s">
        <v>134</v>
      </c>
      <c r="B21" s="119">
        <v>0</v>
      </c>
      <c r="C21" s="126">
        <v>0</v>
      </c>
      <c r="D21" s="126">
        <v>0</v>
      </c>
      <c r="E21" s="126">
        <v>0</v>
      </c>
      <c r="F21" s="126">
        <v>0</v>
      </c>
      <c r="G21" s="126">
        <v>0</v>
      </c>
      <c r="H21" s="22">
        <v>0</v>
      </c>
      <c r="I21" s="7"/>
      <c r="R21" s="139" t="str">
        <f>Constraints!R21</f>
        <v>z</v>
      </c>
      <c r="S21" s="139">
        <f>Constraints!S21</f>
        <v>1</v>
      </c>
      <c r="T21" s="139">
        <f>Constraints!T21</f>
        <v>1</v>
      </c>
      <c r="U21" s="139">
        <f>Constraints!U21</f>
        <v>1.5</v>
      </c>
      <c r="V21" s="139">
        <f>Constraints!V21</f>
        <v>1</v>
      </c>
      <c r="W21" s="139">
        <f>Constraints!W21</f>
        <v>1</v>
      </c>
      <c r="X21" s="139">
        <f>Constraints!X21</f>
        <v>0.8</v>
      </c>
      <c r="Y21" s="139">
        <f>Constraints!Y21</f>
        <v>1.5</v>
      </c>
      <c r="Z21" s="19"/>
    </row>
    <row r="22" spans="1:26" x14ac:dyDescent="0.3">
      <c r="A22" s="14" t="s">
        <v>135</v>
      </c>
      <c r="B22" s="123">
        <v>0</v>
      </c>
      <c r="C22" s="124">
        <f>B23</f>
        <v>0</v>
      </c>
      <c r="D22" s="124">
        <v>0</v>
      </c>
      <c r="E22" s="124">
        <v>0</v>
      </c>
      <c r="F22" s="124">
        <v>0</v>
      </c>
      <c r="G22" s="124">
        <v>0</v>
      </c>
      <c r="H22" s="125">
        <v>0</v>
      </c>
      <c r="I22" s="7"/>
      <c r="R22" s="139" t="str">
        <f>Constraints!R22</f>
        <v>yaw</v>
      </c>
      <c r="S22" s="139">
        <f>Constraints!S22</f>
        <v>-0.5</v>
      </c>
      <c r="T22" s="139">
        <f>Constraints!T22</f>
        <v>0.36</v>
      </c>
      <c r="U22" s="139">
        <f>Constraints!U22</f>
        <v>1.5708</v>
      </c>
      <c r="V22" s="139">
        <f>Constraints!V22</f>
        <v>3.64</v>
      </c>
      <c r="W22" s="139">
        <f>Constraints!W22</f>
        <v>3.44</v>
      </c>
      <c r="X22" s="139">
        <f>Constraints!X22</f>
        <v>3.94</v>
      </c>
      <c r="Y22" s="139">
        <f>Constraints!Y22</f>
        <v>5.5</v>
      </c>
      <c r="Z22" s="19"/>
    </row>
    <row r="23" spans="1:26" ht="15" thickBot="1" x14ac:dyDescent="0.35">
      <c r="A23" s="14" t="s">
        <v>136</v>
      </c>
      <c r="B23" s="123">
        <v>0</v>
      </c>
      <c r="C23" s="124">
        <v>0</v>
      </c>
      <c r="D23" s="124">
        <v>0</v>
      </c>
      <c r="E23" s="124">
        <v>0</v>
      </c>
      <c r="F23" s="124">
        <v>0</v>
      </c>
      <c r="G23" s="124">
        <v>0</v>
      </c>
      <c r="H23" s="125">
        <v>0</v>
      </c>
      <c r="I23" s="7"/>
      <c r="R23" s="139" t="str">
        <f>Constraints!R23</f>
        <v>Pitch</v>
      </c>
      <c r="S23" s="139">
        <f>Constraints!S23</f>
        <v>0</v>
      </c>
      <c r="T23" s="139">
        <f>Constraints!T23</f>
        <v>0</v>
      </c>
      <c r="U23" s="139">
        <f>Constraints!U23</f>
        <v>0</v>
      </c>
      <c r="V23" s="139">
        <f>Constraints!V23</f>
        <v>0</v>
      </c>
      <c r="W23" s="139">
        <f>Constraints!W23</f>
        <v>0</v>
      </c>
      <c r="X23" s="139">
        <f>Constraints!X23</f>
        <v>0.3</v>
      </c>
      <c r="Y23" s="139">
        <f>Constraints!Y23</f>
        <v>0</v>
      </c>
      <c r="Z23" s="19"/>
    </row>
    <row r="24" spans="1:26" x14ac:dyDescent="0.3">
      <c r="A24" s="111" t="s">
        <v>137</v>
      </c>
      <c r="B24" s="119">
        <v>0</v>
      </c>
      <c r="C24" s="126">
        <f>B25</f>
        <v>0</v>
      </c>
      <c r="D24" s="126">
        <v>0</v>
      </c>
      <c r="E24" s="126">
        <v>0</v>
      </c>
      <c r="F24" s="126">
        <v>0</v>
      </c>
      <c r="G24" s="126">
        <v>0</v>
      </c>
      <c r="H24" s="22">
        <v>0</v>
      </c>
      <c r="I24" s="7"/>
      <c r="R24" s="139" t="str">
        <f>Constraints!R24</f>
        <v>Roll</v>
      </c>
      <c r="S24" s="139">
        <f>Constraints!S24</f>
        <v>0</v>
      </c>
      <c r="T24" s="139">
        <f>Constraints!T24</f>
        <v>0</v>
      </c>
      <c r="U24" s="139">
        <f>Constraints!U24</f>
        <v>0.7</v>
      </c>
      <c r="V24" s="139">
        <f>Constraints!V24</f>
        <v>0</v>
      </c>
      <c r="W24" s="139">
        <f>Constraints!W24</f>
        <v>0.7</v>
      </c>
      <c r="X24" s="139">
        <f>Constraints!X24</f>
        <v>-1.2</v>
      </c>
      <c r="Y24" s="139">
        <f>Constraints!Y24</f>
        <v>0.3</v>
      </c>
      <c r="Z24" s="19"/>
    </row>
    <row r="25" spans="1:26" ht="15" thickBot="1" x14ac:dyDescent="0.35">
      <c r="A25" s="15" t="s">
        <v>138</v>
      </c>
      <c r="B25" s="119">
        <v>0</v>
      </c>
      <c r="C25" s="126">
        <v>0</v>
      </c>
      <c r="D25" s="126">
        <v>0</v>
      </c>
      <c r="E25" s="126">
        <v>0</v>
      </c>
      <c r="F25" s="126">
        <v>0</v>
      </c>
      <c r="G25" s="126">
        <v>0</v>
      </c>
      <c r="H25" s="22">
        <v>0</v>
      </c>
      <c r="I25" s="7"/>
      <c r="R25" s="139" t="str">
        <f>Constraints!R25</f>
        <v>pmYaw</v>
      </c>
      <c r="S25" s="139">
        <f>Constraints!S25</f>
        <v>0</v>
      </c>
      <c r="T25" s="139">
        <f>Constraints!T25</f>
        <v>0</v>
      </c>
      <c r="U25" s="139">
        <f>Constraints!U25</f>
        <v>0</v>
      </c>
      <c r="V25" s="139">
        <f>Constraints!V25</f>
        <v>0</v>
      </c>
      <c r="W25" s="139">
        <f>Constraints!W25</f>
        <v>0</v>
      </c>
      <c r="X25" s="139">
        <f>Constraints!X25</f>
        <v>0</v>
      </c>
      <c r="Y25" s="139">
        <f>Constraints!Y25</f>
        <v>0</v>
      </c>
      <c r="Z25" s="19"/>
    </row>
    <row r="26" spans="1:26" x14ac:dyDescent="0.3">
      <c r="A26" s="13" t="s">
        <v>139</v>
      </c>
      <c r="B26" s="123">
        <v>4.9050000000000002</v>
      </c>
      <c r="C26" s="124">
        <v>4.9050000000000002</v>
      </c>
      <c r="D26" s="124">
        <v>4.9050000000000002</v>
      </c>
      <c r="E26" s="124">
        <v>4.9050000000000002</v>
      </c>
      <c r="F26" s="124">
        <v>4.9050000000000002</v>
      </c>
      <c r="G26" s="124">
        <v>4.9050000000000002</v>
      </c>
      <c r="H26" s="125">
        <v>4.9050000000000002</v>
      </c>
      <c r="I26" s="7"/>
      <c r="R26" s="139" t="str">
        <f>Constraints!R26</f>
        <v>pmpitch</v>
      </c>
      <c r="S26" s="139">
        <f>Constraints!S26</f>
        <v>0.52</v>
      </c>
      <c r="T26" s="139">
        <f>Constraints!T26</f>
        <v>0.52</v>
      </c>
      <c r="U26" s="139">
        <f>Constraints!U26</f>
        <v>0.52</v>
      </c>
      <c r="V26" s="139">
        <f>Constraints!V26</f>
        <v>0.52</v>
      </c>
      <c r="W26" s="139">
        <f>Constraints!W26</f>
        <v>0.52</v>
      </c>
      <c r="X26" s="139">
        <f>Constraints!X26</f>
        <v>0.52</v>
      </c>
      <c r="Y26" s="139">
        <f>Constraints!Y26</f>
        <v>0.52</v>
      </c>
      <c r="Z26" s="19"/>
    </row>
    <row r="27" spans="1:26" ht="15" thickBot="1" x14ac:dyDescent="0.35">
      <c r="A27" s="14" t="s">
        <v>140</v>
      </c>
      <c r="B27" s="123">
        <v>4.9050000000000002</v>
      </c>
      <c r="C27" s="124">
        <v>5</v>
      </c>
      <c r="D27" s="124">
        <v>5</v>
      </c>
      <c r="E27" s="124">
        <v>5</v>
      </c>
      <c r="F27" s="124">
        <v>5</v>
      </c>
      <c r="G27" s="124">
        <v>5</v>
      </c>
      <c r="H27" s="125">
        <v>5</v>
      </c>
      <c r="I27" s="7"/>
      <c r="R27" s="139" t="str">
        <f>Constraints!R27</f>
        <v>pmroll</v>
      </c>
      <c r="S27" s="139">
        <f>Constraints!S27</f>
        <v>0.2</v>
      </c>
      <c r="T27" s="139">
        <f>Constraints!T27</f>
        <v>0.2</v>
      </c>
      <c r="U27" s="139">
        <f>Constraints!U27</f>
        <v>0.2</v>
      </c>
      <c r="V27" s="139">
        <f>Constraints!V27</f>
        <v>0.2</v>
      </c>
      <c r="W27" s="139">
        <f>Constraints!W27</f>
        <v>0.2</v>
      </c>
      <c r="X27" s="139">
        <f>Constraints!X27</f>
        <v>0.2</v>
      </c>
      <c r="Y27" s="139">
        <f>Constraints!Y27</f>
        <v>0.2</v>
      </c>
      <c r="Z27" s="19"/>
    </row>
    <row r="28" spans="1:26" x14ac:dyDescent="0.3">
      <c r="A28" s="111" t="s">
        <v>141</v>
      </c>
      <c r="B28" s="119">
        <v>0</v>
      </c>
      <c r="C28" s="126">
        <f>B29</f>
        <v>0</v>
      </c>
      <c r="D28" s="126">
        <v>0</v>
      </c>
      <c r="E28" s="126">
        <v>0</v>
      </c>
      <c r="F28" s="126">
        <v>0</v>
      </c>
      <c r="G28" s="126">
        <v>0</v>
      </c>
      <c r="H28" s="22">
        <v>0</v>
      </c>
      <c r="I28" s="7"/>
      <c r="R28" s="139" t="str">
        <f>Constraints!R28</f>
        <v>pmx</v>
      </c>
      <c r="S28" s="139">
        <f>Constraints!S28</f>
        <v>0.5</v>
      </c>
      <c r="T28" s="139">
        <f>Constraints!T28</f>
        <v>0.5</v>
      </c>
      <c r="U28" s="139">
        <f>Constraints!U28</f>
        <v>0.5</v>
      </c>
      <c r="V28" s="139">
        <f>Constraints!V28</f>
        <v>2</v>
      </c>
      <c r="W28" s="139">
        <f>Constraints!W28</f>
        <v>1</v>
      </c>
      <c r="X28" s="139">
        <f>Constraints!X28</f>
        <v>0</v>
      </c>
      <c r="Y28" s="139">
        <f>Constraints!Y28</f>
        <v>0</v>
      </c>
      <c r="Z28" s="19"/>
    </row>
    <row r="29" spans="1:26" ht="15" thickBot="1" x14ac:dyDescent="0.35">
      <c r="A29" s="15" t="s">
        <v>142</v>
      </c>
      <c r="B29" s="119">
        <v>0</v>
      </c>
      <c r="C29" s="126">
        <v>0</v>
      </c>
      <c r="D29" s="126">
        <v>0</v>
      </c>
      <c r="E29" s="126">
        <v>0</v>
      </c>
      <c r="F29" s="126">
        <v>0</v>
      </c>
      <c r="G29" s="126">
        <v>0</v>
      </c>
      <c r="H29" s="22">
        <v>0</v>
      </c>
      <c r="I29" s="7"/>
      <c r="R29" s="139" t="str">
        <f>Constraints!R29</f>
        <v>pmy</v>
      </c>
      <c r="S29" s="139">
        <f>Constraints!S29</f>
        <v>0.5</v>
      </c>
      <c r="T29" s="139">
        <f>Constraints!T29</f>
        <v>0.5</v>
      </c>
      <c r="U29" s="139">
        <f>Constraints!U29</f>
        <v>0.5</v>
      </c>
      <c r="V29" s="139">
        <f>Constraints!V29</f>
        <v>2</v>
      </c>
      <c r="W29" s="139">
        <f>Constraints!W29</f>
        <v>1</v>
      </c>
      <c r="X29" s="139">
        <f>Constraints!X29</f>
        <v>1</v>
      </c>
      <c r="Y29" s="139">
        <f>Constraints!Y29</f>
        <v>0.5</v>
      </c>
      <c r="Z29" s="19"/>
    </row>
    <row r="30" spans="1:26" x14ac:dyDescent="0.3">
      <c r="A30" s="14" t="s">
        <v>143</v>
      </c>
      <c r="B30" s="123">
        <v>0</v>
      </c>
      <c r="C30" s="124">
        <f>B31</f>
        <v>0</v>
      </c>
      <c r="D30" s="124">
        <v>0</v>
      </c>
      <c r="E30" s="124">
        <v>0</v>
      </c>
      <c r="F30" s="124">
        <v>0</v>
      </c>
      <c r="G30" s="124">
        <v>0</v>
      </c>
      <c r="H30" s="125">
        <v>0</v>
      </c>
      <c r="I30" s="7"/>
      <c r="R30" s="139" t="str">
        <f>Constraints!R30</f>
        <v>pmz</v>
      </c>
      <c r="S30" s="139">
        <f>Constraints!S30</f>
        <v>1</v>
      </c>
      <c r="T30" s="139">
        <f>Constraints!T30</f>
        <v>1</v>
      </c>
      <c r="U30" s="139">
        <f>Constraints!U30</f>
        <v>1</v>
      </c>
      <c r="V30" s="139">
        <f>Constraints!V30</f>
        <v>2</v>
      </c>
      <c r="W30" s="139">
        <f>Constraints!W30</f>
        <v>1</v>
      </c>
      <c r="X30" s="139">
        <f>Constraints!X30</f>
        <v>0.3</v>
      </c>
      <c r="Y30" s="139">
        <f>Constraints!Y30</f>
        <v>1</v>
      </c>
      <c r="Z30" s="19"/>
    </row>
    <row r="31" spans="1:26" ht="15" thickBot="1" x14ac:dyDescent="0.35">
      <c r="A31" s="14" t="s">
        <v>144</v>
      </c>
      <c r="B31" s="123">
        <v>0</v>
      </c>
      <c r="C31" s="124">
        <v>0</v>
      </c>
      <c r="D31" s="124">
        <v>0</v>
      </c>
      <c r="E31" s="124">
        <v>0</v>
      </c>
      <c r="F31" s="124">
        <v>0</v>
      </c>
      <c r="G31" s="124">
        <v>0</v>
      </c>
      <c r="H31" s="125">
        <v>0</v>
      </c>
      <c r="I31" s="7"/>
      <c r="R31" s="19"/>
      <c r="S31" s="19"/>
      <c r="T31" s="19"/>
      <c r="U31" s="19"/>
      <c r="V31" s="19"/>
      <c r="W31" s="19"/>
      <c r="X31" s="19"/>
      <c r="Y31" s="19"/>
      <c r="Z31" s="19"/>
    </row>
    <row r="32" spans="1:26" x14ac:dyDescent="0.3">
      <c r="A32" s="111" t="s">
        <v>145</v>
      </c>
      <c r="B32" s="119">
        <v>0</v>
      </c>
      <c r="C32" s="126">
        <f>B33</f>
        <v>0</v>
      </c>
      <c r="D32" s="126">
        <v>0</v>
      </c>
      <c r="E32" s="126">
        <v>0</v>
      </c>
      <c r="F32" s="126">
        <v>0</v>
      </c>
      <c r="G32" s="126">
        <v>0</v>
      </c>
      <c r="H32" s="22">
        <v>0</v>
      </c>
      <c r="I32" s="7"/>
      <c r="R32" s="19"/>
      <c r="S32" s="19"/>
      <c r="T32" s="19"/>
      <c r="U32" s="19"/>
      <c r="V32" s="19"/>
      <c r="W32" s="19"/>
      <c r="X32" s="19"/>
      <c r="Y32" s="19"/>
      <c r="Z32" s="19"/>
    </row>
    <row r="33" spans="1:26" ht="15" thickBot="1" x14ac:dyDescent="0.35">
      <c r="A33" s="15" t="s">
        <v>146</v>
      </c>
      <c r="B33" s="119">
        <v>0</v>
      </c>
      <c r="C33" s="126">
        <v>0</v>
      </c>
      <c r="D33" s="126">
        <v>0</v>
      </c>
      <c r="E33" s="126">
        <v>0</v>
      </c>
      <c r="F33" s="126">
        <v>0</v>
      </c>
      <c r="G33" s="126">
        <v>0</v>
      </c>
      <c r="H33" s="22">
        <v>0</v>
      </c>
      <c r="I33" s="7"/>
      <c r="R33" s="19"/>
      <c r="S33" s="19"/>
      <c r="T33" s="19"/>
      <c r="U33" s="19"/>
      <c r="V33" s="19"/>
      <c r="W33" s="19"/>
      <c r="X33" s="19"/>
      <c r="Y33" s="19"/>
      <c r="Z33" s="19"/>
    </row>
    <row r="34" spans="1:26" ht="15" thickBot="1" x14ac:dyDescent="0.35">
      <c r="A34" s="112" t="s">
        <v>153</v>
      </c>
      <c r="B34" s="127">
        <v>12</v>
      </c>
      <c r="C34" s="12">
        <v>12</v>
      </c>
      <c r="D34" s="12">
        <v>12</v>
      </c>
      <c r="E34" s="12">
        <v>12</v>
      </c>
      <c r="F34" s="12">
        <v>12</v>
      </c>
      <c r="G34" s="12">
        <v>12</v>
      </c>
      <c r="H34" s="128">
        <v>12</v>
      </c>
      <c r="I34" s="7"/>
      <c r="R34" s="19"/>
      <c r="S34" s="19"/>
      <c r="T34" s="19"/>
      <c r="U34" s="19"/>
      <c r="V34" s="19"/>
      <c r="W34" s="19"/>
      <c r="X34" s="19"/>
      <c r="Y34" s="19"/>
      <c r="Z34" s="19"/>
    </row>
    <row r="35" spans="1:26" x14ac:dyDescent="0.3">
      <c r="I35" s="7"/>
      <c r="R35" s="19"/>
      <c r="S35" s="19"/>
      <c r="T35" s="19"/>
      <c r="U35" s="19"/>
      <c r="V35" s="19"/>
      <c r="W35" s="19"/>
      <c r="X35" s="19"/>
      <c r="Y35" s="19"/>
      <c r="Z35" s="19"/>
    </row>
    <row r="36" spans="1:26" x14ac:dyDescent="0.3">
      <c r="R36" s="19"/>
      <c r="S36" s="19"/>
      <c r="T36" s="19"/>
      <c r="U36" s="19"/>
      <c r="V36" s="19"/>
      <c r="W36" s="19"/>
      <c r="X36" s="19"/>
      <c r="Y36" s="19"/>
      <c r="Z36" s="19"/>
    </row>
    <row r="37" spans="1:26" x14ac:dyDescent="0.3">
      <c r="R37" s="19"/>
      <c r="S37" s="19"/>
      <c r="T37" s="19"/>
      <c r="U37" s="19"/>
      <c r="V37" s="19"/>
      <c r="W37" s="19"/>
      <c r="X37" s="19"/>
      <c r="Y37" s="19"/>
      <c r="Z37" s="19"/>
    </row>
    <row r="38" spans="1:26" x14ac:dyDescent="0.3">
      <c r="R38" s="19"/>
      <c r="S38" s="19"/>
      <c r="T38" s="19"/>
      <c r="U38" s="19"/>
      <c r="V38" s="19"/>
      <c r="W38" s="19"/>
      <c r="X38" s="19"/>
      <c r="Y38" s="19"/>
      <c r="Z38" s="19"/>
    </row>
    <row r="39" spans="1:26" x14ac:dyDescent="0.3">
      <c r="R39" s="19"/>
      <c r="S39" s="19"/>
      <c r="T39" s="19"/>
      <c r="U39" s="19"/>
      <c r="V39" s="19"/>
      <c r="W39" s="19"/>
      <c r="X39" s="19"/>
      <c r="Y39" s="19"/>
      <c r="Z39" s="19"/>
    </row>
    <row r="40" spans="1:26" x14ac:dyDescent="0.3">
      <c r="R40" s="19"/>
      <c r="S40" s="19"/>
      <c r="T40" s="19"/>
      <c r="U40" s="19"/>
      <c r="V40" s="19"/>
      <c r="W40" s="19"/>
      <c r="X40" s="19"/>
      <c r="Y40" s="19"/>
      <c r="Z40" s="19"/>
    </row>
    <row r="41" spans="1:26" x14ac:dyDescent="0.3">
      <c r="R41" s="19"/>
      <c r="S41" s="19"/>
      <c r="T41" s="19"/>
      <c r="U41" s="19"/>
      <c r="V41" s="19"/>
      <c r="W41" s="19"/>
      <c r="X41" s="19"/>
      <c r="Y41" s="19"/>
      <c r="Z41" s="19"/>
    </row>
    <row r="42" spans="1:26" x14ac:dyDescent="0.3">
      <c r="R42" s="19"/>
      <c r="S42" s="19"/>
      <c r="T42" s="19"/>
      <c r="U42" s="19"/>
      <c r="V42" s="19"/>
      <c r="W42" s="19"/>
      <c r="X42" s="19"/>
      <c r="Y42" s="19"/>
      <c r="Z42" s="19"/>
    </row>
    <row r="43" spans="1:26" x14ac:dyDescent="0.3">
      <c r="R43" s="19"/>
      <c r="S43" s="19"/>
      <c r="T43" s="19"/>
      <c r="U43" s="19"/>
      <c r="V43" s="19"/>
      <c r="W43" s="19"/>
      <c r="X43" s="19"/>
      <c r="Y43" s="19"/>
      <c r="Z43" s="19"/>
    </row>
    <row r="44" spans="1:26" x14ac:dyDescent="0.3">
      <c r="R44" s="19"/>
      <c r="S44" s="19"/>
      <c r="T44" s="19"/>
      <c r="U44" s="19"/>
      <c r="V44" s="19"/>
      <c r="W44" s="19"/>
      <c r="X44" s="19"/>
      <c r="Y44" s="19"/>
      <c r="Z44" s="19"/>
    </row>
    <row r="45" spans="1:26" x14ac:dyDescent="0.3">
      <c r="R45" s="19"/>
      <c r="S45" s="19"/>
      <c r="T45" s="19"/>
      <c r="U45" s="19"/>
      <c r="V45" s="19"/>
      <c r="W45" s="19"/>
      <c r="X45" s="19"/>
      <c r="Y45" s="19"/>
      <c r="Z45" s="19"/>
    </row>
    <row r="46" spans="1:26" x14ac:dyDescent="0.3">
      <c r="R46" s="19"/>
      <c r="S46" s="19"/>
      <c r="T46" s="19"/>
      <c r="U46" s="19"/>
      <c r="V46" s="19"/>
      <c r="W46" s="19"/>
      <c r="X46" s="19"/>
      <c r="Y46" s="19"/>
      <c r="Z46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Constraints</vt:lpstr>
      <vt:lpstr>Guesses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jtorde</dc:creator>
  <cp:lastModifiedBy>jtorde</cp:lastModifiedBy>
  <dcterms:created xsi:type="dcterms:W3CDTF">2018-04-14T22:46:37Z</dcterms:created>
  <dcterms:modified xsi:type="dcterms:W3CDTF">2018-05-13T08:20:59Z</dcterms:modified>
</cp:coreProperties>
</file>