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ILION GAMING\Downloads\"/>
    </mc:Choice>
  </mc:AlternateContent>
  <bookViews>
    <workbookView xWindow="0" yWindow="0" windowWidth="23040" windowHeight="919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5" i="1" l="1"/>
  <c r="E225" i="1"/>
  <c r="D225" i="1"/>
  <c r="A225" i="1"/>
  <c r="R225" i="1" s="1"/>
  <c r="R224" i="1"/>
  <c r="O224" i="1"/>
  <c r="N224" i="1"/>
  <c r="L224" i="1"/>
  <c r="K224" i="1"/>
  <c r="J224" i="1"/>
  <c r="G224" i="1"/>
  <c r="F224" i="1"/>
  <c r="E224" i="1"/>
  <c r="D224" i="1"/>
  <c r="C224" i="1"/>
  <c r="B224" i="1"/>
  <c r="A224" i="1"/>
  <c r="Q224" i="1" s="1"/>
  <c r="P223" i="1"/>
  <c r="M223" i="1"/>
  <c r="L223" i="1"/>
  <c r="H223" i="1"/>
  <c r="E223" i="1"/>
  <c r="D223" i="1"/>
  <c r="A223" i="1"/>
  <c r="I223" i="1" s="1"/>
  <c r="R222" i="1"/>
  <c r="P222" i="1"/>
  <c r="O222" i="1"/>
  <c r="N222" i="1"/>
  <c r="L222" i="1"/>
  <c r="K222" i="1"/>
  <c r="J222" i="1"/>
  <c r="H222" i="1"/>
  <c r="G222" i="1"/>
  <c r="F222" i="1"/>
  <c r="E222" i="1"/>
  <c r="D222" i="1"/>
  <c r="C222" i="1"/>
  <c r="B222" i="1"/>
  <c r="A222" i="1"/>
  <c r="M222" i="1" s="1"/>
  <c r="Q221" i="1"/>
  <c r="P221" i="1"/>
  <c r="L221" i="1"/>
  <c r="J221" i="1"/>
  <c r="I221" i="1"/>
  <c r="H221" i="1"/>
  <c r="E221" i="1"/>
  <c r="D221" i="1"/>
  <c r="B221" i="1"/>
  <c r="A221" i="1"/>
  <c r="R220" i="1"/>
  <c r="P220" i="1"/>
  <c r="O220" i="1"/>
  <c r="N220" i="1"/>
  <c r="M220" i="1"/>
  <c r="L220" i="1"/>
  <c r="K220" i="1"/>
  <c r="J220" i="1"/>
  <c r="H220" i="1"/>
  <c r="G220" i="1"/>
  <c r="F220" i="1"/>
  <c r="E220" i="1"/>
  <c r="D220" i="1"/>
  <c r="C220" i="1"/>
  <c r="B220" i="1"/>
  <c r="A220" i="1"/>
  <c r="Q220" i="1" s="1"/>
  <c r="Q219" i="1"/>
  <c r="P219" i="1"/>
  <c r="O219" i="1"/>
  <c r="M219" i="1"/>
  <c r="L219" i="1"/>
  <c r="H219" i="1"/>
  <c r="G219" i="1"/>
  <c r="F219" i="1"/>
  <c r="E219" i="1"/>
  <c r="D219" i="1"/>
  <c r="B219" i="1"/>
  <c r="A219" i="1"/>
  <c r="R219" i="1" s="1"/>
  <c r="Q218" i="1"/>
  <c r="P218" i="1"/>
  <c r="O218" i="1"/>
  <c r="L218" i="1"/>
  <c r="K218" i="1"/>
  <c r="J218" i="1"/>
  <c r="H218" i="1"/>
  <c r="G218" i="1"/>
  <c r="F218" i="1"/>
  <c r="E218" i="1"/>
  <c r="D218" i="1"/>
  <c r="C218" i="1"/>
  <c r="B218" i="1"/>
  <c r="A218" i="1"/>
  <c r="M218" i="1" s="1"/>
  <c r="R217" i="1"/>
  <c r="Q217" i="1"/>
  <c r="P217" i="1"/>
  <c r="M217" i="1"/>
  <c r="L217" i="1"/>
  <c r="K217" i="1"/>
  <c r="I217" i="1"/>
  <c r="H217" i="1"/>
  <c r="F217" i="1"/>
  <c r="E217" i="1"/>
  <c r="D217" i="1"/>
  <c r="C217" i="1"/>
  <c r="B217" i="1"/>
  <c r="A217" i="1"/>
  <c r="R216" i="1"/>
  <c r="P216" i="1"/>
  <c r="O216" i="1"/>
  <c r="N216" i="1"/>
  <c r="M216" i="1"/>
  <c r="L216" i="1"/>
  <c r="K216" i="1"/>
  <c r="J216" i="1"/>
  <c r="H216" i="1"/>
  <c r="G216" i="1"/>
  <c r="F216" i="1"/>
  <c r="E216" i="1"/>
  <c r="D216" i="1"/>
  <c r="C216" i="1"/>
  <c r="B216" i="1"/>
  <c r="A216" i="1"/>
  <c r="Q216" i="1" s="1"/>
  <c r="R215" i="1"/>
  <c r="Q215" i="1"/>
  <c r="P215" i="1"/>
  <c r="N215" i="1"/>
  <c r="M215" i="1"/>
  <c r="L215" i="1"/>
  <c r="I215" i="1"/>
  <c r="H215" i="1"/>
  <c r="G215" i="1"/>
  <c r="E215" i="1"/>
  <c r="D215" i="1"/>
  <c r="B215" i="1"/>
  <c r="A215" i="1"/>
  <c r="Q214" i="1"/>
  <c r="L214" i="1"/>
  <c r="H214" i="1"/>
  <c r="E214" i="1"/>
  <c r="D214" i="1"/>
  <c r="A214" i="1"/>
  <c r="M214" i="1" s="1"/>
  <c r="R213" i="1"/>
  <c r="L213" i="1"/>
  <c r="J213" i="1"/>
  <c r="I213" i="1"/>
  <c r="E213" i="1"/>
  <c r="D213" i="1"/>
  <c r="A213" i="1"/>
  <c r="M213" i="1" s="1"/>
  <c r="R212" i="1"/>
  <c r="P212" i="1"/>
  <c r="O212" i="1"/>
  <c r="N212" i="1"/>
  <c r="M212" i="1"/>
  <c r="L212" i="1"/>
  <c r="K212" i="1"/>
  <c r="J212" i="1"/>
  <c r="H212" i="1"/>
  <c r="G212" i="1"/>
  <c r="F212" i="1"/>
  <c r="E212" i="1"/>
  <c r="D212" i="1"/>
  <c r="C212" i="1"/>
  <c r="B212" i="1"/>
  <c r="A212" i="1"/>
  <c r="Q212" i="1" s="1"/>
  <c r="R211" i="1"/>
  <c r="N211" i="1"/>
  <c r="L211" i="1"/>
  <c r="J211" i="1"/>
  <c r="H211" i="1"/>
  <c r="E211" i="1"/>
  <c r="D211" i="1"/>
  <c r="A211" i="1"/>
  <c r="L210" i="1"/>
  <c r="J210" i="1"/>
  <c r="H210" i="1"/>
  <c r="E210" i="1"/>
  <c r="D210" i="1"/>
  <c r="A210" i="1"/>
  <c r="I210" i="1" s="1"/>
  <c r="L209" i="1"/>
  <c r="K209" i="1"/>
  <c r="E209" i="1"/>
  <c r="D209" i="1"/>
  <c r="A209" i="1"/>
  <c r="J209" i="1" s="1"/>
  <c r="R208" i="1"/>
  <c r="P208" i="1"/>
  <c r="O208" i="1"/>
  <c r="N208" i="1"/>
  <c r="M208" i="1"/>
  <c r="L208" i="1"/>
  <c r="K208" i="1"/>
  <c r="J208" i="1"/>
  <c r="H208" i="1"/>
  <c r="G208" i="1"/>
  <c r="F208" i="1"/>
  <c r="E208" i="1"/>
  <c r="D208" i="1"/>
  <c r="C208" i="1"/>
  <c r="B208" i="1"/>
  <c r="A208" i="1"/>
  <c r="Q208" i="1" s="1"/>
  <c r="L207" i="1"/>
  <c r="E207" i="1"/>
  <c r="D207" i="1"/>
  <c r="A207" i="1"/>
  <c r="O207" i="1" s="1"/>
  <c r="L206" i="1"/>
  <c r="I206" i="1"/>
  <c r="E206" i="1"/>
  <c r="D206" i="1"/>
  <c r="A206" i="1"/>
  <c r="J206" i="1" s="1"/>
  <c r="L205" i="1"/>
  <c r="J205" i="1"/>
  <c r="E205" i="1"/>
  <c r="D205" i="1"/>
  <c r="A205" i="1"/>
  <c r="R204" i="1"/>
  <c r="P204" i="1"/>
  <c r="O204" i="1"/>
  <c r="N204" i="1"/>
  <c r="M204" i="1"/>
  <c r="L204" i="1"/>
  <c r="K204" i="1"/>
  <c r="J204" i="1"/>
  <c r="H204" i="1"/>
  <c r="G204" i="1"/>
  <c r="F204" i="1"/>
  <c r="E204" i="1"/>
  <c r="D204" i="1"/>
  <c r="C204" i="1"/>
  <c r="B204" i="1"/>
  <c r="A204" i="1"/>
  <c r="Q204" i="1" s="1"/>
  <c r="M203" i="1"/>
  <c r="L203" i="1"/>
  <c r="E203" i="1"/>
  <c r="D203" i="1"/>
  <c r="B203" i="1"/>
  <c r="A203" i="1"/>
  <c r="J203" i="1" s="1"/>
  <c r="Q202" i="1"/>
  <c r="P202" i="1"/>
  <c r="O202" i="1"/>
  <c r="N202" i="1"/>
  <c r="L202" i="1"/>
  <c r="K202" i="1"/>
  <c r="J202" i="1"/>
  <c r="H202" i="1"/>
  <c r="G202" i="1"/>
  <c r="F202" i="1"/>
  <c r="E202" i="1"/>
  <c r="D202" i="1"/>
  <c r="C202" i="1"/>
  <c r="B202" i="1"/>
  <c r="A202" i="1"/>
  <c r="M202" i="1" s="1"/>
  <c r="R201" i="1"/>
  <c r="Q201" i="1"/>
  <c r="P201" i="1"/>
  <c r="N201" i="1"/>
  <c r="M201" i="1"/>
  <c r="L201" i="1"/>
  <c r="K201" i="1"/>
  <c r="I201" i="1"/>
  <c r="H201" i="1"/>
  <c r="F201" i="1"/>
  <c r="E201" i="1"/>
  <c r="D201" i="1"/>
  <c r="C201" i="1"/>
  <c r="B201" i="1"/>
  <c r="A201" i="1"/>
  <c r="R200" i="1"/>
  <c r="P200" i="1"/>
  <c r="O200" i="1"/>
  <c r="N200" i="1"/>
  <c r="M200" i="1"/>
  <c r="L200" i="1"/>
  <c r="K200" i="1"/>
  <c r="J200" i="1"/>
  <c r="H200" i="1"/>
  <c r="G200" i="1"/>
  <c r="F200" i="1"/>
  <c r="E200" i="1"/>
  <c r="D200" i="1"/>
  <c r="C200" i="1"/>
  <c r="B200" i="1"/>
  <c r="A200" i="1"/>
  <c r="Q200" i="1" s="1"/>
  <c r="R199" i="1"/>
  <c r="Q199" i="1"/>
  <c r="P199" i="1"/>
  <c r="O199" i="1"/>
  <c r="N199" i="1"/>
  <c r="M199" i="1"/>
  <c r="L199" i="1"/>
  <c r="I199" i="1"/>
  <c r="H199" i="1"/>
  <c r="G199" i="1"/>
  <c r="F199" i="1"/>
  <c r="E199" i="1"/>
  <c r="D199" i="1"/>
  <c r="B199" i="1"/>
  <c r="A199" i="1"/>
  <c r="R198" i="1"/>
  <c r="Q198" i="1"/>
  <c r="P198" i="1"/>
  <c r="N198" i="1"/>
  <c r="L198" i="1"/>
  <c r="K198" i="1"/>
  <c r="I198" i="1"/>
  <c r="H198" i="1"/>
  <c r="G198" i="1"/>
  <c r="E198" i="1"/>
  <c r="D198" i="1"/>
  <c r="C198" i="1"/>
  <c r="A198" i="1"/>
  <c r="L197" i="1"/>
  <c r="I197" i="1"/>
  <c r="E197" i="1"/>
  <c r="D197" i="1"/>
  <c r="A197" i="1"/>
  <c r="M197" i="1" s="1"/>
  <c r="R196" i="1"/>
  <c r="P196" i="1"/>
  <c r="O196" i="1"/>
  <c r="N196" i="1"/>
  <c r="M196" i="1"/>
  <c r="L196" i="1"/>
  <c r="K196" i="1"/>
  <c r="J196" i="1"/>
  <c r="H196" i="1"/>
  <c r="G196" i="1"/>
  <c r="F196" i="1"/>
  <c r="E196" i="1"/>
  <c r="D196" i="1"/>
  <c r="C196" i="1"/>
  <c r="B196" i="1"/>
  <c r="A196" i="1"/>
  <c r="Q196" i="1" s="1"/>
  <c r="R195" i="1"/>
  <c r="Q195" i="1"/>
  <c r="O195" i="1"/>
  <c r="L195" i="1"/>
  <c r="J195" i="1"/>
  <c r="I195" i="1"/>
  <c r="H195" i="1"/>
  <c r="F195" i="1"/>
  <c r="E195" i="1"/>
  <c r="D195" i="1"/>
  <c r="A195" i="1"/>
  <c r="L194" i="1"/>
  <c r="E194" i="1"/>
  <c r="D194" i="1"/>
  <c r="A194" i="1"/>
  <c r="R194" i="1" s="1"/>
  <c r="M193" i="1"/>
  <c r="L193" i="1"/>
  <c r="K193" i="1"/>
  <c r="I193" i="1"/>
  <c r="F193" i="1"/>
  <c r="E193" i="1"/>
  <c r="D193" i="1"/>
  <c r="B193" i="1"/>
  <c r="A193" i="1"/>
  <c r="R192" i="1"/>
  <c r="P192" i="1"/>
  <c r="O192" i="1"/>
  <c r="N192" i="1"/>
  <c r="M192" i="1"/>
  <c r="L192" i="1"/>
  <c r="K192" i="1"/>
  <c r="J192" i="1"/>
  <c r="H192" i="1"/>
  <c r="G192" i="1"/>
  <c r="F192" i="1"/>
  <c r="E192" i="1"/>
  <c r="D192" i="1"/>
  <c r="C192" i="1"/>
  <c r="B192" i="1"/>
  <c r="A192" i="1"/>
  <c r="Q192" i="1" s="1"/>
  <c r="R191" i="1"/>
  <c r="P191" i="1"/>
  <c r="O191" i="1"/>
  <c r="L191" i="1"/>
  <c r="I191" i="1"/>
  <c r="H191" i="1"/>
  <c r="G191" i="1"/>
  <c r="E191" i="1"/>
  <c r="D191" i="1"/>
  <c r="B191" i="1"/>
  <c r="A191" i="1"/>
  <c r="R190" i="1"/>
  <c r="L190" i="1"/>
  <c r="E190" i="1"/>
  <c r="D190" i="1"/>
  <c r="A190" i="1"/>
  <c r="K190" i="1" s="1"/>
  <c r="Q189" i="1"/>
  <c r="L189" i="1"/>
  <c r="K189" i="1"/>
  <c r="I189" i="1"/>
  <c r="F189" i="1"/>
  <c r="E189" i="1"/>
  <c r="D189" i="1"/>
  <c r="B189" i="1"/>
  <c r="A189" i="1"/>
  <c r="R188" i="1"/>
  <c r="P188" i="1"/>
  <c r="O188" i="1"/>
  <c r="N188" i="1"/>
  <c r="M188" i="1"/>
  <c r="L188" i="1"/>
  <c r="K188" i="1"/>
  <c r="J188" i="1"/>
  <c r="H188" i="1"/>
  <c r="G188" i="1"/>
  <c r="F188" i="1"/>
  <c r="E188" i="1"/>
  <c r="D188" i="1"/>
  <c r="C188" i="1"/>
  <c r="B188" i="1"/>
  <c r="A188" i="1"/>
  <c r="Q188" i="1" s="1"/>
  <c r="O187" i="1"/>
  <c r="L187" i="1"/>
  <c r="J187" i="1"/>
  <c r="G187" i="1"/>
  <c r="E187" i="1"/>
  <c r="D187" i="1"/>
  <c r="A187" i="1"/>
  <c r="I187" i="1" s="1"/>
  <c r="L186" i="1"/>
  <c r="E186" i="1"/>
  <c r="D186" i="1"/>
  <c r="A186" i="1"/>
  <c r="R185" i="1"/>
  <c r="Q185" i="1"/>
  <c r="P185" i="1"/>
  <c r="M185" i="1"/>
  <c r="L185" i="1"/>
  <c r="K185" i="1"/>
  <c r="I185" i="1"/>
  <c r="H185" i="1"/>
  <c r="F185" i="1"/>
  <c r="E185" i="1"/>
  <c r="D185" i="1"/>
  <c r="C185" i="1"/>
  <c r="B185" i="1"/>
  <c r="A185" i="1"/>
  <c r="R184" i="1"/>
  <c r="P184" i="1"/>
  <c r="O184" i="1"/>
  <c r="N184" i="1"/>
  <c r="M184" i="1"/>
  <c r="L184" i="1"/>
  <c r="K184" i="1"/>
  <c r="J184" i="1"/>
  <c r="H184" i="1"/>
  <c r="G184" i="1"/>
  <c r="F184" i="1"/>
  <c r="E184" i="1"/>
  <c r="D184" i="1"/>
  <c r="C184" i="1"/>
  <c r="B184" i="1"/>
  <c r="A184" i="1"/>
  <c r="Q184" i="1" s="1"/>
  <c r="N183" i="1"/>
  <c r="L183" i="1"/>
  <c r="H183" i="1"/>
  <c r="E183" i="1"/>
  <c r="D183" i="1"/>
  <c r="A183" i="1"/>
  <c r="M183" i="1" s="1"/>
  <c r="R182" i="1"/>
  <c r="L182" i="1"/>
  <c r="K182" i="1"/>
  <c r="I182" i="1"/>
  <c r="H182" i="1"/>
  <c r="E182" i="1"/>
  <c r="D182" i="1"/>
  <c r="C182" i="1"/>
  <c r="A182" i="1"/>
  <c r="Q181" i="1"/>
  <c r="M181" i="1"/>
  <c r="L181" i="1"/>
  <c r="J181" i="1"/>
  <c r="I181" i="1"/>
  <c r="H181" i="1"/>
  <c r="E181" i="1"/>
  <c r="D181" i="1"/>
  <c r="C181" i="1"/>
  <c r="B181" i="1"/>
  <c r="A181" i="1"/>
  <c r="R180" i="1"/>
  <c r="P180" i="1"/>
  <c r="O180" i="1"/>
  <c r="N180" i="1"/>
  <c r="M180" i="1"/>
  <c r="L180" i="1"/>
  <c r="K180" i="1"/>
  <c r="J180" i="1"/>
  <c r="H180" i="1"/>
  <c r="G180" i="1"/>
  <c r="F180" i="1"/>
  <c r="E180" i="1"/>
  <c r="D180" i="1"/>
  <c r="C180" i="1"/>
  <c r="B180" i="1"/>
  <c r="A180" i="1"/>
  <c r="Q180" i="1" s="1"/>
  <c r="R179" i="1"/>
  <c r="Q179" i="1"/>
  <c r="O179" i="1"/>
  <c r="L179" i="1"/>
  <c r="J179" i="1"/>
  <c r="I179" i="1"/>
  <c r="H179" i="1"/>
  <c r="F179" i="1"/>
  <c r="E179" i="1"/>
  <c r="D179" i="1"/>
  <c r="A179" i="1"/>
  <c r="R178" i="1"/>
  <c r="Q178" i="1"/>
  <c r="O178" i="1"/>
  <c r="N178" i="1"/>
  <c r="L178" i="1"/>
  <c r="K178" i="1"/>
  <c r="I178" i="1"/>
  <c r="H178" i="1"/>
  <c r="F178" i="1"/>
  <c r="E178" i="1"/>
  <c r="D178" i="1"/>
  <c r="C178" i="1"/>
  <c r="B178" i="1"/>
  <c r="A178" i="1"/>
  <c r="R177" i="1"/>
  <c r="N177" i="1"/>
  <c r="M177" i="1"/>
  <c r="L177" i="1"/>
  <c r="J177" i="1"/>
  <c r="G177" i="1"/>
  <c r="F177" i="1"/>
  <c r="E177" i="1"/>
  <c r="D177" i="1"/>
  <c r="C177" i="1"/>
  <c r="B177" i="1"/>
  <c r="A177" i="1"/>
  <c r="L176" i="1"/>
  <c r="F176" i="1"/>
  <c r="E176" i="1"/>
  <c r="D176" i="1"/>
  <c r="A176" i="1"/>
  <c r="N176" i="1" s="1"/>
  <c r="R175" i="1"/>
  <c r="P175" i="1"/>
  <c r="O175" i="1"/>
  <c r="N175" i="1"/>
  <c r="M175" i="1"/>
  <c r="L175" i="1"/>
  <c r="K175" i="1"/>
  <c r="J175" i="1"/>
  <c r="H175" i="1"/>
  <c r="G175" i="1"/>
  <c r="F175" i="1"/>
  <c r="E175" i="1"/>
  <c r="D175" i="1"/>
  <c r="C175" i="1"/>
  <c r="B175" i="1"/>
  <c r="A175" i="1"/>
  <c r="Q175" i="1" s="1"/>
  <c r="R174" i="1"/>
  <c r="Q174" i="1"/>
  <c r="P174" i="1"/>
  <c r="O174" i="1"/>
  <c r="M174" i="1"/>
  <c r="L174" i="1"/>
  <c r="K174" i="1"/>
  <c r="I174" i="1"/>
  <c r="H174" i="1"/>
  <c r="G174" i="1"/>
  <c r="E174" i="1"/>
  <c r="D174" i="1"/>
  <c r="C174" i="1"/>
  <c r="B174" i="1"/>
  <c r="A174" i="1"/>
  <c r="R173" i="1"/>
  <c r="Q173" i="1"/>
  <c r="O173" i="1"/>
  <c r="N173" i="1"/>
  <c r="M173" i="1"/>
  <c r="L173" i="1"/>
  <c r="K173" i="1"/>
  <c r="I173" i="1"/>
  <c r="G173" i="1"/>
  <c r="F173" i="1"/>
  <c r="E173" i="1"/>
  <c r="D173" i="1"/>
  <c r="C173" i="1"/>
  <c r="B173" i="1"/>
  <c r="A173" i="1"/>
  <c r="L172" i="1"/>
  <c r="F172" i="1"/>
  <c r="E172" i="1"/>
  <c r="D172" i="1"/>
  <c r="A172" i="1"/>
  <c r="N172" i="1" s="1"/>
  <c r="Q171" i="1"/>
  <c r="P171" i="1"/>
  <c r="N171" i="1"/>
  <c r="M171" i="1"/>
  <c r="L171" i="1"/>
  <c r="I171" i="1"/>
  <c r="H171" i="1"/>
  <c r="G171" i="1"/>
  <c r="E171" i="1"/>
  <c r="D171" i="1"/>
  <c r="C171" i="1"/>
  <c r="A171" i="1"/>
  <c r="L170" i="1"/>
  <c r="E170" i="1"/>
  <c r="D170" i="1"/>
  <c r="A170" i="1"/>
  <c r="R170" i="1" s="1"/>
  <c r="R169" i="1"/>
  <c r="Q169" i="1"/>
  <c r="O169" i="1"/>
  <c r="N169" i="1"/>
  <c r="M169" i="1"/>
  <c r="L169" i="1"/>
  <c r="J169" i="1"/>
  <c r="I169" i="1"/>
  <c r="G169" i="1"/>
  <c r="F169" i="1"/>
  <c r="E169" i="1"/>
  <c r="D169" i="1"/>
  <c r="C169" i="1"/>
  <c r="A169" i="1"/>
  <c r="Q168" i="1"/>
  <c r="P168" i="1"/>
  <c r="O168" i="1"/>
  <c r="N168" i="1"/>
  <c r="M168" i="1"/>
  <c r="L168" i="1"/>
  <c r="I168" i="1"/>
  <c r="H168" i="1"/>
  <c r="G168" i="1"/>
  <c r="F168" i="1"/>
  <c r="E168" i="1"/>
  <c r="D168" i="1"/>
  <c r="C168" i="1"/>
  <c r="A168" i="1"/>
  <c r="R167" i="1"/>
  <c r="N167" i="1"/>
  <c r="M167" i="1"/>
  <c r="L167" i="1"/>
  <c r="J167" i="1"/>
  <c r="I167" i="1"/>
  <c r="G167" i="1"/>
  <c r="E167" i="1"/>
  <c r="D167" i="1"/>
  <c r="B167" i="1"/>
  <c r="A167" i="1"/>
  <c r="P167" i="1" s="1"/>
  <c r="R166" i="1"/>
  <c r="P166" i="1"/>
  <c r="O166" i="1"/>
  <c r="L166" i="1"/>
  <c r="K166" i="1"/>
  <c r="J166" i="1"/>
  <c r="I166" i="1"/>
  <c r="G166" i="1"/>
  <c r="E166" i="1"/>
  <c r="D166" i="1"/>
  <c r="A166" i="1"/>
  <c r="M166" i="1" s="1"/>
  <c r="R165" i="1"/>
  <c r="L165" i="1"/>
  <c r="K165" i="1"/>
  <c r="G165" i="1"/>
  <c r="E165" i="1"/>
  <c r="D165" i="1"/>
  <c r="A165" i="1"/>
  <c r="J165" i="1" s="1"/>
  <c r="Q164" i="1"/>
  <c r="M164" i="1"/>
  <c r="L164" i="1"/>
  <c r="H164" i="1"/>
  <c r="G164" i="1"/>
  <c r="E164" i="1"/>
  <c r="D164" i="1"/>
  <c r="A164" i="1"/>
  <c r="K164" i="1" s="1"/>
  <c r="Q163" i="1"/>
  <c r="P163" i="1"/>
  <c r="O163" i="1"/>
  <c r="L163" i="1"/>
  <c r="K163" i="1"/>
  <c r="J163" i="1"/>
  <c r="H163" i="1"/>
  <c r="G163" i="1"/>
  <c r="F163" i="1"/>
  <c r="E163" i="1"/>
  <c r="D163" i="1"/>
  <c r="C163" i="1"/>
  <c r="B163" i="1"/>
  <c r="A163" i="1"/>
  <c r="M163" i="1" s="1"/>
  <c r="P162" i="1"/>
  <c r="L162" i="1"/>
  <c r="E162" i="1"/>
  <c r="D162" i="1"/>
  <c r="A162" i="1"/>
  <c r="J162" i="1" s="1"/>
  <c r="R161" i="1"/>
  <c r="Q161" i="1"/>
  <c r="O161" i="1"/>
  <c r="N161" i="1"/>
  <c r="L161" i="1"/>
  <c r="J161" i="1"/>
  <c r="I161" i="1"/>
  <c r="G161" i="1"/>
  <c r="F161" i="1"/>
  <c r="E161" i="1"/>
  <c r="D161" i="1"/>
  <c r="B161" i="1"/>
  <c r="A161" i="1"/>
  <c r="P160" i="1"/>
  <c r="O160" i="1"/>
  <c r="L160" i="1"/>
  <c r="I160" i="1"/>
  <c r="H160" i="1"/>
  <c r="E160" i="1"/>
  <c r="D160" i="1"/>
  <c r="A160" i="1"/>
  <c r="G160" i="1" s="1"/>
  <c r="R159" i="1"/>
  <c r="Q159" i="1"/>
  <c r="M159" i="1"/>
  <c r="L159" i="1"/>
  <c r="H159" i="1"/>
  <c r="G159" i="1"/>
  <c r="E159" i="1"/>
  <c r="D159" i="1"/>
  <c r="C159" i="1"/>
  <c r="A159" i="1"/>
  <c r="J159" i="1" s="1"/>
  <c r="R158" i="1"/>
  <c r="Q158" i="1"/>
  <c r="O158" i="1"/>
  <c r="N158" i="1"/>
  <c r="L158" i="1"/>
  <c r="J158" i="1"/>
  <c r="I158" i="1"/>
  <c r="G158" i="1"/>
  <c r="F158" i="1"/>
  <c r="E158" i="1"/>
  <c r="D158" i="1"/>
  <c r="A158" i="1"/>
  <c r="M158" i="1" s="1"/>
  <c r="Q157" i="1"/>
  <c r="P157" i="1"/>
  <c r="O157" i="1"/>
  <c r="N157" i="1"/>
  <c r="M157" i="1"/>
  <c r="L157" i="1"/>
  <c r="I157" i="1"/>
  <c r="H157" i="1"/>
  <c r="G157" i="1"/>
  <c r="F157" i="1"/>
  <c r="E157" i="1"/>
  <c r="D157" i="1"/>
  <c r="C157" i="1"/>
  <c r="A157" i="1"/>
  <c r="L156" i="1"/>
  <c r="J156" i="1"/>
  <c r="E156" i="1"/>
  <c r="D156" i="1"/>
  <c r="B156" i="1"/>
  <c r="A156" i="1"/>
  <c r="P156" i="1" s="1"/>
  <c r="L155" i="1"/>
  <c r="K155" i="1"/>
  <c r="G155" i="1"/>
  <c r="E155" i="1"/>
  <c r="D155" i="1"/>
  <c r="A155" i="1"/>
  <c r="P155" i="1" s="1"/>
  <c r="R154" i="1"/>
  <c r="N154" i="1"/>
  <c r="M154" i="1"/>
  <c r="L154" i="1"/>
  <c r="J154" i="1"/>
  <c r="I154" i="1"/>
  <c r="E154" i="1"/>
  <c r="D154" i="1"/>
  <c r="A154" i="1"/>
  <c r="Q154" i="1" s="1"/>
  <c r="L153" i="1"/>
  <c r="E153" i="1"/>
  <c r="D153" i="1"/>
  <c r="A153" i="1"/>
  <c r="P153" i="1" s="1"/>
  <c r="P152" i="1"/>
  <c r="O152" i="1"/>
  <c r="L152" i="1"/>
  <c r="K152" i="1"/>
  <c r="H152" i="1"/>
  <c r="G152" i="1"/>
  <c r="E152" i="1"/>
  <c r="D152" i="1"/>
  <c r="C152" i="1"/>
  <c r="A152" i="1"/>
  <c r="M152" i="1" s="1"/>
  <c r="R151" i="1"/>
  <c r="Q151" i="1"/>
  <c r="L151" i="1"/>
  <c r="K151" i="1"/>
  <c r="I151" i="1"/>
  <c r="H151" i="1"/>
  <c r="G151" i="1"/>
  <c r="E151" i="1"/>
  <c r="D151" i="1"/>
  <c r="C151" i="1"/>
  <c r="B151" i="1"/>
  <c r="A151" i="1"/>
  <c r="P151" i="1" s="1"/>
  <c r="Q150" i="1"/>
  <c r="O150" i="1"/>
  <c r="L150" i="1"/>
  <c r="K150" i="1"/>
  <c r="J150" i="1"/>
  <c r="G150" i="1"/>
  <c r="F150" i="1"/>
  <c r="E150" i="1"/>
  <c r="D150" i="1"/>
  <c r="B150" i="1"/>
  <c r="A150" i="1"/>
  <c r="Q149" i="1"/>
  <c r="P149" i="1"/>
  <c r="O149" i="1"/>
  <c r="N149" i="1"/>
  <c r="L149" i="1"/>
  <c r="I149" i="1"/>
  <c r="H149" i="1"/>
  <c r="G149" i="1"/>
  <c r="F149" i="1"/>
  <c r="E149" i="1"/>
  <c r="D149" i="1"/>
  <c r="A149" i="1"/>
  <c r="C149" i="1" s="1"/>
  <c r="L148" i="1"/>
  <c r="E148" i="1"/>
  <c r="D148" i="1"/>
  <c r="A148" i="1"/>
  <c r="N148" i="1" s="1"/>
  <c r="R147" i="1"/>
  <c r="Q147" i="1"/>
  <c r="P147" i="1"/>
  <c r="M147" i="1"/>
  <c r="L147" i="1"/>
  <c r="I147" i="1"/>
  <c r="H147" i="1"/>
  <c r="G147" i="1"/>
  <c r="E147" i="1"/>
  <c r="D147" i="1"/>
  <c r="C147" i="1"/>
  <c r="A147" i="1"/>
  <c r="K147" i="1" s="1"/>
  <c r="R146" i="1"/>
  <c r="Q146" i="1"/>
  <c r="O146" i="1"/>
  <c r="M146" i="1"/>
  <c r="L146" i="1"/>
  <c r="K146" i="1"/>
  <c r="I146" i="1"/>
  <c r="G146" i="1"/>
  <c r="F146" i="1"/>
  <c r="E146" i="1"/>
  <c r="D146" i="1"/>
  <c r="C146" i="1"/>
  <c r="B146" i="1"/>
  <c r="A146" i="1"/>
  <c r="P145" i="1"/>
  <c r="O145" i="1"/>
  <c r="L145" i="1"/>
  <c r="K145" i="1"/>
  <c r="I145" i="1"/>
  <c r="E145" i="1"/>
  <c r="D145" i="1"/>
  <c r="C145" i="1"/>
  <c r="A145" i="1"/>
  <c r="F145" i="1" s="1"/>
  <c r="O144" i="1"/>
  <c r="M144" i="1"/>
  <c r="L144" i="1"/>
  <c r="K144" i="1"/>
  <c r="J144" i="1"/>
  <c r="I144" i="1"/>
  <c r="E144" i="1"/>
  <c r="D144" i="1"/>
  <c r="C144" i="1"/>
  <c r="B144" i="1"/>
  <c r="A144" i="1"/>
  <c r="M143" i="1"/>
  <c r="L143" i="1"/>
  <c r="I143" i="1"/>
  <c r="H143" i="1"/>
  <c r="E143" i="1"/>
  <c r="D143" i="1"/>
  <c r="C143" i="1"/>
  <c r="B143" i="1"/>
  <c r="A143" i="1"/>
  <c r="J143" i="1" s="1"/>
  <c r="L142" i="1"/>
  <c r="I142" i="1"/>
  <c r="E142" i="1"/>
  <c r="D142" i="1"/>
  <c r="A142" i="1"/>
  <c r="K142" i="1" s="1"/>
  <c r="M141" i="1"/>
  <c r="L141" i="1"/>
  <c r="G141" i="1"/>
  <c r="E141" i="1"/>
  <c r="D141" i="1"/>
  <c r="A141" i="1"/>
  <c r="H141" i="1" s="1"/>
  <c r="P140" i="1"/>
  <c r="L140" i="1"/>
  <c r="K140" i="1"/>
  <c r="E140" i="1"/>
  <c r="D140" i="1"/>
  <c r="A140" i="1"/>
  <c r="J140" i="1" s="1"/>
  <c r="O139" i="1"/>
  <c r="L139" i="1"/>
  <c r="K139" i="1"/>
  <c r="J139" i="1"/>
  <c r="I139" i="1"/>
  <c r="E139" i="1"/>
  <c r="D139" i="1"/>
  <c r="C139" i="1"/>
  <c r="A139" i="1"/>
  <c r="R138" i="1"/>
  <c r="P138" i="1"/>
  <c r="O138" i="1"/>
  <c r="N138" i="1"/>
  <c r="M138" i="1"/>
  <c r="L138" i="1"/>
  <c r="K138" i="1"/>
  <c r="J138" i="1"/>
  <c r="H138" i="1"/>
  <c r="G138" i="1"/>
  <c r="F138" i="1"/>
  <c r="E138" i="1"/>
  <c r="D138" i="1"/>
  <c r="C138" i="1"/>
  <c r="B138" i="1"/>
  <c r="A138" i="1"/>
  <c r="Q138" i="1" s="1"/>
  <c r="L137" i="1"/>
  <c r="E137" i="1"/>
  <c r="D137" i="1"/>
  <c r="A137" i="1"/>
  <c r="N136" i="1"/>
  <c r="L136" i="1"/>
  <c r="I136" i="1"/>
  <c r="E136" i="1"/>
  <c r="D136" i="1"/>
  <c r="A136" i="1"/>
  <c r="R136" i="1" s="1"/>
  <c r="R135" i="1"/>
  <c r="N135" i="1"/>
  <c r="M135" i="1"/>
  <c r="L135" i="1"/>
  <c r="I135" i="1"/>
  <c r="F135" i="1"/>
  <c r="E135" i="1"/>
  <c r="D135" i="1"/>
  <c r="C135" i="1"/>
  <c r="B135" i="1"/>
  <c r="A135" i="1"/>
  <c r="J135" i="1" s="1"/>
  <c r="R134" i="1"/>
  <c r="P134" i="1"/>
  <c r="O134" i="1"/>
  <c r="N134" i="1"/>
  <c r="M134" i="1"/>
  <c r="L134" i="1"/>
  <c r="K134" i="1"/>
  <c r="J134" i="1"/>
  <c r="H134" i="1"/>
  <c r="G134" i="1"/>
  <c r="F134" i="1"/>
  <c r="E134" i="1"/>
  <c r="D134" i="1"/>
  <c r="C134" i="1"/>
  <c r="B134" i="1"/>
  <c r="A134" i="1"/>
  <c r="Q134" i="1" s="1"/>
  <c r="L133" i="1"/>
  <c r="J133" i="1"/>
  <c r="E133" i="1"/>
  <c r="D133" i="1"/>
  <c r="B133" i="1"/>
  <c r="A133" i="1"/>
  <c r="O133" i="1" s="1"/>
  <c r="L132" i="1"/>
  <c r="J132" i="1"/>
  <c r="I132" i="1"/>
  <c r="G132" i="1"/>
  <c r="E132" i="1"/>
  <c r="D132" i="1"/>
  <c r="C132" i="1"/>
  <c r="A132" i="1"/>
  <c r="P131" i="1"/>
  <c r="L131" i="1"/>
  <c r="K131" i="1"/>
  <c r="F131" i="1"/>
  <c r="E131" i="1"/>
  <c r="D131" i="1"/>
  <c r="A131" i="1"/>
  <c r="H131" i="1" s="1"/>
  <c r="R130" i="1"/>
  <c r="P130" i="1"/>
  <c r="O130" i="1"/>
  <c r="N130" i="1"/>
  <c r="M130" i="1"/>
  <c r="L130" i="1"/>
  <c r="K130" i="1"/>
  <c r="J130" i="1"/>
  <c r="H130" i="1"/>
  <c r="G130" i="1"/>
  <c r="F130" i="1"/>
  <c r="E130" i="1"/>
  <c r="D130" i="1"/>
  <c r="C130" i="1"/>
  <c r="B130" i="1"/>
  <c r="A130" i="1"/>
  <c r="Q130" i="1" s="1"/>
  <c r="Q129" i="1"/>
  <c r="P129" i="1"/>
  <c r="O129" i="1"/>
  <c r="N129" i="1"/>
  <c r="M129" i="1"/>
  <c r="L129" i="1"/>
  <c r="J129" i="1"/>
  <c r="H129" i="1"/>
  <c r="G129" i="1"/>
  <c r="F129" i="1"/>
  <c r="E129" i="1"/>
  <c r="D129" i="1"/>
  <c r="B129" i="1"/>
  <c r="A129" i="1"/>
  <c r="Q128" i="1"/>
  <c r="P128" i="1"/>
  <c r="O128" i="1"/>
  <c r="N128" i="1"/>
  <c r="L128" i="1"/>
  <c r="K128" i="1"/>
  <c r="J128" i="1"/>
  <c r="H128" i="1"/>
  <c r="G128" i="1"/>
  <c r="F128" i="1"/>
  <c r="E128" i="1"/>
  <c r="D128" i="1"/>
  <c r="C128" i="1"/>
  <c r="B128" i="1"/>
  <c r="A128" i="1"/>
  <c r="M128" i="1" s="1"/>
  <c r="R127" i="1"/>
  <c r="Q127" i="1"/>
  <c r="P127" i="1"/>
  <c r="N127" i="1"/>
  <c r="M127" i="1"/>
  <c r="L127" i="1"/>
  <c r="K127" i="1"/>
  <c r="I127" i="1"/>
  <c r="H127" i="1"/>
  <c r="F127" i="1"/>
  <c r="E127" i="1"/>
  <c r="D127" i="1"/>
  <c r="C127" i="1"/>
  <c r="B127" i="1"/>
  <c r="A127" i="1"/>
  <c r="R126" i="1"/>
  <c r="L126" i="1"/>
  <c r="G126" i="1"/>
  <c r="E126" i="1"/>
  <c r="D126" i="1"/>
  <c r="A126" i="1"/>
  <c r="P125" i="1"/>
  <c r="L125" i="1"/>
  <c r="J125" i="1"/>
  <c r="G125" i="1"/>
  <c r="E125" i="1"/>
  <c r="D125" i="1"/>
  <c r="B125" i="1"/>
  <c r="A125" i="1"/>
  <c r="M125" i="1" s="1"/>
  <c r="L124" i="1"/>
  <c r="E124" i="1"/>
  <c r="D124" i="1"/>
  <c r="A124" i="1"/>
  <c r="Q124" i="1" s="1"/>
  <c r="R123" i="1"/>
  <c r="O123" i="1"/>
  <c r="L123" i="1"/>
  <c r="K123" i="1"/>
  <c r="I123" i="1"/>
  <c r="G123" i="1"/>
  <c r="E123" i="1"/>
  <c r="D123" i="1"/>
  <c r="B123" i="1"/>
  <c r="A123" i="1"/>
  <c r="Q123" i="1" s="1"/>
  <c r="Q122" i="1"/>
  <c r="P122" i="1"/>
  <c r="M122" i="1"/>
  <c r="L122" i="1"/>
  <c r="I122" i="1"/>
  <c r="H122" i="1"/>
  <c r="G122" i="1"/>
  <c r="F122" i="1"/>
  <c r="E122" i="1"/>
  <c r="D122" i="1"/>
  <c r="A122" i="1"/>
  <c r="O122" i="1" s="1"/>
  <c r="R121" i="1"/>
  <c r="Q121" i="1"/>
  <c r="P121" i="1"/>
  <c r="O121" i="1"/>
  <c r="L121" i="1"/>
  <c r="I121" i="1"/>
  <c r="H121" i="1"/>
  <c r="G121" i="1"/>
  <c r="E121" i="1"/>
  <c r="D121" i="1"/>
  <c r="C121" i="1"/>
  <c r="A121" i="1"/>
  <c r="M121" i="1" s="1"/>
  <c r="O120" i="1"/>
  <c r="L120" i="1"/>
  <c r="K120" i="1"/>
  <c r="E120" i="1"/>
  <c r="D120" i="1"/>
  <c r="A120" i="1"/>
  <c r="L119" i="1"/>
  <c r="I119" i="1"/>
  <c r="E119" i="1"/>
  <c r="D119" i="1"/>
  <c r="B119" i="1"/>
  <c r="A119" i="1"/>
  <c r="J119" i="1" s="1"/>
  <c r="P118" i="1"/>
  <c r="L118" i="1"/>
  <c r="I118" i="1"/>
  <c r="H118" i="1"/>
  <c r="E118" i="1"/>
  <c r="D118" i="1"/>
  <c r="A118" i="1"/>
  <c r="K118" i="1" s="1"/>
  <c r="Q117" i="1"/>
  <c r="P117" i="1"/>
  <c r="M117" i="1"/>
  <c r="L117" i="1"/>
  <c r="H117" i="1"/>
  <c r="F117" i="1"/>
  <c r="E117" i="1"/>
  <c r="D117" i="1"/>
  <c r="A117" i="1"/>
  <c r="R117" i="1" s="1"/>
  <c r="R116" i="1"/>
  <c r="P116" i="1"/>
  <c r="O116" i="1"/>
  <c r="L116" i="1"/>
  <c r="J116" i="1"/>
  <c r="I116" i="1"/>
  <c r="G116" i="1"/>
  <c r="E116" i="1"/>
  <c r="D116" i="1"/>
  <c r="B116" i="1"/>
  <c r="A116" i="1"/>
  <c r="M116" i="1" s="1"/>
  <c r="R115" i="1"/>
  <c r="P115" i="1"/>
  <c r="O115" i="1"/>
  <c r="N115" i="1"/>
  <c r="M115" i="1"/>
  <c r="L115" i="1"/>
  <c r="K115" i="1"/>
  <c r="J115" i="1"/>
  <c r="H115" i="1"/>
  <c r="G115" i="1"/>
  <c r="F115" i="1"/>
  <c r="E115" i="1"/>
  <c r="D115" i="1"/>
  <c r="C115" i="1"/>
  <c r="B115" i="1"/>
  <c r="A115" i="1"/>
  <c r="Q115" i="1" s="1"/>
  <c r="R114" i="1"/>
  <c r="Q114" i="1"/>
  <c r="P114" i="1"/>
  <c r="O114" i="1"/>
  <c r="N114" i="1"/>
  <c r="L114" i="1"/>
  <c r="I114" i="1"/>
  <c r="H114" i="1"/>
  <c r="G114" i="1"/>
  <c r="F114" i="1"/>
  <c r="E114" i="1"/>
  <c r="D114" i="1"/>
  <c r="B114" i="1"/>
  <c r="A114" i="1"/>
  <c r="M114" i="1" s="1"/>
  <c r="Q113" i="1"/>
  <c r="P113" i="1"/>
  <c r="O113" i="1"/>
  <c r="N113" i="1"/>
  <c r="L113" i="1"/>
  <c r="K113" i="1"/>
  <c r="H113" i="1"/>
  <c r="G113" i="1"/>
  <c r="F113" i="1"/>
  <c r="E113" i="1"/>
  <c r="D113" i="1"/>
  <c r="C113" i="1"/>
  <c r="A113" i="1"/>
  <c r="M113" i="1" s="1"/>
  <c r="R112" i="1"/>
  <c r="Q112" i="1"/>
  <c r="P112" i="1"/>
  <c r="N112" i="1"/>
  <c r="L112" i="1"/>
  <c r="I112" i="1"/>
  <c r="H112" i="1"/>
  <c r="F112" i="1"/>
  <c r="E112" i="1"/>
  <c r="D112" i="1"/>
  <c r="C112" i="1"/>
  <c r="A112" i="1"/>
  <c r="M112" i="1" s="1"/>
  <c r="R111" i="1"/>
  <c r="P111" i="1"/>
  <c r="O111" i="1"/>
  <c r="N111" i="1"/>
  <c r="M111" i="1"/>
  <c r="L111" i="1"/>
  <c r="K111" i="1"/>
  <c r="J111" i="1"/>
  <c r="H111" i="1"/>
  <c r="G111" i="1"/>
  <c r="F111" i="1"/>
  <c r="E111" i="1"/>
  <c r="D111" i="1"/>
  <c r="C111" i="1"/>
  <c r="B111" i="1"/>
  <c r="A111" i="1"/>
  <c r="Q111" i="1" s="1"/>
  <c r="R110" i="1"/>
  <c r="Q110" i="1"/>
  <c r="P110" i="1"/>
  <c r="O110" i="1"/>
  <c r="M110" i="1"/>
  <c r="L110" i="1"/>
  <c r="I110" i="1"/>
  <c r="H110" i="1"/>
  <c r="G110" i="1"/>
  <c r="F110" i="1"/>
  <c r="E110" i="1"/>
  <c r="D110" i="1"/>
  <c r="A110" i="1"/>
  <c r="N110" i="1" s="1"/>
  <c r="L109" i="1"/>
  <c r="E109" i="1"/>
  <c r="D109" i="1"/>
  <c r="A109" i="1"/>
  <c r="I109" i="1" s="1"/>
  <c r="Q108" i="1"/>
  <c r="L108" i="1"/>
  <c r="H108" i="1"/>
  <c r="E108" i="1"/>
  <c r="D108" i="1"/>
  <c r="A108" i="1"/>
  <c r="J108" i="1" s="1"/>
  <c r="R107" i="1"/>
  <c r="P107" i="1"/>
  <c r="O107" i="1"/>
  <c r="N107" i="1"/>
  <c r="M107" i="1"/>
  <c r="L107" i="1"/>
  <c r="K107" i="1"/>
  <c r="J107" i="1"/>
  <c r="H107" i="1"/>
  <c r="G107" i="1"/>
  <c r="F107" i="1"/>
  <c r="E107" i="1"/>
  <c r="D107" i="1"/>
  <c r="C107" i="1"/>
  <c r="B107" i="1"/>
  <c r="A107" i="1"/>
  <c r="Q107" i="1" s="1"/>
  <c r="L106" i="1"/>
  <c r="E106" i="1"/>
  <c r="D106" i="1"/>
  <c r="A106" i="1"/>
  <c r="J106" i="1" s="1"/>
  <c r="Q105" i="1"/>
  <c r="L105" i="1"/>
  <c r="H105" i="1"/>
  <c r="E105" i="1"/>
  <c r="D105" i="1"/>
  <c r="A105" i="1"/>
  <c r="J105" i="1" s="1"/>
  <c r="Q104" i="1"/>
  <c r="N104" i="1"/>
  <c r="L104" i="1"/>
  <c r="K104" i="1"/>
  <c r="I104" i="1"/>
  <c r="H104" i="1"/>
  <c r="E104" i="1"/>
  <c r="D104" i="1"/>
  <c r="B104" i="1"/>
  <c r="A104" i="1"/>
  <c r="R103" i="1"/>
  <c r="P103" i="1"/>
  <c r="O103" i="1"/>
  <c r="N103" i="1"/>
  <c r="M103" i="1"/>
  <c r="L103" i="1"/>
  <c r="K103" i="1"/>
  <c r="J103" i="1"/>
  <c r="H103" i="1"/>
  <c r="G103" i="1"/>
  <c r="F103" i="1"/>
  <c r="E103" i="1"/>
  <c r="D103" i="1"/>
  <c r="C103" i="1"/>
  <c r="B103" i="1"/>
  <c r="A103" i="1"/>
  <c r="Q103" i="1" s="1"/>
  <c r="R102" i="1"/>
  <c r="L102" i="1"/>
  <c r="H102" i="1"/>
  <c r="E102" i="1"/>
  <c r="D102" i="1"/>
  <c r="A102" i="1"/>
  <c r="J102" i="1" s="1"/>
  <c r="R101" i="1"/>
  <c r="Q101" i="1"/>
  <c r="O101" i="1"/>
  <c r="L101" i="1"/>
  <c r="K101" i="1"/>
  <c r="I101" i="1"/>
  <c r="H101" i="1"/>
  <c r="F101" i="1"/>
  <c r="E101" i="1"/>
  <c r="D101" i="1"/>
  <c r="C101" i="1"/>
  <c r="B101" i="1"/>
  <c r="A101" i="1"/>
  <c r="R100" i="1"/>
  <c r="P100" i="1"/>
  <c r="L100" i="1"/>
  <c r="J100" i="1"/>
  <c r="F100" i="1"/>
  <c r="E100" i="1"/>
  <c r="D100" i="1"/>
  <c r="C100" i="1"/>
  <c r="A100" i="1"/>
  <c r="I100" i="1" s="1"/>
  <c r="R99" i="1"/>
  <c r="P99" i="1"/>
  <c r="O99" i="1"/>
  <c r="N99" i="1"/>
  <c r="M99" i="1"/>
  <c r="L99" i="1"/>
  <c r="K99" i="1"/>
  <c r="J99" i="1"/>
  <c r="H99" i="1"/>
  <c r="G99" i="1"/>
  <c r="F99" i="1"/>
  <c r="E99" i="1"/>
  <c r="D99" i="1"/>
  <c r="C99" i="1"/>
  <c r="B99" i="1"/>
  <c r="A99" i="1"/>
  <c r="Q99" i="1" s="1"/>
  <c r="R98" i="1"/>
  <c r="L98" i="1"/>
  <c r="E98" i="1"/>
  <c r="D98" i="1"/>
  <c r="A98" i="1"/>
  <c r="P97" i="1"/>
  <c r="L97" i="1"/>
  <c r="J97" i="1"/>
  <c r="I97" i="1"/>
  <c r="E97" i="1"/>
  <c r="D97" i="1"/>
  <c r="C97" i="1"/>
  <c r="B97" i="1"/>
  <c r="A97" i="1"/>
  <c r="G97" i="1" s="1"/>
  <c r="Q96" i="1"/>
  <c r="M96" i="1"/>
  <c r="L96" i="1"/>
  <c r="K96" i="1"/>
  <c r="H96" i="1"/>
  <c r="E96" i="1"/>
  <c r="D96" i="1"/>
  <c r="C96" i="1"/>
  <c r="B96" i="1"/>
  <c r="A96" i="1"/>
  <c r="R95" i="1"/>
  <c r="P95" i="1"/>
  <c r="O95" i="1"/>
  <c r="N95" i="1"/>
  <c r="M95" i="1"/>
  <c r="L95" i="1"/>
  <c r="K95" i="1"/>
  <c r="J95" i="1"/>
  <c r="H95" i="1"/>
  <c r="G95" i="1"/>
  <c r="F95" i="1"/>
  <c r="E95" i="1"/>
  <c r="D95" i="1"/>
  <c r="C95" i="1"/>
  <c r="B95" i="1"/>
  <c r="A95" i="1"/>
  <c r="Q95" i="1" s="1"/>
  <c r="Q94" i="1"/>
  <c r="M94" i="1"/>
  <c r="L94" i="1"/>
  <c r="J94" i="1"/>
  <c r="H94" i="1"/>
  <c r="E94" i="1"/>
  <c r="D94" i="1"/>
  <c r="B94" i="1"/>
  <c r="A94" i="1"/>
  <c r="Q93" i="1"/>
  <c r="P93" i="1"/>
  <c r="O93" i="1"/>
  <c r="N93" i="1"/>
  <c r="L93" i="1"/>
  <c r="K93" i="1"/>
  <c r="J93" i="1"/>
  <c r="H93" i="1"/>
  <c r="G93" i="1"/>
  <c r="F93" i="1"/>
  <c r="E93" i="1"/>
  <c r="D93" i="1"/>
  <c r="C93" i="1"/>
  <c r="B93" i="1"/>
  <c r="A93" i="1"/>
  <c r="M93" i="1" s="1"/>
  <c r="R92" i="1"/>
  <c r="Q92" i="1"/>
  <c r="P92" i="1"/>
  <c r="N92" i="1"/>
  <c r="M92" i="1"/>
  <c r="L92" i="1"/>
  <c r="K92" i="1"/>
  <c r="I92" i="1"/>
  <c r="H92" i="1"/>
  <c r="F92" i="1"/>
  <c r="E92" i="1"/>
  <c r="D92" i="1"/>
  <c r="C92" i="1"/>
  <c r="B92" i="1"/>
  <c r="A92" i="1"/>
  <c r="R91" i="1"/>
  <c r="P91" i="1"/>
  <c r="O91" i="1"/>
  <c r="N91" i="1"/>
  <c r="M91" i="1"/>
  <c r="L91" i="1"/>
  <c r="K91" i="1"/>
  <c r="J91" i="1"/>
  <c r="H91" i="1"/>
  <c r="G91" i="1"/>
  <c r="F91" i="1"/>
  <c r="E91" i="1"/>
  <c r="D91" i="1"/>
  <c r="C91" i="1"/>
  <c r="B91" i="1"/>
  <c r="A91" i="1"/>
  <c r="Q91" i="1" s="1"/>
  <c r="R90" i="1"/>
  <c r="Q90" i="1"/>
  <c r="P90" i="1"/>
  <c r="O90" i="1"/>
  <c r="N90" i="1"/>
  <c r="M90" i="1"/>
  <c r="L90" i="1"/>
  <c r="I90" i="1"/>
  <c r="H90" i="1"/>
  <c r="G90" i="1"/>
  <c r="F90" i="1"/>
  <c r="E90" i="1"/>
  <c r="D90" i="1"/>
  <c r="B90" i="1"/>
  <c r="A90" i="1"/>
  <c r="Q89" i="1"/>
  <c r="L89" i="1"/>
  <c r="I89" i="1"/>
  <c r="G89" i="1"/>
  <c r="E89" i="1"/>
  <c r="D89" i="1"/>
  <c r="A89" i="1"/>
  <c r="R89" i="1" s="1"/>
  <c r="R88" i="1"/>
  <c r="P88" i="1"/>
  <c r="M88" i="1"/>
  <c r="L88" i="1"/>
  <c r="I88" i="1"/>
  <c r="H88" i="1"/>
  <c r="E88" i="1"/>
  <c r="D88" i="1"/>
  <c r="C88" i="1"/>
  <c r="A88" i="1"/>
  <c r="J88" i="1" s="1"/>
  <c r="P87" i="1"/>
  <c r="N87" i="1"/>
  <c r="L87" i="1"/>
  <c r="H87" i="1"/>
  <c r="F87" i="1"/>
  <c r="E87" i="1"/>
  <c r="D87" i="1"/>
  <c r="A87" i="1"/>
  <c r="M87" i="1" s="1"/>
  <c r="R86" i="1"/>
  <c r="P86" i="1"/>
  <c r="L86" i="1"/>
  <c r="I86" i="1"/>
  <c r="G86" i="1"/>
  <c r="E86" i="1"/>
  <c r="D86" i="1"/>
  <c r="A86" i="1"/>
  <c r="Q86" i="1" s="1"/>
  <c r="R85" i="1"/>
  <c r="O85" i="1"/>
  <c r="L85" i="1"/>
  <c r="I85" i="1"/>
  <c r="F85" i="1"/>
  <c r="E85" i="1"/>
  <c r="D85" i="1"/>
  <c r="A85" i="1"/>
  <c r="Q85" i="1" s="1"/>
  <c r="Q84" i="1"/>
  <c r="O84" i="1"/>
  <c r="M84" i="1"/>
  <c r="L84" i="1"/>
  <c r="I84" i="1"/>
  <c r="H84" i="1"/>
  <c r="F84" i="1"/>
  <c r="E84" i="1"/>
  <c r="D84" i="1"/>
  <c r="C84" i="1"/>
  <c r="A84" i="1"/>
  <c r="P84" i="1" s="1"/>
  <c r="L83" i="1"/>
  <c r="E83" i="1"/>
  <c r="D83" i="1"/>
  <c r="A83" i="1"/>
  <c r="Q83" i="1" s="1"/>
  <c r="Q82" i="1"/>
  <c r="L82" i="1"/>
  <c r="H82" i="1"/>
  <c r="E82" i="1"/>
  <c r="D82" i="1"/>
  <c r="A82" i="1"/>
  <c r="J82" i="1" s="1"/>
  <c r="L81" i="1"/>
  <c r="E81" i="1"/>
  <c r="D81" i="1"/>
  <c r="A81" i="1"/>
  <c r="P80" i="1"/>
  <c r="L80" i="1"/>
  <c r="I80" i="1"/>
  <c r="G80" i="1"/>
  <c r="E80" i="1"/>
  <c r="D80" i="1"/>
  <c r="A80" i="1"/>
  <c r="Q80" i="1" s="1"/>
  <c r="R79" i="1"/>
  <c r="P79" i="1"/>
  <c r="N79" i="1"/>
  <c r="M79" i="1"/>
  <c r="L79" i="1"/>
  <c r="K79" i="1"/>
  <c r="J79" i="1"/>
  <c r="H79" i="1"/>
  <c r="F79" i="1"/>
  <c r="E79" i="1"/>
  <c r="D79" i="1"/>
  <c r="C79" i="1"/>
  <c r="B79" i="1"/>
  <c r="A79" i="1"/>
  <c r="O79" i="1" s="1"/>
  <c r="R78" i="1"/>
  <c r="P78" i="1"/>
  <c r="O78" i="1"/>
  <c r="M78" i="1"/>
  <c r="L78" i="1"/>
  <c r="K78" i="1"/>
  <c r="I78" i="1"/>
  <c r="G78" i="1"/>
  <c r="E78" i="1"/>
  <c r="D78" i="1"/>
  <c r="C78" i="1"/>
  <c r="B78" i="1"/>
  <c r="A78" i="1"/>
  <c r="R77" i="1"/>
  <c r="O77" i="1"/>
  <c r="N77" i="1"/>
  <c r="M77" i="1"/>
  <c r="L77" i="1"/>
  <c r="K77" i="1"/>
  <c r="I77" i="1"/>
  <c r="F77" i="1"/>
  <c r="E77" i="1"/>
  <c r="D77" i="1"/>
  <c r="C77" i="1"/>
  <c r="B77" i="1"/>
  <c r="A77" i="1"/>
  <c r="Q76" i="1"/>
  <c r="L76" i="1"/>
  <c r="H76" i="1"/>
  <c r="E76" i="1"/>
  <c r="D76" i="1"/>
  <c r="A76" i="1"/>
  <c r="L75" i="1"/>
  <c r="E75" i="1"/>
  <c r="D75" i="1"/>
  <c r="A75" i="1"/>
  <c r="Q75" i="1" s="1"/>
  <c r="L74" i="1"/>
  <c r="J74" i="1"/>
  <c r="E74" i="1"/>
  <c r="D74" i="1"/>
  <c r="C74" i="1"/>
  <c r="A74" i="1"/>
  <c r="L73" i="1"/>
  <c r="J73" i="1"/>
  <c r="E73" i="1"/>
  <c r="D73" i="1"/>
  <c r="A73" i="1"/>
  <c r="P72" i="1"/>
  <c r="O72" i="1"/>
  <c r="N72" i="1"/>
  <c r="M72" i="1"/>
  <c r="L72" i="1"/>
  <c r="I72" i="1"/>
  <c r="G72" i="1"/>
  <c r="F72" i="1"/>
  <c r="E72" i="1"/>
  <c r="D72" i="1"/>
  <c r="C72" i="1"/>
  <c r="A72" i="1"/>
  <c r="R71" i="1"/>
  <c r="P71" i="1"/>
  <c r="O71" i="1"/>
  <c r="N71" i="1"/>
  <c r="M71" i="1"/>
  <c r="L71" i="1"/>
  <c r="K71" i="1"/>
  <c r="J71" i="1"/>
  <c r="H71" i="1"/>
  <c r="G71" i="1"/>
  <c r="F71" i="1"/>
  <c r="E71" i="1"/>
  <c r="D71" i="1"/>
  <c r="C71" i="1"/>
  <c r="B71" i="1"/>
  <c r="A71" i="1"/>
  <c r="Q71" i="1" s="1"/>
  <c r="R70" i="1"/>
  <c r="Q70" i="1"/>
  <c r="P70" i="1"/>
  <c r="O70" i="1"/>
  <c r="M70" i="1"/>
  <c r="L70" i="1"/>
  <c r="K70" i="1"/>
  <c r="I70" i="1"/>
  <c r="H70" i="1"/>
  <c r="G70" i="1"/>
  <c r="E70" i="1"/>
  <c r="D70" i="1"/>
  <c r="C70" i="1"/>
  <c r="B70" i="1"/>
  <c r="A70" i="1"/>
  <c r="R69" i="1"/>
  <c r="Q69" i="1"/>
  <c r="O69" i="1"/>
  <c r="N69" i="1"/>
  <c r="M69" i="1"/>
  <c r="L69" i="1"/>
  <c r="K69" i="1"/>
  <c r="I69" i="1"/>
  <c r="G69" i="1"/>
  <c r="F69" i="1"/>
  <c r="E69" i="1"/>
  <c r="D69" i="1"/>
  <c r="C69" i="1"/>
  <c r="B69" i="1"/>
  <c r="A69" i="1"/>
  <c r="L68" i="1"/>
  <c r="K68" i="1"/>
  <c r="E68" i="1"/>
  <c r="D68" i="1"/>
  <c r="A68" i="1"/>
  <c r="N68" i="1" s="1"/>
  <c r="P67" i="1"/>
  <c r="N67" i="1"/>
  <c r="M67" i="1"/>
  <c r="L67" i="1"/>
  <c r="K67" i="1"/>
  <c r="H67" i="1"/>
  <c r="F67" i="1"/>
  <c r="E67" i="1"/>
  <c r="D67" i="1"/>
  <c r="C67" i="1"/>
  <c r="A67" i="1"/>
  <c r="R67" i="1" s="1"/>
  <c r="R66" i="1"/>
  <c r="P66" i="1"/>
  <c r="O66" i="1"/>
  <c r="L66" i="1"/>
  <c r="I66" i="1"/>
  <c r="G66" i="1"/>
  <c r="E66" i="1"/>
  <c r="D66" i="1"/>
  <c r="C66" i="1"/>
  <c r="A66" i="1"/>
  <c r="Q66" i="1" s="1"/>
  <c r="R65" i="1"/>
  <c r="O65" i="1"/>
  <c r="N65" i="1"/>
  <c r="L65" i="1"/>
  <c r="I65" i="1"/>
  <c r="F65" i="1"/>
  <c r="E65" i="1"/>
  <c r="D65" i="1"/>
  <c r="C65" i="1"/>
  <c r="A65" i="1"/>
  <c r="Q65" i="1" s="1"/>
  <c r="Q64" i="1"/>
  <c r="P64" i="1"/>
  <c r="O64" i="1"/>
  <c r="N64" i="1"/>
  <c r="M64" i="1"/>
  <c r="L64" i="1"/>
  <c r="I64" i="1"/>
  <c r="H64" i="1"/>
  <c r="G64" i="1"/>
  <c r="F64" i="1"/>
  <c r="E64" i="1"/>
  <c r="D64" i="1"/>
  <c r="C64" i="1"/>
  <c r="A64" i="1"/>
  <c r="N63" i="1"/>
  <c r="L63" i="1"/>
  <c r="G63" i="1"/>
  <c r="E63" i="1"/>
  <c r="D63" i="1"/>
  <c r="A63" i="1"/>
  <c r="I63" i="1" s="1"/>
  <c r="Q62" i="1"/>
  <c r="M62" i="1"/>
  <c r="L62" i="1"/>
  <c r="J62" i="1"/>
  <c r="H62" i="1"/>
  <c r="G62" i="1"/>
  <c r="E62" i="1"/>
  <c r="D62" i="1"/>
  <c r="A62" i="1"/>
  <c r="L61" i="1"/>
  <c r="F61" i="1"/>
  <c r="E61" i="1"/>
  <c r="D61" i="1"/>
  <c r="A61" i="1"/>
  <c r="M61" i="1" s="1"/>
  <c r="P60" i="1"/>
  <c r="O60" i="1"/>
  <c r="M60" i="1"/>
  <c r="L60" i="1"/>
  <c r="I60" i="1"/>
  <c r="G60" i="1"/>
  <c r="F60" i="1"/>
  <c r="E60" i="1"/>
  <c r="D60" i="1"/>
  <c r="A60" i="1"/>
  <c r="Q60" i="1" s="1"/>
  <c r="R59" i="1"/>
  <c r="P59" i="1"/>
  <c r="O59" i="1"/>
  <c r="M59" i="1"/>
  <c r="L59" i="1"/>
  <c r="K59" i="1"/>
  <c r="J59" i="1"/>
  <c r="H59" i="1"/>
  <c r="G59" i="1"/>
  <c r="E59" i="1"/>
  <c r="D59" i="1"/>
  <c r="C59" i="1"/>
  <c r="B59" i="1"/>
  <c r="A59" i="1"/>
  <c r="Q59" i="1" s="1"/>
  <c r="R58" i="1"/>
  <c r="Q58" i="1"/>
  <c r="O58" i="1"/>
  <c r="L58" i="1"/>
  <c r="K58" i="1"/>
  <c r="I58" i="1"/>
  <c r="H58" i="1"/>
  <c r="E58" i="1"/>
  <c r="D58" i="1"/>
  <c r="C58" i="1"/>
  <c r="B58" i="1"/>
  <c r="A58" i="1"/>
  <c r="P58" i="1" s="1"/>
  <c r="R57" i="1"/>
  <c r="Q57" i="1"/>
  <c r="N57" i="1"/>
  <c r="L57" i="1"/>
  <c r="K57" i="1"/>
  <c r="I57" i="1"/>
  <c r="G57" i="1"/>
  <c r="E57" i="1"/>
  <c r="D57" i="1"/>
  <c r="C57" i="1"/>
  <c r="B57" i="1"/>
  <c r="A57" i="1"/>
  <c r="O57" i="1" s="1"/>
  <c r="L56" i="1"/>
  <c r="E56" i="1"/>
  <c r="D56" i="1"/>
  <c r="A56" i="1"/>
  <c r="Q56" i="1" s="1"/>
  <c r="Q55" i="1"/>
  <c r="P55" i="1"/>
  <c r="N55" i="1"/>
  <c r="L55" i="1"/>
  <c r="K55" i="1"/>
  <c r="I55" i="1"/>
  <c r="H55" i="1"/>
  <c r="F55" i="1"/>
  <c r="E55" i="1"/>
  <c r="D55" i="1"/>
  <c r="C55" i="1"/>
  <c r="A55" i="1"/>
  <c r="L54" i="1"/>
  <c r="J54" i="1"/>
  <c r="I54" i="1"/>
  <c r="E54" i="1"/>
  <c r="D54" i="1"/>
  <c r="A54" i="1"/>
  <c r="L53" i="1"/>
  <c r="E53" i="1"/>
  <c r="D53" i="1"/>
  <c r="A53" i="1"/>
  <c r="R53" i="1" s="1"/>
  <c r="Q52" i="1"/>
  <c r="O52" i="1"/>
  <c r="M52" i="1"/>
  <c r="L52" i="1"/>
  <c r="I52" i="1"/>
  <c r="H52" i="1"/>
  <c r="F52" i="1"/>
  <c r="E52" i="1"/>
  <c r="D52" i="1"/>
  <c r="C52" i="1"/>
  <c r="A52" i="1"/>
  <c r="P52" i="1" s="1"/>
  <c r="L51" i="1"/>
  <c r="J51" i="1"/>
  <c r="I51" i="1"/>
  <c r="E51" i="1"/>
  <c r="D51" i="1"/>
  <c r="A51" i="1"/>
  <c r="L50" i="1"/>
  <c r="E50" i="1"/>
  <c r="D50" i="1"/>
  <c r="A50" i="1"/>
  <c r="Q50" i="1" s="1"/>
  <c r="Q49" i="1"/>
  <c r="L49" i="1"/>
  <c r="J49" i="1"/>
  <c r="G49" i="1"/>
  <c r="E49" i="1"/>
  <c r="D49" i="1"/>
  <c r="B49" i="1"/>
  <c r="A49" i="1"/>
  <c r="K49" i="1" s="1"/>
  <c r="L48" i="1"/>
  <c r="G48" i="1"/>
  <c r="E48" i="1"/>
  <c r="D48" i="1"/>
  <c r="A48" i="1"/>
  <c r="M48" i="1" s="1"/>
  <c r="R47" i="1"/>
  <c r="P47" i="1"/>
  <c r="N47" i="1"/>
  <c r="M47" i="1"/>
  <c r="L47" i="1"/>
  <c r="K47" i="1"/>
  <c r="J47" i="1"/>
  <c r="H47" i="1"/>
  <c r="F47" i="1"/>
  <c r="E47" i="1"/>
  <c r="D47" i="1"/>
  <c r="C47" i="1"/>
  <c r="B47" i="1"/>
  <c r="A47" i="1"/>
  <c r="O47" i="1" s="1"/>
  <c r="R46" i="1"/>
  <c r="P46" i="1"/>
  <c r="O46" i="1"/>
  <c r="M46" i="1"/>
  <c r="L46" i="1"/>
  <c r="K46" i="1"/>
  <c r="I46" i="1"/>
  <c r="G46" i="1"/>
  <c r="E46" i="1"/>
  <c r="D46" i="1"/>
  <c r="C46" i="1"/>
  <c r="B46" i="1"/>
  <c r="A46" i="1"/>
  <c r="R45" i="1"/>
  <c r="O45" i="1"/>
  <c r="N45" i="1"/>
  <c r="M45" i="1"/>
  <c r="L45" i="1"/>
  <c r="K45" i="1"/>
  <c r="I45" i="1"/>
  <c r="F45" i="1"/>
  <c r="E45" i="1"/>
  <c r="D45" i="1"/>
  <c r="C45" i="1"/>
  <c r="B45" i="1"/>
  <c r="A45" i="1"/>
  <c r="N44" i="1"/>
  <c r="L44" i="1"/>
  <c r="K44" i="1"/>
  <c r="H44" i="1"/>
  <c r="E44" i="1"/>
  <c r="D44" i="1"/>
  <c r="C44" i="1"/>
  <c r="A44" i="1"/>
  <c r="L43" i="1"/>
  <c r="K43" i="1"/>
  <c r="I43" i="1"/>
  <c r="E43" i="1"/>
  <c r="D43" i="1"/>
  <c r="A43" i="1"/>
  <c r="M42" i="1"/>
  <c r="L42" i="1"/>
  <c r="G42" i="1"/>
  <c r="E42" i="1"/>
  <c r="D42" i="1"/>
  <c r="A42" i="1"/>
  <c r="L41" i="1"/>
  <c r="E41" i="1"/>
  <c r="D41" i="1"/>
  <c r="A41" i="1"/>
  <c r="F41" i="1" s="1"/>
  <c r="P40" i="1"/>
  <c r="O40" i="1"/>
  <c r="N40" i="1"/>
  <c r="M40" i="1"/>
  <c r="L40" i="1"/>
  <c r="I40" i="1"/>
  <c r="G40" i="1"/>
  <c r="F40" i="1"/>
  <c r="E40" i="1"/>
  <c r="D40" i="1"/>
  <c r="C40" i="1"/>
  <c r="A40" i="1"/>
  <c r="R39" i="1"/>
  <c r="P39" i="1"/>
  <c r="O39" i="1"/>
  <c r="N39" i="1"/>
  <c r="M39" i="1"/>
  <c r="L39" i="1"/>
  <c r="K39" i="1"/>
  <c r="J39" i="1"/>
  <c r="H39" i="1"/>
  <c r="G39" i="1"/>
  <c r="F39" i="1"/>
  <c r="E39" i="1"/>
  <c r="D39" i="1"/>
  <c r="C39" i="1"/>
  <c r="B39" i="1"/>
  <c r="A39" i="1"/>
  <c r="Q39" i="1" s="1"/>
  <c r="R38" i="1"/>
  <c r="Q38" i="1"/>
  <c r="P38" i="1"/>
  <c r="O38" i="1"/>
  <c r="M38" i="1"/>
  <c r="L38" i="1"/>
  <c r="K38" i="1"/>
  <c r="I38" i="1"/>
  <c r="H38" i="1"/>
  <c r="G38" i="1"/>
  <c r="E38" i="1"/>
  <c r="D38" i="1"/>
  <c r="C38" i="1"/>
  <c r="B38" i="1"/>
  <c r="A38" i="1"/>
  <c r="R37" i="1"/>
  <c r="Q37" i="1"/>
  <c r="O37" i="1"/>
  <c r="N37" i="1"/>
  <c r="M37" i="1"/>
  <c r="L37" i="1"/>
  <c r="K37" i="1"/>
  <c r="I37" i="1"/>
  <c r="G37" i="1"/>
  <c r="F37" i="1"/>
  <c r="E37" i="1"/>
  <c r="D37" i="1"/>
  <c r="C37" i="1"/>
  <c r="B37" i="1"/>
  <c r="A37" i="1"/>
  <c r="Q36" i="1"/>
  <c r="O36" i="1"/>
  <c r="N36" i="1"/>
  <c r="L36" i="1"/>
  <c r="K36" i="1"/>
  <c r="G36" i="1"/>
  <c r="E36" i="1"/>
  <c r="D36" i="1"/>
  <c r="A36" i="1"/>
  <c r="Q35" i="1"/>
  <c r="P35" i="1"/>
  <c r="N35" i="1"/>
  <c r="L35" i="1"/>
  <c r="H35" i="1"/>
  <c r="G35" i="1"/>
  <c r="E35" i="1"/>
  <c r="D35" i="1"/>
  <c r="A35" i="1"/>
  <c r="I35" i="1" s="1"/>
  <c r="Q34" i="1"/>
  <c r="P34" i="1"/>
  <c r="L34" i="1"/>
  <c r="E34" i="1"/>
  <c r="D34" i="1"/>
  <c r="A34" i="1"/>
  <c r="J34" i="1" s="1"/>
  <c r="L33" i="1"/>
  <c r="E33" i="1"/>
  <c r="D33" i="1"/>
  <c r="A33" i="1"/>
  <c r="R33" i="1" s="1"/>
  <c r="Q32" i="1"/>
  <c r="P32" i="1"/>
  <c r="O32" i="1"/>
  <c r="N32" i="1"/>
  <c r="M32" i="1"/>
  <c r="L32" i="1"/>
  <c r="I32" i="1"/>
  <c r="H32" i="1"/>
  <c r="G32" i="1"/>
  <c r="F32" i="1"/>
  <c r="E32" i="1"/>
  <c r="D32" i="1"/>
  <c r="C32" i="1"/>
  <c r="A32" i="1"/>
  <c r="Q31" i="1"/>
  <c r="P31" i="1"/>
  <c r="N31" i="1"/>
  <c r="L31" i="1"/>
  <c r="I31" i="1"/>
  <c r="G31" i="1"/>
  <c r="F31" i="1"/>
  <c r="E31" i="1"/>
  <c r="D31" i="1"/>
  <c r="A31" i="1"/>
  <c r="R31" i="1" s="1"/>
  <c r="P30" i="1"/>
  <c r="M30" i="1"/>
  <c r="L30" i="1"/>
  <c r="E30" i="1"/>
  <c r="D30" i="1"/>
  <c r="A30" i="1"/>
  <c r="J30" i="1" s="1"/>
  <c r="L29" i="1"/>
  <c r="E29" i="1"/>
  <c r="D29" i="1"/>
  <c r="B29" i="1"/>
  <c r="A29" i="1"/>
  <c r="J29" i="1" s="1"/>
  <c r="P28" i="1"/>
  <c r="L28" i="1"/>
  <c r="I28" i="1"/>
  <c r="H28" i="1"/>
  <c r="F28" i="1"/>
  <c r="E28" i="1"/>
  <c r="D28" i="1"/>
  <c r="A28" i="1"/>
  <c r="K28" i="1" s="1"/>
  <c r="Q27" i="1"/>
  <c r="P27" i="1"/>
  <c r="M27" i="1"/>
  <c r="L27" i="1"/>
  <c r="H27" i="1"/>
  <c r="G27" i="1"/>
  <c r="E27" i="1"/>
  <c r="D27" i="1"/>
  <c r="A27" i="1"/>
  <c r="R27" i="1" s="1"/>
  <c r="Q26" i="1"/>
  <c r="O26" i="1"/>
  <c r="L26" i="1"/>
  <c r="E26" i="1"/>
  <c r="D26" i="1"/>
  <c r="C26" i="1"/>
  <c r="A26" i="1"/>
  <c r="J26" i="1" s="1"/>
  <c r="L25" i="1"/>
  <c r="E25" i="1"/>
  <c r="D25" i="1"/>
  <c r="A25" i="1"/>
  <c r="Q24" i="1"/>
  <c r="P24" i="1"/>
  <c r="N24" i="1"/>
  <c r="L24" i="1"/>
  <c r="K24" i="1"/>
  <c r="I24" i="1"/>
  <c r="H24" i="1"/>
  <c r="G24" i="1"/>
  <c r="E24" i="1"/>
  <c r="D24" i="1"/>
  <c r="C24" i="1"/>
  <c r="A24" i="1"/>
  <c r="N23" i="1"/>
  <c r="L23" i="1"/>
  <c r="E23" i="1"/>
  <c r="D23" i="1"/>
  <c r="C23" i="1"/>
  <c r="A23" i="1"/>
  <c r="I23" i="1" s="1"/>
  <c r="L22" i="1"/>
  <c r="E22" i="1"/>
  <c r="D22" i="1"/>
  <c r="A22" i="1"/>
  <c r="P22" i="1" s="1"/>
  <c r="R21" i="1"/>
  <c r="M21" i="1"/>
  <c r="L21" i="1"/>
  <c r="J21" i="1"/>
  <c r="F21" i="1"/>
  <c r="E21" i="1"/>
  <c r="D21" i="1"/>
  <c r="C21" i="1"/>
  <c r="A21" i="1"/>
  <c r="I21" i="1" s="1"/>
  <c r="M20" i="1"/>
  <c r="L20" i="1"/>
  <c r="E20" i="1"/>
  <c r="D20" i="1"/>
  <c r="C20" i="1"/>
  <c r="A20" i="1"/>
  <c r="K20" i="1" s="1"/>
  <c r="Q19" i="1"/>
  <c r="M19" i="1"/>
  <c r="L19" i="1"/>
  <c r="J19" i="1"/>
  <c r="I19" i="1"/>
  <c r="E19" i="1"/>
  <c r="D19" i="1"/>
  <c r="C19" i="1"/>
  <c r="B19" i="1"/>
  <c r="A19" i="1"/>
  <c r="Q18" i="1"/>
  <c r="O18" i="1"/>
  <c r="M18" i="1"/>
  <c r="L18" i="1"/>
  <c r="K18" i="1"/>
  <c r="J18" i="1"/>
  <c r="H18" i="1"/>
  <c r="F18" i="1"/>
  <c r="E18" i="1"/>
  <c r="D18" i="1"/>
  <c r="C18" i="1"/>
  <c r="B18" i="1"/>
  <c r="A18" i="1"/>
  <c r="N18" i="1" s="1"/>
  <c r="R17" i="1"/>
  <c r="P17" i="1"/>
  <c r="O17" i="1"/>
  <c r="N17" i="1"/>
  <c r="M17" i="1"/>
  <c r="L17" i="1"/>
  <c r="K17" i="1"/>
  <c r="J17" i="1"/>
  <c r="H17" i="1"/>
  <c r="G17" i="1"/>
  <c r="F17" i="1"/>
  <c r="E17" i="1"/>
  <c r="D17" i="1"/>
  <c r="C17" i="1"/>
  <c r="B17" i="1"/>
  <c r="A17" i="1"/>
  <c r="Q17" i="1" s="1"/>
  <c r="O16" i="1"/>
  <c r="N16" i="1"/>
  <c r="L16" i="1"/>
  <c r="E16" i="1"/>
  <c r="D16" i="1"/>
  <c r="A16" i="1"/>
  <c r="I16" i="1" s="1"/>
  <c r="Q15" i="1"/>
  <c r="P15" i="1"/>
  <c r="N15" i="1"/>
  <c r="L15" i="1"/>
  <c r="K15" i="1"/>
  <c r="I15" i="1"/>
  <c r="F15" i="1"/>
  <c r="E15" i="1"/>
  <c r="D15" i="1"/>
  <c r="C15" i="1"/>
  <c r="B15" i="1"/>
  <c r="A15" i="1"/>
  <c r="R15" i="1" s="1"/>
  <c r="R14" i="1"/>
  <c r="P14" i="1"/>
  <c r="N14" i="1"/>
  <c r="M14" i="1"/>
  <c r="L14" i="1"/>
  <c r="K14" i="1"/>
  <c r="J14" i="1"/>
  <c r="H14" i="1"/>
  <c r="F14" i="1"/>
  <c r="E14" i="1"/>
  <c r="D14" i="1"/>
  <c r="C14" i="1"/>
  <c r="B14" i="1"/>
  <c r="A14" i="1"/>
  <c r="O14" i="1" s="1"/>
  <c r="R13" i="1"/>
  <c r="P13" i="1"/>
  <c r="O13" i="1"/>
  <c r="N13" i="1"/>
  <c r="M13" i="1"/>
  <c r="L13" i="1"/>
  <c r="K13" i="1"/>
  <c r="J13" i="1"/>
  <c r="H13" i="1"/>
  <c r="G13" i="1"/>
  <c r="F13" i="1"/>
  <c r="E13" i="1"/>
  <c r="D13" i="1"/>
  <c r="C13" i="1"/>
  <c r="B13" i="1"/>
  <c r="A13" i="1"/>
  <c r="Q13" i="1" s="1"/>
  <c r="R12" i="1"/>
  <c r="P12" i="1"/>
  <c r="L12" i="1"/>
  <c r="I12" i="1"/>
  <c r="H12" i="1"/>
  <c r="F12" i="1"/>
  <c r="E12" i="1"/>
  <c r="D12" i="1"/>
  <c r="B12" i="1"/>
  <c r="A12" i="1"/>
  <c r="R11" i="1"/>
  <c r="Q11" i="1"/>
  <c r="N11" i="1"/>
  <c r="L11" i="1"/>
  <c r="H11" i="1"/>
  <c r="F11" i="1"/>
  <c r="E11" i="1"/>
  <c r="D11" i="1"/>
  <c r="A11" i="1"/>
  <c r="K11" i="1" s="1"/>
  <c r="R10" i="1"/>
  <c r="P10" i="1"/>
  <c r="N10" i="1"/>
  <c r="M10" i="1"/>
  <c r="L10" i="1"/>
  <c r="K10" i="1"/>
  <c r="J10" i="1"/>
  <c r="H10" i="1"/>
  <c r="F10" i="1"/>
  <c r="E10" i="1"/>
  <c r="D10" i="1"/>
  <c r="C10" i="1"/>
  <c r="B10" i="1"/>
  <c r="A10" i="1"/>
  <c r="O10" i="1" s="1"/>
  <c r="R9" i="1"/>
  <c r="P9" i="1"/>
  <c r="O9" i="1"/>
  <c r="N9" i="1"/>
  <c r="M9" i="1"/>
  <c r="L9" i="1"/>
  <c r="K9" i="1"/>
  <c r="J9" i="1"/>
  <c r="H9" i="1"/>
  <c r="G9" i="1"/>
  <c r="F9" i="1"/>
  <c r="E9" i="1"/>
  <c r="D9" i="1"/>
  <c r="C9" i="1"/>
  <c r="B9" i="1"/>
  <c r="A9" i="1"/>
  <c r="Q9" i="1" s="1"/>
  <c r="O8" i="1"/>
  <c r="N8" i="1"/>
  <c r="L8" i="1"/>
  <c r="E8" i="1"/>
  <c r="D8" i="1"/>
  <c r="A8" i="1"/>
  <c r="I8" i="1" s="1"/>
  <c r="Q7" i="1"/>
  <c r="P7" i="1"/>
  <c r="N7" i="1"/>
  <c r="L7" i="1"/>
  <c r="K7" i="1"/>
  <c r="I7" i="1"/>
  <c r="F7" i="1"/>
  <c r="E7" i="1"/>
  <c r="D7" i="1"/>
  <c r="C7" i="1"/>
  <c r="B7" i="1"/>
  <c r="A7" i="1"/>
  <c r="R7" i="1" s="1"/>
  <c r="R6" i="1"/>
  <c r="P6" i="1"/>
  <c r="N6" i="1"/>
  <c r="M6" i="1"/>
  <c r="L6" i="1"/>
  <c r="K6" i="1"/>
  <c r="J6" i="1"/>
  <c r="H6" i="1"/>
  <c r="F6" i="1"/>
  <c r="E6" i="1"/>
  <c r="D6" i="1"/>
  <c r="C6" i="1"/>
  <c r="B6" i="1"/>
  <c r="A6" i="1"/>
  <c r="O6" i="1" s="1"/>
  <c r="R5" i="1"/>
  <c r="P5" i="1"/>
  <c r="O5" i="1"/>
  <c r="N5" i="1"/>
  <c r="M5" i="1"/>
  <c r="L5" i="1"/>
  <c r="K5" i="1"/>
  <c r="J5" i="1"/>
  <c r="H5" i="1"/>
  <c r="G5" i="1"/>
  <c r="F5" i="1"/>
  <c r="E5" i="1"/>
  <c r="D5" i="1"/>
  <c r="C5" i="1"/>
  <c r="B5" i="1"/>
  <c r="A5" i="1"/>
  <c r="Q5" i="1" s="1"/>
  <c r="R4" i="1"/>
  <c r="P4" i="1"/>
  <c r="L4" i="1"/>
  <c r="I4" i="1"/>
  <c r="H4" i="1"/>
  <c r="F4" i="1"/>
  <c r="E4" i="1"/>
  <c r="D4" i="1"/>
  <c r="B4" i="1"/>
  <c r="A4" i="1"/>
  <c r="R3" i="1"/>
  <c r="Q3" i="1"/>
  <c r="N3" i="1"/>
  <c r="L3" i="1"/>
  <c r="H3" i="1"/>
  <c r="F3" i="1"/>
  <c r="E3" i="1"/>
  <c r="D3" i="1"/>
  <c r="A3" i="1"/>
  <c r="I3" i="1" s="1"/>
  <c r="R2" i="1"/>
  <c r="P2" i="1"/>
  <c r="N2" i="1"/>
  <c r="M2" i="1"/>
  <c r="L2" i="1"/>
  <c r="K2" i="1"/>
  <c r="J2" i="1"/>
  <c r="H2" i="1"/>
  <c r="F2" i="1"/>
  <c r="E2" i="1"/>
  <c r="D2" i="1"/>
  <c r="C2" i="1"/>
  <c r="B2" i="1"/>
  <c r="A2" i="1"/>
  <c r="O2" i="1" s="1"/>
  <c r="P25" i="1" l="1"/>
  <c r="H25" i="1"/>
  <c r="M25" i="1"/>
  <c r="O25" i="1"/>
  <c r="F25" i="1"/>
  <c r="K4" i="1"/>
  <c r="C4" i="1"/>
  <c r="M4" i="1"/>
  <c r="J4" i="1"/>
  <c r="F8" i="1"/>
  <c r="P8" i="1"/>
  <c r="I11" i="1"/>
  <c r="K12" i="1"/>
  <c r="C12" i="1"/>
  <c r="M12" i="1"/>
  <c r="J12" i="1"/>
  <c r="F16" i="1"/>
  <c r="P16" i="1"/>
  <c r="N19" i="1"/>
  <c r="F19" i="1"/>
  <c r="P19" i="1"/>
  <c r="H19" i="1"/>
  <c r="K19" i="1"/>
  <c r="O20" i="1"/>
  <c r="B22" i="1"/>
  <c r="P23" i="1"/>
  <c r="B25" i="1"/>
  <c r="R26" i="1"/>
  <c r="I27" i="1"/>
  <c r="M29" i="1"/>
  <c r="G30" i="1"/>
  <c r="Q30" i="1"/>
  <c r="H31" i="1"/>
  <c r="C33" i="1"/>
  <c r="N33" i="1"/>
  <c r="G34" i="1"/>
  <c r="R34" i="1"/>
  <c r="R36" i="1"/>
  <c r="J36" i="1"/>
  <c r="B36" i="1"/>
  <c r="I36" i="1"/>
  <c r="C36" i="1"/>
  <c r="M36" i="1"/>
  <c r="C41" i="1"/>
  <c r="N42" i="1"/>
  <c r="F42" i="1"/>
  <c r="R42" i="1"/>
  <c r="I42" i="1"/>
  <c r="Q42" i="1"/>
  <c r="H42" i="1"/>
  <c r="O42" i="1"/>
  <c r="K42" i="1"/>
  <c r="B42" i="1"/>
  <c r="P42" i="1"/>
  <c r="I48" i="1"/>
  <c r="B50" i="1"/>
  <c r="C53" i="1"/>
  <c r="F63" i="1"/>
  <c r="G83" i="1"/>
  <c r="K25" i="1"/>
  <c r="P53" i="1"/>
  <c r="H53" i="1"/>
  <c r="N53" i="1"/>
  <c r="M53" i="1"/>
  <c r="K53" i="1"/>
  <c r="B53" i="1"/>
  <c r="Q53" i="1"/>
  <c r="G53" i="1"/>
  <c r="O53" i="1"/>
  <c r="M3" i="1"/>
  <c r="O3" i="1"/>
  <c r="G3" i="1"/>
  <c r="J3" i="1"/>
  <c r="G8" i="1"/>
  <c r="J11" i="1"/>
  <c r="Q20" i="1"/>
  <c r="C22" i="1"/>
  <c r="M22" i="1"/>
  <c r="F23" i="1"/>
  <c r="Q23" i="1"/>
  <c r="C25" i="1"/>
  <c r="N25" i="1"/>
  <c r="H26" i="1"/>
  <c r="N27" i="1"/>
  <c r="F27" i="1"/>
  <c r="J27" i="1"/>
  <c r="R28" i="1"/>
  <c r="J28" i="1"/>
  <c r="B28" i="1"/>
  <c r="C28" i="1"/>
  <c r="N28" i="1"/>
  <c r="O29" i="1"/>
  <c r="H30" i="1"/>
  <c r="R30" i="1"/>
  <c r="O33" i="1"/>
  <c r="H34" i="1"/>
  <c r="R35" i="1"/>
  <c r="J35" i="1"/>
  <c r="B35" i="1"/>
  <c r="K35" i="1"/>
  <c r="C42" i="1"/>
  <c r="P43" i="1"/>
  <c r="H43" i="1"/>
  <c r="O43" i="1"/>
  <c r="G43" i="1"/>
  <c r="M43" i="1"/>
  <c r="R43" i="1"/>
  <c r="J43" i="1"/>
  <c r="B43" i="1"/>
  <c r="N43" i="1"/>
  <c r="K48" i="1"/>
  <c r="N51" i="1"/>
  <c r="F51" i="1"/>
  <c r="M51" i="1"/>
  <c r="K51" i="1"/>
  <c r="C51" i="1"/>
  <c r="P51" i="1"/>
  <c r="H51" i="1"/>
  <c r="O51" i="1"/>
  <c r="N54" i="1"/>
  <c r="F54" i="1"/>
  <c r="O54" i="1"/>
  <c r="M54" i="1"/>
  <c r="K54" i="1"/>
  <c r="B54" i="1"/>
  <c r="Q54" i="1"/>
  <c r="H54" i="1"/>
  <c r="P54" i="1"/>
  <c r="P61" i="1"/>
  <c r="H61" i="1"/>
  <c r="C61" i="1"/>
  <c r="K61" i="1"/>
  <c r="B61" i="1"/>
  <c r="R61" i="1"/>
  <c r="I61" i="1"/>
  <c r="N61" i="1"/>
  <c r="O61" i="1"/>
  <c r="M68" i="1"/>
  <c r="P75" i="1"/>
  <c r="H75" i="1"/>
  <c r="O75" i="1"/>
  <c r="G75" i="1"/>
  <c r="N75" i="1"/>
  <c r="F75" i="1"/>
  <c r="M75" i="1"/>
  <c r="R75" i="1"/>
  <c r="J75" i="1"/>
  <c r="B75" i="1"/>
  <c r="R76" i="1"/>
  <c r="J76" i="1"/>
  <c r="B76" i="1"/>
  <c r="P76" i="1"/>
  <c r="G76" i="1"/>
  <c r="O76" i="1"/>
  <c r="F76" i="1"/>
  <c r="N76" i="1"/>
  <c r="M76" i="1"/>
  <c r="C76" i="1"/>
  <c r="I76" i="1"/>
  <c r="I83" i="1"/>
  <c r="R56" i="1"/>
  <c r="J56" i="1"/>
  <c r="B56" i="1"/>
  <c r="M56" i="1"/>
  <c r="C56" i="1"/>
  <c r="I56" i="1"/>
  <c r="O56" i="1"/>
  <c r="F56" i="1"/>
  <c r="P56" i="1"/>
  <c r="P81" i="1"/>
  <c r="H81" i="1"/>
  <c r="O81" i="1"/>
  <c r="F81" i="1"/>
  <c r="N81" i="1"/>
  <c r="M81" i="1"/>
  <c r="C81" i="1"/>
  <c r="K81" i="1"/>
  <c r="B81" i="1"/>
  <c r="R81" i="1"/>
  <c r="I81" i="1"/>
  <c r="G16" i="1"/>
  <c r="B3" i="1"/>
  <c r="K3" i="1"/>
  <c r="B11" i="1"/>
  <c r="F20" i="1"/>
  <c r="P21" i="1"/>
  <c r="H21" i="1"/>
  <c r="N21" i="1"/>
  <c r="Q21" i="1"/>
  <c r="G21" i="1"/>
  <c r="K21" i="1"/>
  <c r="H23" i="1"/>
  <c r="R23" i="1"/>
  <c r="Q33" i="1"/>
  <c r="I34" i="1"/>
  <c r="C35" i="1"/>
  <c r="C43" i="1"/>
  <c r="Q43" i="1"/>
  <c r="B51" i="1"/>
  <c r="Q51" i="1"/>
  <c r="C54" i="1"/>
  <c r="R54" i="1"/>
  <c r="G56" i="1"/>
  <c r="Q61" i="1"/>
  <c r="C75" i="1"/>
  <c r="G81" i="1"/>
  <c r="N22" i="1"/>
  <c r="F22" i="1"/>
  <c r="O22" i="1"/>
  <c r="Q22" i="1"/>
  <c r="H22" i="1"/>
  <c r="K22" i="1"/>
  <c r="N50" i="1"/>
  <c r="F50" i="1"/>
  <c r="P50" i="1"/>
  <c r="G50" i="1"/>
  <c r="O50" i="1"/>
  <c r="C50" i="1"/>
  <c r="R50" i="1"/>
  <c r="I50" i="1"/>
  <c r="M50" i="1"/>
  <c r="Q8" i="1"/>
  <c r="M11" i="1"/>
  <c r="O11" i="1"/>
  <c r="G11" i="1"/>
  <c r="Q16" i="1"/>
  <c r="N4" i="1"/>
  <c r="H8" i="1"/>
  <c r="R8" i="1"/>
  <c r="N12" i="1"/>
  <c r="H16" i="1"/>
  <c r="R16" i="1"/>
  <c r="Q25" i="1"/>
  <c r="I26" i="1"/>
  <c r="B27" i="1"/>
  <c r="K27" i="1"/>
  <c r="M28" i="1"/>
  <c r="F29" i="1"/>
  <c r="Q29" i="1"/>
  <c r="I30" i="1"/>
  <c r="K31" i="1"/>
  <c r="C31" i="1"/>
  <c r="M31" i="1"/>
  <c r="J31" i="1"/>
  <c r="C3" i="1"/>
  <c r="O4" i="1"/>
  <c r="H7" i="1"/>
  <c r="C11" i="1"/>
  <c r="O12" i="1"/>
  <c r="H15" i="1"/>
  <c r="O19" i="1"/>
  <c r="H20" i="1"/>
  <c r="B21" i="1"/>
  <c r="R22" i="1"/>
  <c r="R24" i="1"/>
  <c r="J24" i="1"/>
  <c r="B24" i="1"/>
  <c r="M24" i="1"/>
  <c r="O24" i="1"/>
  <c r="F24" i="1"/>
  <c r="R25" i="1"/>
  <c r="C27" i="1"/>
  <c r="O28" i="1"/>
  <c r="G29" i="1"/>
  <c r="R29" i="1"/>
  <c r="B31" i="1"/>
  <c r="F33" i="1"/>
  <c r="M35" i="1"/>
  <c r="F36" i="1"/>
  <c r="P36" i="1"/>
  <c r="R44" i="1"/>
  <c r="J44" i="1"/>
  <c r="B44" i="1"/>
  <c r="P44" i="1"/>
  <c r="G44" i="1"/>
  <c r="O44" i="1"/>
  <c r="F44" i="1"/>
  <c r="M44" i="1"/>
  <c r="I44" i="1"/>
  <c r="Q44" i="1"/>
  <c r="H50" i="1"/>
  <c r="R51" i="1"/>
  <c r="F53" i="1"/>
  <c r="M55" i="1"/>
  <c r="R55" i="1"/>
  <c r="J55" i="1"/>
  <c r="B55" i="1"/>
  <c r="O55" i="1"/>
  <c r="G55" i="1"/>
  <c r="H56" i="1"/>
  <c r="N62" i="1"/>
  <c r="F62" i="1"/>
  <c r="C62" i="1"/>
  <c r="K62" i="1"/>
  <c r="B62" i="1"/>
  <c r="R62" i="1"/>
  <c r="I62" i="1"/>
  <c r="O62" i="1"/>
  <c r="P62" i="1"/>
  <c r="N74" i="1"/>
  <c r="F74" i="1"/>
  <c r="R74" i="1"/>
  <c r="I74" i="1"/>
  <c r="Q74" i="1"/>
  <c r="H74" i="1"/>
  <c r="P74" i="1"/>
  <c r="G74" i="1"/>
  <c r="O74" i="1"/>
  <c r="M74" i="1"/>
  <c r="K74" i="1"/>
  <c r="B74" i="1"/>
  <c r="J81" i="1"/>
  <c r="O83" i="1"/>
  <c r="M23" i="1"/>
  <c r="O23" i="1"/>
  <c r="G23" i="1"/>
  <c r="G25" i="1"/>
  <c r="N26" i="1"/>
  <c r="F26" i="1"/>
  <c r="M26" i="1"/>
  <c r="P26" i="1"/>
  <c r="G26" i="1"/>
  <c r="K26" i="1"/>
  <c r="I53" i="1"/>
  <c r="K56" i="1"/>
  <c r="R68" i="1"/>
  <c r="J68" i="1"/>
  <c r="B68" i="1"/>
  <c r="I68" i="1"/>
  <c r="Q68" i="1"/>
  <c r="H68" i="1"/>
  <c r="P68" i="1"/>
  <c r="G68" i="1"/>
  <c r="O68" i="1"/>
  <c r="F68" i="1"/>
  <c r="C68" i="1"/>
  <c r="P33" i="1"/>
  <c r="H33" i="1"/>
  <c r="K33" i="1"/>
  <c r="B33" i="1"/>
  <c r="M33" i="1"/>
  <c r="P41" i="1"/>
  <c r="H41" i="1"/>
  <c r="R41" i="1"/>
  <c r="I41" i="1"/>
  <c r="Q41" i="1"/>
  <c r="G41" i="1"/>
  <c r="N41" i="1"/>
  <c r="K41" i="1"/>
  <c r="B41" i="1"/>
  <c r="O41" i="1"/>
  <c r="K8" i="1"/>
  <c r="C8" i="1"/>
  <c r="M8" i="1"/>
  <c r="J8" i="1"/>
  <c r="K16" i="1"/>
  <c r="C16" i="1"/>
  <c r="M16" i="1"/>
  <c r="J16" i="1"/>
  <c r="I20" i="1"/>
  <c r="G22" i="1"/>
  <c r="J23" i="1"/>
  <c r="I29" i="1"/>
  <c r="N30" i="1"/>
  <c r="F30" i="1"/>
  <c r="C30" i="1"/>
  <c r="O30" i="1"/>
  <c r="K30" i="1"/>
  <c r="G33" i="1"/>
  <c r="N34" i="1"/>
  <c r="F34" i="1"/>
  <c r="K34" i="1"/>
  <c r="B34" i="1"/>
  <c r="M34" i="1"/>
  <c r="J41" i="1"/>
  <c r="R48" i="1"/>
  <c r="J48" i="1"/>
  <c r="B48" i="1"/>
  <c r="O48" i="1"/>
  <c r="F48" i="1"/>
  <c r="N48" i="1"/>
  <c r="C48" i="1"/>
  <c r="Q48" i="1"/>
  <c r="H48" i="1"/>
  <c r="P48" i="1"/>
  <c r="J50" i="1"/>
  <c r="P3" i="1"/>
  <c r="G4" i="1"/>
  <c r="Q4" i="1"/>
  <c r="M7" i="1"/>
  <c r="O7" i="1"/>
  <c r="G7" i="1"/>
  <c r="J7" i="1"/>
  <c r="B8" i="1"/>
  <c r="P11" i="1"/>
  <c r="G12" i="1"/>
  <c r="Q12" i="1"/>
  <c r="M15" i="1"/>
  <c r="O15" i="1"/>
  <c r="G15" i="1"/>
  <c r="J15" i="1"/>
  <c r="B16" i="1"/>
  <c r="G19" i="1"/>
  <c r="R19" i="1"/>
  <c r="O21" i="1"/>
  <c r="I22" i="1"/>
  <c r="B23" i="1"/>
  <c r="K23" i="1"/>
  <c r="I25" i="1"/>
  <c r="B26" i="1"/>
  <c r="O27" i="1"/>
  <c r="G28" i="1"/>
  <c r="Q28" i="1"/>
  <c r="B30" i="1"/>
  <c r="O31" i="1"/>
  <c r="I33" i="1"/>
  <c r="C34" i="1"/>
  <c r="O34" i="1"/>
  <c r="F35" i="1"/>
  <c r="O35" i="1"/>
  <c r="H36" i="1"/>
  <c r="J42" i="1"/>
  <c r="F43" i="1"/>
  <c r="P49" i="1"/>
  <c r="H49" i="1"/>
  <c r="O49" i="1"/>
  <c r="F49" i="1"/>
  <c r="N49" i="1"/>
  <c r="C49" i="1"/>
  <c r="R49" i="1"/>
  <c r="I49" i="1"/>
  <c r="M49" i="1"/>
  <c r="K50" i="1"/>
  <c r="G51" i="1"/>
  <c r="J53" i="1"/>
  <c r="G54" i="1"/>
  <c r="G61" i="1"/>
  <c r="K63" i="1"/>
  <c r="C63" i="1"/>
  <c r="R63" i="1"/>
  <c r="J63" i="1"/>
  <c r="B63" i="1"/>
  <c r="P63" i="1"/>
  <c r="H63" i="1"/>
  <c r="M63" i="1"/>
  <c r="O63" i="1"/>
  <c r="P73" i="1"/>
  <c r="H73" i="1"/>
  <c r="R73" i="1"/>
  <c r="I73" i="1"/>
  <c r="Q73" i="1"/>
  <c r="G73" i="1"/>
  <c r="O73" i="1"/>
  <c r="F73" i="1"/>
  <c r="N73" i="1"/>
  <c r="M73" i="1"/>
  <c r="K73" i="1"/>
  <c r="B73" i="1"/>
  <c r="I75" i="1"/>
  <c r="K76" i="1"/>
  <c r="Q81" i="1"/>
  <c r="N83" i="1"/>
  <c r="F83" i="1"/>
  <c r="M83" i="1"/>
  <c r="K83" i="1"/>
  <c r="C83" i="1"/>
  <c r="R83" i="1"/>
  <c r="J83" i="1"/>
  <c r="B83" i="1"/>
  <c r="P83" i="1"/>
  <c r="H83" i="1"/>
  <c r="R20" i="1"/>
  <c r="J20" i="1"/>
  <c r="B20" i="1"/>
  <c r="N20" i="1"/>
  <c r="P20" i="1"/>
  <c r="G20" i="1"/>
  <c r="J22" i="1"/>
  <c r="J25" i="1"/>
  <c r="P29" i="1"/>
  <c r="H29" i="1"/>
  <c r="C29" i="1"/>
  <c r="N29" i="1"/>
  <c r="K29" i="1"/>
  <c r="J33" i="1"/>
  <c r="M41" i="1"/>
  <c r="N56" i="1"/>
  <c r="J61" i="1"/>
  <c r="Q63" i="1"/>
  <c r="C73" i="1"/>
  <c r="K75" i="1"/>
  <c r="N82" i="1"/>
  <c r="F82" i="1"/>
  <c r="P82" i="1"/>
  <c r="G82" i="1"/>
  <c r="O82" i="1"/>
  <c r="M82" i="1"/>
  <c r="C82" i="1"/>
  <c r="K82" i="1"/>
  <c r="B82" i="1"/>
  <c r="R82" i="1"/>
  <c r="I82" i="1"/>
  <c r="K98" i="1"/>
  <c r="C98" i="1"/>
  <c r="O98" i="1"/>
  <c r="F98" i="1"/>
  <c r="N98" i="1"/>
  <c r="Q98" i="1"/>
  <c r="H98" i="1"/>
  <c r="M98" i="1"/>
  <c r="I2" i="1"/>
  <c r="Q2" i="1"/>
  <c r="I6" i="1"/>
  <c r="Q6" i="1"/>
  <c r="I10" i="1"/>
  <c r="Q10" i="1"/>
  <c r="I14" i="1"/>
  <c r="Q14" i="1"/>
  <c r="I18" i="1"/>
  <c r="R18" i="1"/>
  <c r="R40" i="1"/>
  <c r="J40" i="1"/>
  <c r="B40" i="1"/>
  <c r="K40" i="1"/>
  <c r="P45" i="1"/>
  <c r="H45" i="1"/>
  <c r="J45" i="1"/>
  <c r="N46" i="1"/>
  <c r="F46" i="1"/>
  <c r="J46" i="1"/>
  <c r="I47" i="1"/>
  <c r="Q47" i="1"/>
  <c r="G52" i="1"/>
  <c r="F57" i="1"/>
  <c r="G58" i="1"/>
  <c r="F59" i="1"/>
  <c r="N59" i="1"/>
  <c r="N60" i="1"/>
  <c r="M65" i="1"/>
  <c r="M66" i="1"/>
  <c r="R72" i="1"/>
  <c r="J72" i="1"/>
  <c r="B72" i="1"/>
  <c r="K72" i="1"/>
  <c r="P77" i="1"/>
  <c r="H77" i="1"/>
  <c r="J77" i="1"/>
  <c r="N78" i="1"/>
  <c r="F78" i="1"/>
  <c r="J78" i="1"/>
  <c r="I79" i="1"/>
  <c r="Q79" i="1"/>
  <c r="H80" i="1"/>
  <c r="G84" i="1"/>
  <c r="G85" i="1"/>
  <c r="H86" i="1"/>
  <c r="G87" i="1"/>
  <c r="O87" i="1"/>
  <c r="F88" i="1"/>
  <c r="Q88" i="1"/>
  <c r="H89" i="1"/>
  <c r="O96" i="1"/>
  <c r="G96" i="1"/>
  <c r="P96" i="1"/>
  <c r="F96" i="1"/>
  <c r="N96" i="1"/>
  <c r="R96" i="1"/>
  <c r="I96" i="1"/>
  <c r="B98" i="1"/>
  <c r="P98" i="1"/>
  <c r="F102" i="1"/>
  <c r="O104" i="1"/>
  <c r="G104" i="1"/>
  <c r="M104" i="1"/>
  <c r="C104" i="1"/>
  <c r="P104" i="1"/>
  <c r="F104" i="1"/>
  <c r="G105" i="1"/>
  <c r="R105" i="1"/>
  <c r="F108" i="1"/>
  <c r="R108" i="1"/>
  <c r="Q126" i="1"/>
  <c r="J126" i="1"/>
  <c r="B126" i="1"/>
  <c r="M126" i="1"/>
  <c r="P126" i="1"/>
  <c r="F126" i="1"/>
  <c r="O126" i="1"/>
  <c r="N126" i="1"/>
  <c r="C126" i="1"/>
  <c r="I126" i="1"/>
  <c r="H126" i="1"/>
  <c r="K106" i="1"/>
  <c r="C106" i="1"/>
  <c r="M106" i="1"/>
  <c r="B106" i="1"/>
  <c r="O106" i="1"/>
  <c r="F106" i="1"/>
  <c r="N106" i="1"/>
  <c r="M109" i="1"/>
  <c r="K109" i="1"/>
  <c r="C109" i="1"/>
  <c r="J109" i="1"/>
  <c r="B109" i="1"/>
  <c r="N109" i="1"/>
  <c r="O109" i="1"/>
  <c r="N124" i="1"/>
  <c r="F124" i="1"/>
  <c r="O124" i="1"/>
  <c r="P124" i="1"/>
  <c r="M124" i="1"/>
  <c r="C124" i="1"/>
  <c r="K124" i="1"/>
  <c r="B124" i="1"/>
  <c r="I124" i="1"/>
  <c r="R124" i="1"/>
  <c r="H124" i="1"/>
  <c r="K137" i="1"/>
  <c r="C137" i="1"/>
  <c r="P137" i="1"/>
  <c r="G137" i="1"/>
  <c r="R137" i="1"/>
  <c r="H137" i="1"/>
  <c r="O137" i="1"/>
  <c r="N137" i="1"/>
  <c r="M137" i="1"/>
  <c r="B137" i="1"/>
  <c r="J137" i="1"/>
  <c r="I137" i="1"/>
  <c r="Q137" i="1"/>
  <c r="F137" i="1"/>
  <c r="R80" i="1"/>
  <c r="J80" i="1"/>
  <c r="B80" i="1"/>
  <c r="K80" i="1"/>
  <c r="P85" i="1"/>
  <c r="H85" i="1"/>
  <c r="J85" i="1"/>
  <c r="N86" i="1"/>
  <c r="F86" i="1"/>
  <c r="J86" i="1"/>
  <c r="I87" i="1"/>
  <c r="Q87" i="1"/>
  <c r="M89" i="1"/>
  <c r="J89" i="1"/>
  <c r="B89" i="1"/>
  <c r="K89" i="1"/>
  <c r="O100" i="1"/>
  <c r="G100" i="1"/>
  <c r="N100" i="1"/>
  <c r="M100" i="1"/>
  <c r="Q100" i="1"/>
  <c r="H100" i="1"/>
  <c r="K100" i="1"/>
  <c r="I102" i="1"/>
  <c r="I105" i="1"/>
  <c r="P106" i="1"/>
  <c r="I108" i="1"/>
  <c r="P109" i="1"/>
  <c r="N120" i="1"/>
  <c r="F120" i="1"/>
  <c r="P120" i="1"/>
  <c r="G120" i="1"/>
  <c r="J120" i="1"/>
  <c r="I120" i="1"/>
  <c r="R120" i="1"/>
  <c r="H120" i="1"/>
  <c r="Q120" i="1"/>
  <c r="M120" i="1"/>
  <c r="C120" i="1"/>
  <c r="B120" i="1"/>
  <c r="R52" i="1"/>
  <c r="J52" i="1"/>
  <c r="B52" i="1"/>
  <c r="K52" i="1"/>
  <c r="P57" i="1"/>
  <c r="H57" i="1"/>
  <c r="J57" i="1"/>
  <c r="N58" i="1"/>
  <c r="F58" i="1"/>
  <c r="J58" i="1"/>
  <c r="I59" i="1"/>
  <c r="H60" i="1"/>
  <c r="G65" i="1"/>
  <c r="H66" i="1"/>
  <c r="G67" i="1"/>
  <c r="O67" i="1"/>
  <c r="C80" i="1"/>
  <c r="R84" i="1"/>
  <c r="J84" i="1"/>
  <c r="B84" i="1"/>
  <c r="K84" i="1"/>
  <c r="B85" i="1"/>
  <c r="K85" i="1"/>
  <c r="B86" i="1"/>
  <c r="K86" i="1"/>
  <c r="B87" i="1"/>
  <c r="J87" i="1"/>
  <c r="R87" i="1"/>
  <c r="C89" i="1"/>
  <c r="M97" i="1"/>
  <c r="O97" i="1"/>
  <c r="F97" i="1"/>
  <c r="N97" i="1"/>
  <c r="Q97" i="1"/>
  <c r="H97" i="1"/>
  <c r="K97" i="1"/>
  <c r="G98" i="1"/>
  <c r="B100" i="1"/>
  <c r="R104" i="1"/>
  <c r="Q106" i="1"/>
  <c r="Q109" i="1"/>
  <c r="M80" i="1"/>
  <c r="C85" i="1"/>
  <c r="C86" i="1"/>
  <c r="C87" i="1"/>
  <c r="K87" i="1"/>
  <c r="O88" i="1"/>
  <c r="G88" i="1"/>
  <c r="K88" i="1"/>
  <c r="B88" i="1"/>
  <c r="N89" i="1"/>
  <c r="I98" i="1"/>
  <c r="K102" i="1"/>
  <c r="C102" i="1"/>
  <c r="N102" i="1"/>
  <c r="M102" i="1"/>
  <c r="P102" i="1"/>
  <c r="G102" i="1"/>
  <c r="M105" i="1"/>
  <c r="K105" i="1"/>
  <c r="C105" i="1"/>
  <c r="O105" i="1"/>
  <c r="F105" i="1"/>
  <c r="G106" i="1"/>
  <c r="R106" i="1"/>
  <c r="F109" i="1"/>
  <c r="R109" i="1"/>
  <c r="G124" i="1"/>
  <c r="K126" i="1"/>
  <c r="R60" i="1"/>
  <c r="J60" i="1"/>
  <c r="B60" i="1"/>
  <c r="K60" i="1"/>
  <c r="N80" i="1"/>
  <c r="J98" i="1"/>
  <c r="B102" i="1"/>
  <c r="O102" i="1"/>
  <c r="B105" i="1"/>
  <c r="N105" i="1"/>
  <c r="H106" i="1"/>
  <c r="O108" i="1"/>
  <c r="G108" i="1"/>
  <c r="C108" i="1"/>
  <c r="K108" i="1"/>
  <c r="B108" i="1"/>
  <c r="N108" i="1"/>
  <c r="M108" i="1"/>
  <c r="G109" i="1"/>
  <c r="J124" i="1"/>
  <c r="P65" i="1"/>
  <c r="H65" i="1"/>
  <c r="J65" i="1"/>
  <c r="N66" i="1"/>
  <c r="F66" i="1"/>
  <c r="J66" i="1"/>
  <c r="I67" i="1"/>
  <c r="Q67" i="1"/>
  <c r="M85" i="1"/>
  <c r="M86" i="1"/>
  <c r="O89" i="1"/>
  <c r="G2" i="1"/>
  <c r="I5" i="1"/>
  <c r="G6" i="1"/>
  <c r="I9" i="1"/>
  <c r="G10" i="1"/>
  <c r="I13" i="1"/>
  <c r="G14" i="1"/>
  <c r="I17" i="1"/>
  <c r="G18" i="1"/>
  <c r="P18" i="1"/>
  <c r="R32" i="1"/>
  <c r="J32" i="1"/>
  <c r="B32" i="1"/>
  <c r="K32" i="1"/>
  <c r="P37" i="1"/>
  <c r="H37" i="1"/>
  <c r="J37" i="1"/>
  <c r="N38" i="1"/>
  <c r="F38" i="1"/>
  <c r="J38" i="1"/>
  <c r="I39" i="1"/>
  <c r="H40" i="1"/>
  <c r="Q40" i="1"/>
  <c r="G45" i="1"/>
  <c r="Q45" i="1"/>
  <c r="H46" i="1"/>
  <c r="Q46" i="1"/>
  <c r="G47" i="1"/>
  <c r="N52" i="1"/>
  <c r="M57" i="1"/>
  <c r="M58" i="1"/>
  <c r="C60" i="1"/>
  <c r="R64" i="1"/>
  <c r="J64" i="1"/>
  <c r="B64" i="1"/>
  <c r="K64" i="1"/>
  <c r="B65" i="1"/>
  <c r="K65" i="1"/>
  <c r="B66" i="1"/>
  <c r="K66" i="1"/>
  <c r="B67" i="1"/>
  <c r="J67" i="1"/>
  <c r="P69" i="1"/>
  <c r="H69" i="1"/>
  <c r="J69" i="1"/>
  <c r="N70" i="1"/>
  <c r="F70" i="1"/>
  <c r="J70" i="1"/>
  <c r="I71" i="1"/>
  <c r="H72" i="1"/>
  <c r="Q72" i="1"/>
  <c r="G77" i="1"/>
  <c r="Q77" i="1"/>
  <c r="H78" i="1"/>
  <c r="Q78" i="1"/>
  <c r="G79" i="1"/>
  <c r="F80" i="1"/>
  <c r="O80" i="1"/>
  <c r="N84" i="1"/>
  <c r="N85" i="1"/>
  <c r="O86" i="1"/>
  <c r="N88" i="1"/>
  <c r="F89" i="1"/>
  <c r="P89" i="1"/>
  <c r="K94" i="1"/>
  <c r="C94" i="1"/>
  <c r="P94" i="1"/>
  <c r="G94" i="1"/>
  <c r="O94" i="1"/>
  <c r="F94" i="1"/>
  <c r="R94" i="1"/>
  <c r="I94" i="1"/>
  <c r="N94" i="1"/>
  <c r="J96" i="1"/>
  <c r="R97" i="1"/>
  <c r="M101" i="1"/>
  <c r="N101" i="1"/>
  <c r="P101" i="1"/>
  <c r="G101" i="1"/>
  <c r="J101" i="1"/>
  <c r="Q102" i="1"/>
  <c r="J104" i="1"/>
  <c r="P105" i="1"/>
  <c r="I106" i="1"/>
  <c r="P108" i="1"/>
  <c r="H109" i="1"/>
  <c r="K90" i="1"/>
  <c r="C90" i="1"/>
  <c r="J90" i="1"/>
  <c r="O92" i="1"/>
  <c r="G92" i="1"/>
  <c r="J92" i="1"/>
  <c r="I93" i="1"/>
  <c r="R93" i="1"/>
  <c r="C116" i="1"/>
  <c r="N117" i="1"/>
  <c r="G118" i="1"/>
  <c r="Q118" i="1"/>
  <c r="F123" i="1"/>
  <c r="H125" i="1"/>
  <c r="Q125" i="1"/>
  <c r="P119" i="1"/>
  <c r="H119" i="1"/>
  <c r="O119" i="1"/>
  <c r="F119" i="1"/>
  <c r="K119" i="1"/>
  <c r="I125" i="1"/>
  <c r="R125" i="1"/>
  <c r="I117" i="1"/>
  <c r="C119" i="1"/>
  <c r="M119" i="1"/>
  <c r="P123" i="1"/>
  <c r="H123" i="1"/>
  <c r="N123" i="1"/>
  <c r="J123" i="1"/>
  <c r="C125" i="1"/>
  <c r="K125" i="1"/>
  <c r="O117" i="1"/>
  <c r="G117" i="1"/>
  <c r="J117" i="1"/>
  <c r="R118" i="1"/>
  <c r="J118" i="1"/>
  <c r="B118" i="1"/>
  <c r="O118" i="1"/>
  <c r="F118" i="1"/>
  <c r="N119" i="1"/>
  <c r="O131" i="1"/>
  <c r="G131" i="1"/>
  <c r="R131" i="1"/>
  <c r="I131" i="1"/>
  <c r="N131" i="1"/>
  <c r="M131" i="1"/>
  <c r="C131" i="1"/>
  <c r="B131" i="1"/>
  <c r="J131" i="1"/>
  <c r="Q131" i="1"/>
  <c r="M133" i="1"/>
  <c r="K110" i="1"/>
  <c r="C110" i="1"/>
  <c r="J110" i="1"/>
  <c r="O112" i="1"/>
  <c r="G112" i="1"/>
  <c r="J112" i="1"/>
  <c r="I113" i="1"/>
  <c r="R113" i="1"/>
  <c r="B117" i="1"/>
  <c r="K117" i="1"/>
  <c r="C118" i="1"/>
  <c r="M118" i="1"/>
  <c r="Q119" i="1"/>
  <c r="N121" i="1"/>
  <c r="F121" i="1"/>
  <c r="J121" i="1"/>
  <c r="R122" i="1"/>
  <c r="J122" i="1"/>
  <c r="B122" i="1"/>
  <c r="N122" i="1"/>
  <c r="K122" i="1"/>
  <c r="C123" i="1"/>
  <c r="N125" i="1"/>
  <c r="M132" i="1"/>
  <c r="Q132" i="1"/>
  <c r="H132" i="1"/>
  <c r="P132" i="1"/>
  <c r="F132" i="1"/>
  <c r="O132" i="1"/>
  <c r="N132" i="1"/>
  <c r="K132" i="1"/>
  <c r="B132" i="1"/>
  <c r="R132" i="1"/>
  <c r="B110" i="1"/>
  <c r="B112" i="1"/>
  <c r="K112" i="1"/>
  <c r="B113" i="1"/>
  <c r="J113" i="1"/>
  <c r="K114" i="1"/>
  <c r="C114" i="1"/>
  <c r="J114" i="1"/>
  <c r="N116" i="1"/>
  <c r="F116" i="1"/>
  <c r="Q116" i="1"/>
  <c r="H116" i="1"/>
  <c r="K116" i="1"/>
  <c r="C117" i="1"/>
  <c r="N118" i="1"/>
  <c r="G119" i="1"/>
  <c r="R119" i="1"/>
  <c r="B121" i="1"/>
  <c r="K121" i="1"/>
  <c r="C122" i="1"/>
  <c r="M123" i="1"/>
  <c r="F125" i="1"/>
  <c r="O125" i="1"/>
  <c r="K133" i="1"/>
  <c r="C133" i="1"/>
  <c r="Q133" i="1"/>
  <c r="H133" i="1"/>
  <c r="I133" i="1"/>
  <c r="R133" i="1"/>
  <c r="G133" i="1"/>
  <c r="P133" i="1"/>
  <c r="F133" i="1"/>
  <c r="N133" i="1"/>
  <c r="F136" i="1"/>
  <c r="Q136" i="1"/>
  <c r="N139" i="1"/>
  <c r="F139" i="1"/>
  <c r="Q139" i="1"/>
  <c r="H139" i="1"/>
  <c r="P139" i="1"/>
  <c r="R139" i="1"/>
  <c r="G139" i="1"/>
  <c r="F140" i="1"/>
  <c r="C141" i="1"/>
  <c r="P141" i="1"/>
  <c r="R143" i="1"/>
  <c r="I91" i="1"/>
  <c r="I95" i="1"/>
  <c r="I99" i="1"/>
  <c r="I103" i="1"/>
  <c r="I107" i="1"/>
  <c r="I111" i="1"/>
  <c r="I115" i="1"/>
  <c r="P135" i="1"/>
  <c r="H136" i="1"/>
  <c r="B139" i="1"/>
  <c r="M139" i="1"/>
  <c r="Q141" i="1"/>
  <c r="N144" i="1"/>
  <c r="F144" i="1"/>
  <c r="P144" i="1"/>
  <c r="G144" i="1"/>
  <c r="Q144" i="1"/>
  <c r="H144" i="1"/>
  <c r="P150" i="1"/>
  <c r="H150" i="1"/>
  <c r="M150" i="1"/>
  <c r="C150" i="1"/>
  <c r="I150" i="1"/>
  <c r="N150" i="1"/>
  <c r="M153" i="1"/>
  <c r="J155" i="1"/>
  <c r="G156" i="1"/>
  <c r="P142" i="1"/>
  <c r="H142" i="1"/>
  <c r="O142" i="1"/>
  <c r="F142" i="1"/>
  <c r="B142" i="1"/>
  <c r="M142" i="1"/>
  <c r="C142" i="1"/>
  <c r="N142" i="1"/>
  <c r="M148" i="1"/>
  <c r="J148" i="1"/>
  <c r="B148" i="1"/>
  <c r="P148" i="1"/>
  <c r="G148" i="1"/>
  <c r="K148" i="1"/>
  <c r="C148" i="1"/>
  <c r="O148" i="1"/>
  <c r="M186" i="1"/>
  <c r="N186" i="1"/>
  <c r="J186" i="1"/>
  <c r="B186" i="1"/>
  <c r="I186" i="1"/>
  <c r="P186" i="1"/>
  <c r="C186" i="1"/>
  <c r="K186" i="1"/>
  <c r="H186" i="1"/>
  <c r="G186" i="1"/>
  <c r="F186" i="1"/>
  <c r="R186" i="1"/>
  <c r="Q186" i="1"/>
  <c r="M136" i="1"/>
  <c r="P136" i="1"/>
  <c r="G136" i="1"/>
  <c r="J136" i="1"/>
  <c r="O140" i="1"/>
  <c r="G140" i="1"/>
  <c r="Q140" i="1"/>
  <c r="H140" i="1"/>
  <c r="R140" i="1"/>
  <c r="I140" i="1"/>
  <c r="Q142" i="1"/>
  <c r="Q148" i="1"/>
  <c r="R153" i="1"/>
  <c r="J153" i="1"/>
  <c r="B153" i="1"/>
  <c r="C153" i="1"/>
  <c r="N153" i="1"/>
  <c r="K153" i="1"/>
  <c r="I153" i="1"/>
  <c r="O153" i="1"/>
  <c r="F153" i="1"/>
  <c r="Q153" i="1"/>
  <c r="N170" i="1"/>
  <c r="F170" i="1"/>
  <c r="K170" i="1"/>
  <c r="B170" i="1"/>
  <c r="O170" i="1"/>
  <c r="I170" i="1"/>
  <c r="P170" i="1"/>
  <c r="C170" i="1"/>
  <c r="J170" i="1"/>
  <c r="H170" i="1"/>
  <c r="G170" i="1"/>
  <c r="Q170" i="1"/>
  <c r="K129" i="1"/>
  <c r="C129" i="1"/>
  <c r="R129" i="1"/>
  <c r="I129" i="1"/>
  <c r="B136" i="1"/>
  <c r="K136" i="1"/>
  <c r="B140" i="1"/>
  <c r="M140" i="1"/>
  <c r="R142" i="1"/>
  <c r="R144" i="1"/>
  <c r="R148" i="1"/>
  <c r="R150" i="1"/>
  <c r="O135" i="1"/>
  <c r="G135" i="1"/>
  <c r="Q135" i="1"/>
  <c r="H135" i="1"/>
  <c r="K135" i="1"/>
  <c r="C136" i="1"/>
  <c r="C140" i="1"/>
  <c r="N140" i="1"/>
  <c r="G142" i="1"/>
  <c r="N143" i="1"/>
  <c r="F143" i="1"/>
  <c r="P143" i="1"/>
  <c r="G143" i="1"/>
  <c r="O143" i="1"/>
  <c r="Q143" i="1"/>
  <c r="K143" i="1"/>
  <c r="R145" i="1"/>
  <c r="J145" i="1"/>
  <c r="B145" i="1"/>
  <c r="N145" i="1"/>
  <c r="Q145" i="1"/>
  <c r="G145" i="1"/>
  <c r="H145" i="1"/>
  <c r="M145" i="1"/>
  <c r="F148" i="1"/>
  <c r="N155" i="1"/>
  <c r="F155" i="1"/>
  <c r="C155" i="1"/>
  <c r="Q155" i="1"/>
  <c r="H155" i="1"/>
  <c r="O155" i="1"/>
  <c r="M155" i="1"/>
  <c r="B155" i="1"/>
  <c r="R155" i="1"/>
  <c r="I155" i="1"/>
  <c r="K156" i="1"/>
  <c r="C156" i="1"/>
  <c r="Q156" i="1"/>
  <c r="H156" i="1"/>
  <c r="O156" i="1"/>
  <c r="F156" i="1"/>
  <c r="N156" i="1"/>
  <c r="M156" i="1"/>
  <c r="R156" i="1"/>
  <c r="I156" i="1"/>
  <c r="H148" i="1"/>
  <c r="G153" i="1"/>
  <c r="N162" i="1"/>
  <c r="F162" i="1"/>
  <c r="M162" i="1"/>
  <c r="O162" i="1"/>
  <c r="K162" i="1"/>
  <c r="B162" i="1"/>
  <c r="I162" i="1"/>
  <c r="H162" i="1"/>
  <c r="R162" i="1"/>
  <c r="G162" i="1"/>
  <c r="Q162" i="1"/>
  <c r="C162" i="1"/>
  <c r="O186" i="1"/>
  <c r="O136" i="1"/>
  <c r="R141" i="1"/>
  <c r="J141" i="1"/>
  <c r="B141" i="1"/>
  <c r="O141" i="1"/>
  <c r="F141" i="1"/>
  <c r="I141" i="1"/>
  <c r="K141" i="1"/>
  <c r="N141" i="1"/>
  <c r="J142" i="1"/>
  <c r="I148" i="1"/>
  <c r="H153" i="1"/>
  <c r="M170" i="1"/>
  <c r="O127" i="1"/>
  <c r="G127" i="1"/>
  <c r="J127" i="1"/>
  <c r="I128" i="1"/>
  <c r="R128" i="1"/>
  <c r="P146" i="1"/>
  <c r="H146" i="1"/>
  <c r="N146" i="1"/>
  <c r="J146" i="1"/>
  <c r="B147" i="1"/>
  <c r="F152" i="1"/>
  <c r="N152" i="1"/>
  <c r="G154" i="1"/>
  <c r="C158" i="1"/>
  <c r="P159" i="1"/>
  <c r="P161" i="1"/>
  <c r="H161" i="1"/>
  <c r="M161" i="1"/>
  <c r="C161" i="1"/>
  <c r="K161" i="1"/>
  <c r="N163" i="1"/>
  <c r="F164" i="1"/>
  <c r="P164" i="1"/>
  <c r="B166" i="1"/>
  <c r="F167" i="1"/>
  <c r="M182" i="1"/>
  <c r="O182" i="1"/>
  <c r="F182" i="1"/>
  <c r="Q182" i="1"/>
  <c r="G182" i="1"/>
  <c r="J182" i="1"/>
  <c r="P182" i="1"/>
  <c r="B182" i="1"/>
  <c r="N182" i="1"/>
  <c r="C190" i="1"/>
  <c r="P190" i="1"/>
  <c r="P165" i="1"/>
  <c r="H165" i="1"/>
  <c r="C165" i="1"/>
  <c r="O165" i="1"/>
  <c r="F165" i="1"/>
  <c r="H172" i="1"/>
  <c r="I176" i="1"/>
  <c r="K183" i="1"/>
  <c r="C183" i="1"/>
  <c r="O183" i="1"/>
  <c r="F183" i="1"/>
  <c r="I183" i="1"/>
  <c r="P183" i="1"/>
  <c r="J183" i="1"/>
  <c r="R183" i="1"/>
  <c r="G183" i="1"/>
  <c r="Q183" i="1"/>
  <c r="O194" i="1"/>
  <c r="I152" i="1"/>
  <c r="Q152" i="1"/>
  <c r="P154" i="1"/>
  <c r="H154" i="1"/>
  <c r="C154" i="1"/>
  <c r="K154" i="1"/>
  <c r="I159" i="1"/>
  <c r="R160" i="1"/>
  <c r="J160" i="1"/>
  <c r="M160" i="1"/>
  <c r="K160" i="1"/>
  <c r="B160" i="1"/>
  <c r="I164" i="1"/>
  <c r="B165" i="1"/>
  <c r="M165" i="1"/>
  <c r="K172" i="1"/>
  <c r="K176" i="1"/>
  <c r="B183" i="1"/>
  <c r="G190" i="1"/>
  <c r="N151" i="1"/>
  <c r="F151" i="1"/>
  <c r="M151" i="1"/>
  <c r="J151" i="1"/>
  <c r="B152" i="1"/>
  <c r="J152" i="1"/>
  <c r="R152" i="1"/>
  <c r="B154" i="1"/>
  <c r="C160" i="1"/>
  <c r="N160" i="1"/>
  <c r="I163" i="1"/>
  <c r="R163" i="1"/>
  <c r="N165" i="1"/>
  <c r="K167" i="1"/>
  <c r="C167" i="1"/>
  <c r="Q167" i="1"/>
  <c r="H167" i="1"/>
  <c r="K187" i="1"/>
  <c r="C187" i="1"/>
  <c r="N187" i="1"/>
  <c r="B187" i="1"/>
  <c r="M187" i="1"/>
  <c r="R187" i="1"/>
  <c r="H187" i="1"/>
  <c r="P187" i="1"/>
  <c r="F187" i="1"/>
  <c r="Q187" i="1"/>
  <c r="I190" i="1"/>
  <c r="N159" i="1"/>
  <c r="F159" i="1"/>
  <c r="K159" i="1"/>
  <c r="B159" i="1"/>
  <c r="R164" i="1"/>
  <c r="J164" i="1"/>
  <c r="B164" i="1"/>
  <c r="C164" i="1"/>
  <c r="N164" i="1"/>
  <c r="Q165" i="1"/>
  <c r="O189" i="1"/>
  <c r="G189" i="1"/>
  <c r="M189" i="1"/>
  <c r="C189" i="1"/>
  <c r="P189" i="1"/>
  <c r="J189" i="1"/>
  <c r="R189" i="1"/>
  <c r="H189" i="1"/>
  <c r="N189" i="1"/>
  <c r="R172" i="1"/>
  <c r="J172" i="1"/>
  <c r="B172" i="1"/>
  <c r="I172" i="1"/>
  <c r="Q172" i="1"/>
  <c r="G172" i="1"/>
  <c r="M172" i="1"/>
  <c r="C172" i="1"/>
  <c r="O172" i="1"/>
  <c r="R176" i="1"/>
  <c r="J176" i="1"/>
  <c r="B176" i="1"/>
  <c r="Q176" i="1"/>
  <c r="H176" i="1"/>
  <c r="M176" i="1"/>
  <c r="C176" i="1"/>
  <c r="G176" i="1"/>
  <c r="O176" i="1"/>
  <c r="M194" i="1"/>
  <c r="K194" i="1"/>
  <c r="C194" i="1"/>
  <c r="P194" i="1"/>
  <c r="G194" i="1"/>
  <c r="I194" i="1"/>
  <c r="H194" i="1"/>
  <c r="Q194" i="1"/>
  <c r="B194" i="1"/>
  <c r="N194" i="1"/>
  <c r="J194" i="1"/>
  <c r="F194" i="1"/>
  <c r="N147" i="1"/>
  <c r="F147" i="1"/>
  <c r="O147" i="1"/>
  <c r="J147" i="1"/>
  <c r="R149" i="1"/>
  <c r="J149" i="1"/>
  <c r="B149" i="1"/>
  <c r="M149" i="1"/>
  <c r="K149" i="1"/>
  <c r="O151" i="1"/>
  <c r="F154" i="1"/>
  <c r="O154" i="1"/>
  <c r="P158" i="1"/>
  <c r="H158" i="1"/>
  <c r="K158" i="1"/>
  <c r="B158" i="1"/>
  <c r="O159" i="1"/>
  <c r="F160" i="1"/>
  <c r="Q160" i="1"/>
  <c r="O164" i="1"/>
  <c r="I165" i="1"/>
  <c r="N166" i="1"/>
  <c r="F166" i="1"/>
  <c r="C166" i="1"/>
  <c r="Q166" i="1"/>
  <c r="H166" i="1"/>
  <c r="O167" i="1"/>
  <c r="P172" i="1"/>
  <c r="P176" i="1"/>
  <c r="M190" i="1"/>
  <c r="O190" i="1"/>
  <c r="F190" i="1"/>
  <c r="J190" i="1"/>
  <c r="B190" i="1"/>
  <c r="Q190" i="1"/>
  <c r="H190" i="1"/>
  <c r="N190" i="1"/>
  <c r="O193" i="1"/>
  <c r="G193" i="1"/>
  <c r="C193" i="1"/>
  <c r="Q193" i="1"/>
  <c r="H193" i="1"/>
  <c r="P193" i="1"/>
  <c r="N193" i="1"/>
  <c r="O197" i="1"/>
  <c r="G197" i="1"/>
  <c r="K197" i="1"/>
  <c r="B197" i="1"/>
  <c r="P197" i="1"/>
  <c r="F197" i="1"/>
  <c r="H197" i="1"/>
  <c r="R197" i="1"/>
  <c r="Q197" i="1"/>
  <c r="N197" i="1"/>
  <c r="R171" i="1"/>
  <c r="J171" i="1"/>
  <c r="B171" i="1"/>
  <c r="K171" i="1"/>
  <c r="O177" i="1"/>
  <c r="Q177" i="1"/>
  <c r="H177" i="1"/>
  <c r="I177" i="1"/>
  <c r="K177" i="1"/>
  <c r="O181" i="1"/>
  <c r="G181" i="1"/>
  <c r="P181" i="1"/>
  <c r="F181" i="1"/>
  <c r="N181" i="1"/>
  <c r="K181" i="1"/>
  <c r="K191" i="1"/>
  <c r="C191" i="1"/>
  <c r="M191" i="1"/>
  <c r="N191" i="1"/>
  <c r="J191" i="1"/>
  <c r="R193" i="1"/>
  <c r="C197" i="1"/>
  <c r="O205" i="1"/>
  <c r="G205" i="1"/>
  <c r="R205" i="1"/>
  <c r="I205" i="1"/>
  <c r="Q205" i="1"/>
  <c r="H205" i="1"/>
  <c r="N205" i="1"/>
  <c r="M205" i="1"/>
  <c r="C205" i="1"/>
  <c r="P205" i="1"/>
  <c r="B205" i="1"/>
  <c r="K205" i="1"/>
  <c r="F205" i="1"/>
  <c r="K207" i="1"/>
  <c r="C207" i="1"/>
  <c r="Q207" i="1"/>
  <c r="H207" i="1"/>
  <c r="P207" i="1"/>
  <c r="G207" i="1"/>
  <c r="N207" i="1"/>
  <c r="M207" i="1"/>
  <c r="F207" i="1"/>
  <c r="R207" i="1"/>
  <c r="B207" i="1"/>
  <c r="J207" i="1"/>
  <c r="I207" i="1"/>
  <c r="I130" i="1"/>
  <c r="I134" i="1"/>
  <c r="I138" i="1"/>
  <c r="R157" i="1"/>
  <c r="J157" i="1"/>
  <c r="B157" i="1"/>
  <c r="K157" i="1"/>
  <c r="P169" i="1"/>
  <c r="H169" i="1"/>
  <c r="K169" i="1"/>
  <c r="B169" i="1"/>
  <c r="F171" i="1"/>
  <c r="O171" i="1"/>
  <c r="P177" i="1"/>
  <c r="K179" i="1"/>
  <c r="C179" i="1"/>
  <c r="P179" i="1"/>
  <c r="G179" i="1"/>
  <c r="M179" i="1"/>
  <c r="B179" i="1"/>
  <c r="N179" i="1"/>
  <c r="R181" i="1"/>
  <c r="F191" i="1"/>
  <c r="Q191" i="1"/>
  <c r="J193" i="1"/>
  <c r="J197" i="1"/>
  <c r="G203" i="1"/>
  <c r="B206" i="1"/>
  <c r="B210" i="1"/>
  <c r="Q210" i="1"/>
  <c r="K195" i="1"/>
  <c r="C195" i="1"/>
  <c r="B195" i="1"/>
  <c r="P195" i="1"/>
  <c r="G195" i="1"/>
  <c r="M195" i="1"/>
  <c r="C206" i="1"/>
  <c r="O206" i="1"/>
  <c r="I209" i="1"/>
  <c r="R210" i="1"/>
  <c r="R168" i="1"/>
  <c r="J168" i="1"/>
  <c r="B168" i="1"/>
  <c r="K168" i="1"/>
  <c r="P173" i="1"/>
  <c r="H173" i="1"/>
  <c r="J173" i="1"/>
  <c r="N174" i="1"/>
  <c r="F174" i="1"/>
  <c r="J174" i="1"/>
  <c r="I175" i="1"/>
  <c r="M178" i="1"/>
  <c r="P178" i="1"/>
  <c r="G178" i="1"/>
  <c r="J178" i="1"/>
  <c r="O185" i="1"/>
  <c r="G185" i="1"/>
  <c r="N185" i="1"/>
  <c r="J185" i="1"/>
  <c r="N195" i="1"/>
  <c r="M198" i="1"/>
  <c r="J198" i="1"/>
  <c r="B198" i="1"/>
  <c r="O198" i="1"/>
  <c r="F198" i="1"/>
  <c r="R206" i="1"/>
  <c r="K211" i="1"/>
  <c r="C211" i="1"/>
  <c r="P211" i="1"/>
  <c r="G211" i="1"/>
  <c r="O211" i="1"/>
  <c r="F211" i="1"/>
  <c r="M211" i="1"/>
  <c r="B211" i="1"/>
  <c r="Q211" i="1"/>
  <c r="K203" i="1"/>
  <c r="C203" i="1"/>
  <c r="R203" i="1"/>
  <c r="I203" i="1"/>
  <c r="Q203" i="1"/>
  <c r="H203" i="1"/>
  <c r="O203" i="1"/>
  <c r="F203" i="1"/>
  <c r="N203" i="1"/>
  <c r="P203" i="1"/>
  <c r="F206" i="1"/>
  <c r="O213" i="1"/>
  <c r="G213" i="1"/>
  <c r="Q213" i="1"/>
  <c r="H213" i="1"/>
  <c r="P213" i="1"/>
  <c r="F213" i="1"/>
  <c r="N213" i="1"/>
  <c r="C213" i="1"/>
  <c r="K213" i="1"/>
  <c r="B213" i="1"/>
  <c r="O209" i="1"/>
  <c r="G209" i="1"/>
  <c r="Q209" i="1"/>
  <c r="H209" i="1"/>
  <c r="P209" i="1"/>
  <c r="F209" i="1"/>
  <c r="M209" i="1"/>
  <c r="C209" i="1"/>
  <c r="N209" i="1"/>
  <c r="B209" i="1"/>
  <c r="R209" i="1"/>
  <c r="I211" i="1"/>
  <c r="M206" i="1"/>
  <c r="Q206" i="1"/>
  <c r="H206" i="1"/>
  <c r="P206" i="1"/>
  <c r="G206" i="1"/>
  <c r="N206" i="1"/>
  <c r="K206" i="1"/>
  <c r="M210" i="1"/>
  <c r="P210" i="1"/>
  <c r="G210" i="1"/>
  <c r="O210" i="1"/>
  <c r="F210" i="1"/>
  <c r="K210" i="1"/>
  <c r="C210" i="1"/>
  <c r="N210" i="1"/>
  <c r="I214" i="1"/>
  <c r="R214" i="1"/>
  <c r="B214" i="1"/>
  <c r="J214" i="1"/>
  <c r="K215" i="1"/>
  <c r="C215" i="1"/>
  <c r="J215" i="1"/>
  <c r="O217" i="1"/>
  <c r="G217" i="1"/>
  <c r="J217" i="1"/>
  <c r="I218" i="1"/>
  <c r="R218" i="1"/>
  <c r="I219" i="1"/>
  <c r="C214" i="1"/>
  <c r="K214" i="1"/>
  <c r="K219" i="1"/>
  <c r="C219" i="1"/>
  <c r="J219" i="1"/>
  <c r="O221" i="1"/>
  <c r="G221" i="1"/>
  <c r="N221" i="1"/>
  <c r="F221" i="1"/>
  <c r="K221" i="1"/>
  <c r="C221" i="1"/>
  <c r="M221" i="1"/>
  <c r="N214" i="1"/>
  <c r="K199" i="1"/>
  <c r="C199" i="1"/>
  <c r="J199" i="1"/>
  <c r="O201" i="1"/>
  <c r="G201" i="1"/>
  <c r="J201" i="1"/>
  <c r="I202" i="1"/>
  <c r="R202" i="1"/>
  <c r="F214" i="1"/>
  <c r="O214" i="1"/>
  <c r="F215" i="1"/>
  <c r="O215" i="1"/>
  <c r="N217" i="1"/>
  <c r="N218" i="1"/>
  <c r="N219" i="1"/>
  <c r="R221" i="1"/>
  <c r="N223" i="1"/>
  <c r="F223" i="1"/>
  <c r="K223" i="1"/>
  <c r="C223" i="1"/>
  <c r="R223" i="1"/>
  <c r="J223" i="1"/>
  <c r="B223" i="1"/>
  <c r="O223" i="1"/>
  <c r="G223" i="1"/>
  <c r="Q223" i="1"/>
  <c r="G214" i="1"/>
  <c r="P214" i="1"/>
  <c r="I222" i="1"/>
  <c r="Q222" i="1"/>
  <c r="M224" i="1"/>
  <c r="C225" i="1"/>
  <c r="K225" i="1"/>
  <c r="M225" i="1"/>
  <c r="H224" i="1"/>
  <c r="P224" i="1"/>
  <c r="F225" i="1"/>
  <c r="N225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G225" i="1"/>
  <c r="O225" i="1"/>
  <c r="H225" i="1"/>
  <c r="P225" i="1"/>
  <c r="I225" i="1"/>
  <c r="Q225" i="1"/>
  <c r="B225" i="1"/>
  <c r="J225" i="1"/>
</calcChain>
</file>

<file path=xl/sharedStrings.xml><?xml version="1.0" encoding="utf-8"?>
<sst xmlns="http://schemas.openxmlformats.org/spreadsheetml/2006/main" count="18" uniqueCount="18">
  <si>
    <t>COD_PERFIL</t>
  </si>
  <si>
    <t>DEPARTAMENTO</t>
  </si>
  <si>
    <t>MUNICIPIO</t>
  </si>
  <si>
    <t>CLIMA_AMBIENTAL</t>
  </si>
  <si>
    <t>DISTRIBUCION_LLUVIAS</t>
  </si>
  <si>
    <t>PORC_PENDIENTE</t>
  </si>
  <si>
    <t>GRADO_EROSION</t>
  </si>
  <si>
    <t>DRENAJE_NATURAL</t>
  </si>
  <si>
    <t>FRECUENCIA_INUNDACION</t>
  </si>
  <si>
    <t>H1_VOLUMEN_POR_CFR_1</t>
  </si>
  <si>
    <t>PORC_PEDREGOSIDAD_SUPERFICIAL_CUBIERTA</t>
  </si>
  <si>
    <t>PROFUNDIDAD_EFECTIVA</t>
  </si>
  <si>
    <t>H1_CLASE_ESTRUCTURA_1</t>
  </si>
  <si>
    <t>FERTILIDAD</t>
  </si>
  <si>
    <t>CE_(dS_m)</t>
  </si>
  <si>
    <t xml:space="preserve">PORC_SAT_SODIO
SALINIDAD_PSI </t>
  </si>
  <si>
    <t>PORC_SAI</t>
  </si>
  <si>
    <t>PORC_CARBONO ORGANICO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</si>
</sst>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left"/>
    </xf>
    <xf numFmtId="49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left"/>
    </xf>
  </cellXfs>
  <cellStyles count="1">
    <cellStyle name="Normal" xfId="0" builtinId="0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ILION%20GAMING/Documents/programas_de_python/20231219%20Base_Magdalena_Ce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HOMOLOGADA"/>
      <sheetName val="Variables"/>
      <sheetName val="Dominios"/>
      <sheetName val="Base_SIN HOMOLOGAR"/>
    </sheetNames>
    <sheetDataSet>
      <sheetData sheetId="0" refreshError="1"/>
      <sheetData sheetId="1" refreshError="1"/>
      <sheetData sheetId="2">
        <row r="3">
          <cell r="A3" t="str">
            <v>Cálido, árido</v>
          </cell>
          <cell r="B3">
            <v>1</v>
          </cell>
          <cell r="C3" t="str">
            <v>Monomodal</v>
          </cell>
          <cell r="E3" t="str">
            <v>Muy superficial (&lt;25cm)</v>
          </cell>
          <cell r="F3" t="str">
            <v>&lt;25</v>
          </cell>
        </row>
        <row r="4">
          <cell r="A4" t="str">
            <v>Cálido, muy seco</v>
          </cell>
          <cell r="B4">
            <v>2</v>
          </cell>
          <cell r="C4" t="str">
            <v>Monomodal</v>
          </cell>
          <cell r="E4" t="str">
            <v>Superficial (25cm - 50cm)</v>
          </cell>
          <cell r="F4" t="str">
            <v>25 - 50</v>
          </cell>
        </row>
        <row r="5">
          <cell r="A5" t="str">
            <v>Cálido, seco</v>
          </cell>
          <cell r="B5">
            <v>3</v>
          </cell>
          <cell r="C5" t="str">
            <v>Monomodal o Bimodal</v>
          </cell>
          <cell r="E5" t="str">
            <v>Moderadamente superficial (50cm - 75cm)</v>
          </cell>
          <cell r="F5" t="str">
            <v>50 - 75</v>
          </cell>
        </row>
        <row r="6">
          <cell r="A6" t="str">
            <v>Cálido, húmedo</v>
          </cell>
          <cell r="B6">
            <v>4</v>
          </cell>
          <cell r="C6" t="str">
            <v>Monomodal o Bimodal</v>
          </cell>
          <cell r="E6" t="str">
            <v>Moderadamente profunda (75cm - 100cm)</v>
          </cell>
          <cell r="F6" t="str">
            <v>75 - 100</v>
          </cell>
        </row>
        <row r="7">
          <cell r="A7" t="str">
            <v>Cálido, muy húmedo</v>
          </cell>
          <cell r="B7">
            <v>5</v>
          </cell>
          <cell r="C7" t="str">
            <v>Monomodal</v>
          </cell>
          <cell r="E7" t="str">
            <v>Profunda (100cm - 150cm)</v>
          </cell>
          <cell r="F7" t="str">
            <v>100 - 150</v>
          </cell>
        </row>
        <row r="8">
          <cell r="A8" t="str">
            <v>Cálido, pluvial</v>
          </cell>
          <cell r="B8">
            <v>6</v>
          </cell>
          <cell r="C8" t="str">
            <v>Monomodal</v>
          </cell>
          <cell r="E8" t="str">
            <v>Muy profunda (&gt;150cm)</v>
          </cell>
          <cell r="F8" t="str">
            <v>&gt;150</v>
          </cell>
        </row>
        <row r="9">
          <cell r="A9" t="str">
            <v>Templado, muy seco</v>
          </cell>
          <cell r="B9">
            <v>7</v>
          </cell>
          <cell r="C9" t="str">
            <v>Monomodal</v>
          </cell>
          <cell r="E9" t="str">
            <v>N/A</v>
          </cell>
          <cell r="F9" t="str">
            <v>N/A</v>
          </cell>
        </row>
        <row r="10">
          <cell r="A10" t="str">
            <v>Templado, seco</v>
          </cell>
          <cell r="B10">
            <v>8</v>
          </cell>
          <cell r="C10" t="str">
            <v>Monomodal o Bimodal</v>
          </cell>
        </row>
        <row r="11">
          <cell r="A11" t="str">
            <v>Templado, húmedo</v>
          </cell>
          <cell r="B11">
            <v>9</v>
          </cell>
          <cell r="C11" t="str">
            <v>Monomodal o Bimodal</v>
          </cell>
        </row>
        <row r="12">
          <cell r="A12" t="str">
            <v>Templado, muy húmedo</v>
          </cell>
          <cell r="B12">
            <v>10</v>
          </cell>
          <cell r="C12" t="str">
            <v>Bimodal</v>
          </cell>
        </row>
        <row r="13">
          <cell r="A13" t="str">
            <v>Templado, pluvial</v>
          </cell>
          <cell r="B13">
            <v>11</v>
          </cell>
          <cell r="C13" t="str">
            <v>Bimodal</v>
          </cell>
        </row>
        <row r="14">
          <cell r="A14" t="str">
            <v>Frío, muy seco</v>
          </cell>
          <cell r="B14">
            <v>12</v>
          </cell>
          <cell r="C14" t="str">
            <v>Bimodal</v>
          </cell>
        </row>
        <row r="15">
          <cell r="A15" t="str">
            <v>Frío, seco</v>
          </cell>
          <cell r="B15">
            <v>13</v>
          </cell>
          <cell r="C15" t="str">
            <v>Monomodal o Bimodal</v>
          </cell>
        </row>
        <row r="16">
          <cell r="A16" t="str">
            <v>Frío, húmedo</v>
          </cell>
          <cell r="B16">
            <v>14</v>
          </cell>
          <cell r="C16" t="str">
            <v>Monomodal o Bimodal</v>
          </cell>
        </row>
        <row r="17">
          <cell r="A17" t="str">
            <v>Frío, muy húmedo</v>
          </cell>
          <cell r="B17">
            <v>15</v>
          </cell>
          <cell r="C17" t="str">
            <v>Bimodal</v>
          </cell>
        </row>
        <row r="18">
          <cell r="A18" t="str">
            <v>Frío, pluvial</v>
          </cell>
          <cell r="B18">
            <v>16</v>
          </cell>
          <cell r="C18" t="str">
            <v>Bimodal</v>
          </cell>
        </row>
        <row r="19">
          <cell r="A19" t="str">
            <v>Muy frío, seco</v>
          </cell>
          <cell r="B19">
            <v>17</v>
          </cell>
          <cell r="C19" t="str">
            <v>Bimodal</v>
          </cell>
        </row>
        <row r="20">
          <cell r="A20" t="str">
            <v>Muy frío, húmedo</v>
          </cell>
          <cell r="B20">
            <v>18</v>
          </cell>
          <cell r="C20" t="str">
            <v>Bimodal</v>
          </cell>
        </row>
        <row r="21">
          <cell r="A21" t="str">
            <v>Muy frío, muy húmedo y pluvial</v>
          </cell>
          <cell r="B21">
            <v>19</v>
          </cell>
          <cell r="C21" t="str">
            <v>Bimodal</v>
          </cell>
        </row>
        <row r="22">
          <cell r="A22" t="str">
            <v>Extremadamente frío húmedo a pluvial</v>
          </cell>
          <cell r="B22">
            <v>20</v>
          </cell>
          <cell r="C22" t="str">
            <v>Monomodal</v>
          </cell>
        </row>
        <row r="23">
          <cell r="A23" t="str">
            <v>Subnival y nival, húmedo a pluvial</v>
          </cell>
          <cell r="B23">
            <v>21</v>
          </cell>
          <cell r="C23" t="str">
            <v>Monomodal</v>
          </cell>
        </row>
      </sheetData>
      <sheetData sheetId="3">
        <row r="1">
          <cell r="A1" t="str">
            <v>COD_PERFIL</v>
          </cell>
          <cell r="B1" t="str">
            <v>DEPARTAMENTO</v>
          </cell>
          <cell r="C1" t="str">
            <v>MUNICIPIO</v>
          </cell>
          <cell r="D1" t="str">
            <v>CLIMA_AMBIENTAL</v>
          </cell>
          <cell r="E1" t="str">
            <v>DISTRIBUCION_LLUVIAS</v>
          </cell>
          <cell r="F1" t="str">
            <v>PORC_PENDIENTE</v>
          </cell>
          <cell r="G1" t="str">
            <v>GRADO_EROSION</v>
          </cell>
          <cell r="H1" t="str">
            <v>DRENAJE_NATURAL</v>
          </cell>
          <cell r="I1" t="str">
            <v>FRECUENCIA_INUNDACION</v>
          </cell>
          <cell r="J1" t="str">
            <v>H1_VOLUMEN_POR_CFR_1</v>
          </cell>
          <cell r="K1" t="str">
            <v>PORC_PEDREGOSIDAD_SUPERFICIAL_CUBIERTA</v>
          </cell>
          <cell r="L1" t="str">
            <v>PROFUNDIDAD_EFECTIVA</v>
          </cell>
          <cell r="M1" t="str">
            <v>H1_CLASE_ESTRUCTURA_1</v>
          </cell>
          <cell r="N1" t="str">
            <v>FERTILIDAD</v>
          </cell>
          <cell r="O1" t="str">
            <v>CE_(dS_m)</v>
          </cell>
          <cell r="P1" t="str">
            <v xml:space="preserve">PORC_SAT_SODIO
SALINIDAD_PSI </v>
          </cell>
          <cell r="Q1" t="str">
            <v>PORC_SAI</v>
          </cell>
          <cell r="R1" t="str">
            <v>PORC_CARBONO ORGANICO</v>
          </cell>
        </row>
        <row r="2">
          <cell r="A2">
            <v>43</v>
          </cell>
          <cell r="B2" t="str">
            <v>Cesar</v>
          </cell>
          <cell r="C2" t="str">
            <v>Valledupar</v>
          </cell>
          <cell r="D2" t="str">
            <v>Frío, muy húmedo</v>
          </cell>
          <cell r="E2" t="str">
            <v>N/A</v>
          </cell>
          <cell r="F2" t="str">
            <v>3 - 7</v>
          </cell>
          <cell r="G2" t="str">
            <v>N/A</v>
          </cell>
          <cell r="H2" t="str">
            <v>Bien drenado</v>
          </cell>
          <cell r="I2" t="str">
            <v>N/A</v>
          </cell>
          <cell r="J2">
            <v>0</v>
          </cell>
          <cell r="K2" t="str">
            <v>N/A</v>
          </cell>
          <cell r="L2" t="str">
            <v>Muy profunda (&gt;150cm)</v>
          </cell>
          <cell r="M2" t="str">
            <v>Fina</v>
          </cell>
          <cell r="N2" t="e">
            <v>#N/A</v>
          </cell>
          <cell r="O2" t="e">
            <v>#N/A</v>
          </cell>
          <cell r="P2" t="e">
            <v>#N/A</v>
          </cell>
          <cell r="Q2" t="e">
            <v>#N/A</v>
          </cell>
          <cell r="R2" t="e">
            <v>#N/A</v>
          </cell>
        </row>
        <row r="3">
          <cell r="A3">
            <v>44</v>
          </cell>
          <cell r="B3" t="str">
            <v>Cesar</v>
          </cell>
          <cell r="C3" t="str">
            <v>Valledupar</v>
          </cell>
          <cell r="D3" t="str">
            <v>Frío, muy húmedo</v>
          </cell>
          <cell r="E3" t="str">
            <v>N/A</v>
          </cell>
          <cell r="F3" t="str">
            <v>3 - 7</v>
          </cell>
          <cell r="G3" t="str">
            <v>Moderado</v>
          </cell>
          <cell r="H3" t="str">
            <v>Moderado</v>
          </cell>
          <cell r="I3" t="str">
            <v>N/A</v>
          </cell>
          <cell r="J3">
            <v>0</v>
          </cell>
          <cell r="K3" t="str">
            <v>N/A</v>
          </cell>
          <cell r="L3" t="str">
            <v>Muy profunda (&gt;150cm)</v>
          </cell>
          <cell r="M3" t="str">
            <v>Media</v>
          </cell>
          <cell r="N3" t="e">
            <v>#N/A</v>
          </cell>
          <cell r="O3" t="e">
            <v>#N/A</v>
          </cell>
          <cell r="P3" t="e">
            <v>#N/A</v>
          </cell>
          <cell r="Q3" t="e">
            <v>#N/A</v>
          </cell>
          <cell r="R3" t="e">
            <v>#N/A</v>
          </cell>
        </row>
        <row r="4">
          <cell r="A4" t="str">
            <v>20S294</v>
          </cell>
          <cell r="B4" t="str">
            <v>Cesar</v>
          </cell>
          <cell r="C4" t="str">
            <v>La Paz</v>
          </cell>
          <cell r="D4" t="str">
            <v>Templado, húmedo</v>
          </cell>
          <cell r="E4" t="str">
            <v>Suficientes durante los dos semestres; permite cultivos continuados</v>
          </cell>
          <cell r="F4" t="str">
            <v>1 - 3</v>
          </cell>
          <cell r="G4" t="str">
            <v>N/A</v>
          </cell>
          <cell r="H4" t="str">
            <v>Bien drenado</v>
          </cell>
          <cell r="I4" t="str">
            <v>Frecuente</v>
          </cell>
          <cell r="J4" t="str">
            <v>0</v>
          </cell>
          <cell r="K4" t="str">
            <v>15 - 50</v>
          </cell>
          <cell r="L4" t="str">
            <v>Muy superficial (&lt;25cm)</v>
          </cell>
          <cell r="M4" t="str">
            <v>Fina</v>
          </cell>
          <cell r="N4" t="str">
            <v>Muy baja</v>
          </cell>
          <cell r="O4">
            <v>0</v>
          </cell>
          <cell r="P4">
            <v>0</v>
          </cell>
          <cell r="Q4">
            <v>0</v>
          </cell>
          <cell r="R4">
            <v>19.329999999999998</v>
          </cell>
        </row>
        <row r="5">
          <cell r="A5" t="str">
            <v>20S393</v>
          </cell>
          <cell r="B5" t="str">
            <v>Cesar</v>
          </cell>
          <cell r="C5" t="str">
            <v>Chiriguaná</v>
          </cell>
          <cell r="D5" t="str">
            <v>Cálido, seco</v>
          </cell>
          <cell r="E5" t="str">
            <v>Deficientes durante los dos semestres, permite ciertos cultivos</v>
          </cell>
          <cell r="F5" t="str">
            <v>3 - 7</v>
          </cell>
          <cell r="G5" t="str">
            <v>N/A</v>
          </cell>
          <cell r="H5" t="str">
            <v>Bien drenado</v>
          </cell>
          <cell r="I5" t="str">
            <v>N/A</v>
          </cell>
          <cell r="J5" t="str">
            <v>35</v>
          </cell>
          <cell r="K5" t="str">
            <v>50 - 90</v>
          </cell>
          <cell r="L5" t="str">
            <v>Moderadamente profunda (75cm - 100cm)</v>
          </cell>
          <cell r="M5" t="str">
            <v>Fina y media</v>
          </cell>
          <cell r="N5" t="str">
            <v>Media</v>
          </cell>
          <cell r="O5">
            <v>0</v>
          </cell>
          <cell r="P5">
            <v>0</v>
          </cell>
          <cell r="Q5">
            <v>0</v>
          </cell>
          <cell r="R5">
            <v>2.11</v>
          </cell>
        </row>
        <row r="6">
          <cell r="A6" t="str">
            <v>20S395</v>
          </cell>
          <cell r="B6" t="str">
            <v>Cesar</v>
          </cell>
          <cell r="C6" t="str">
            <v>Chiriguaná</v>
          </cell>
          <cell r="D6" t="str">
            <v>Cálido, seco</v>
          </cell>
          <cell r="E6" t="str">
            <v>Deficientes durante los dos semestres, permite ciertos cultivos</v>
          </cell>
          <cell r="F6" t="str">
            <v>1 - 3</v>
          </cell>
          <cell r="G6" t="str">
            <v>N/A</v>
          </cell>
          <cell r="H6" t="str">
            <v>Bien drenado</v>
          </cell>
          <cell r="I6" t="str">
            <v>N/A</v>
          </cell>
          <cell r="J6" t="str">
            <v>10</v>
          </cell>
          <cell r="K6" t="str">
            <v>3 - 15</v>
          </cell>
          <cell r="L6" t="str">
            <v>Superficial (25cm - 50cm)</v>
          </cell>
          <cell r="M6" t="str">
            <v>Fina</v>
          </cell>
          <cell r="N6" t="str">
            <v>Baja</v>
          </cell>
          <cell r="O6">
            <v>0</v>
          </cell>
          <cell r="P6">
            <v>0</v>
          </cell>
          <cell r="Q6">
            <v>0</v>
          </cell>
          <cell r="R6">
            <v>0.01</v>
          </cell>
        </row>
        <row r="7">
          <cell r="A7" t="str">
            <v>47S060</v>
          </cell>
          <cell r="B7" t="str">
            <v>Magdalena</v>
          </cell>
          <cell r="C7" t="str">
            <v>Pivijay</v>
          </cell>
          <cell r="D7" t="str">
            <v>Cálido, seco</v>
          </cell>
          <cell r="E7" t="str">
            <v>Suficientes durante un semestre, con deficiencias en el siguiente</v>
          </cell>
          <cell r="F7" t="str">
            <v>1 - 3</v>
          </cell>
          <cell r="G7" t="str">
            <v>N/A</v>
          </cell>
          <cell r="H7" t="str">
            <v>Bien drenado</v>
          </cell>
          <cell r="I7" t="str">
            <v>Ocasional</v>
          </cell>
          <cell r="J7" t="str">
            <v>N/A</v>
          </cell>
          <cell r="K7" t="str">
            <v>&lt;0.1</v>
          </cell>
          <cell r="L7" t="str">
            <v>Profunda (100cm - 150cm)</v>
          </cell>
          <cell r="M7" t="str">
            <v>Fina y media</v>
          </cell>
          <cell r="N7" t="str">
            <v>Media</v>
          </cell>
          <cell r="O7">
            <v>0</v>
          </cell>
          <cell r="P7">
            <v>0</v>
          </cell>
          <cell r="Q7">
            <v>0</v>
          </cell>
          <cell r="R7">
            <v>25.15</v>
          </cell>
        </row>
        <row r="8">
          <cell r="A8" t="str">
            <v>47S061</v>
          </cell>
          <cell r="B8" t="str">
            <v>Magdalena</v>
          </cell>
          <cell r="C8" t="str">
            <v>Pivijay</v>
          </cell>
          <cell r="D8" t="str">
            <v>Cálido, seco</v>
          </cell>
          <cell r="E8" t="str">
            <v>Suficientes durante un semestre, con deficiencias en el siguiente</v>
          </cell>
          <cell r="F8" t="str">
            <v>1 - 3</v>
          </cell>
          <cell r="G8" t="str">
            <v>N/A</v>
          </cell>
          <cell r="H8" t="str">
            <v>Pobre</v>
          </cell>
          <cell r="I8" t="str">
            <v>Ocasional</v>
          </cell>
          <cell r="J8" t="str">
            <v>N/A</v>
          </cell>
          <cell r="K8" t="str">
            <v>&lt;0.1</v>
          </cell>
          <cell r="L8" t="str">
            <v>Muy superficial (&lt;25cm)</v>
          </cell>
          <cell r="M8" t="str">
            <v>Fina y media</v>
          </cell>
          <cell r="N8" t="str">
            <v>Media</v>
          </cell>
          <cell r="O8">
            <v>0</v>
          </cell>
          <cell r="P8">
            <v>6.98</v>
          </cell>
          <cell r="Q8">
            <v>0</v>
          </cell>
          <cell r="R8">
            <v>5.76</v>
          </cell>
        </row>
        <row r="9">
          <cell r="A9" t="str">
            <v>47S071</v>
          </cell>
          <cell r="B9" t="str">
            <v>Magdalena</v>
          </cell>
          <cell r="C9" t="str">
            <v>Plato</v>
          </cell>
          <cell r="D9" t="str">
            <v>Cálido, seco</v>
          </cell>
          <cell r="E9" t="str">
            <v>Suficientes durante un semestre, con deficiencias en el siguiente</v>
          </cell>
          <cell r="F9" t="str">
            <v>7 - 12</v>
          </cell>
          <cell r="G9" t="str">
            <v>Ligero</v>
          </cell>
          <cell r="H9" t="str">
            <v>Bien drenado</v>
          </cell>
          <cell r="I9" t="str">
            <v>N/A</v>
          </cell>
          <cell r="J9" t="str">
            <v>Sin dato</v>
          </cell>
          <cell r="K9" t="str">
            <v>&lt;0.1</v>
          </cell>
          <cell r="L9" t="str">
            <v>Profunda (100cm - 150cm)</v>
          </cell>
          <cell r="M9" t="str">
            <v>Fina y media</v>
          </cell>
          <cell r="N9" t="str">
            <v>Media</v>
          </cell>
          <cell r="O9">
            <v>0</v>
          </cell>
          <cell r="P9">
            <v>0</v>
          </cell>
          <cell r="Q9">
            <v>0</v>
          </cell>
          <cell r="R9">
            <v>17.38</v>
          </cell>
        </row>
        <row r="10">
          <cell r="A10" t="str">
            <v>47S075</v>
          </cell>
          <cell r="B10" t="str">
            <v>Magdalena</v>
          </cell>
          <cell r="C10" t="str">
            <v>Nueva Granada</v>
          </cell>
          <cell r="D10" t="str">
            <v>Cálido, seco</v>
          </cell>
          <cell r="E10" t="str">
            <v>Suficientes durante un semestre, con deficiencias en el siguiente</v>
          </cell>
          <cell r="F10" t="str">
            <v>1 - 3</v>
          </cell>
          <cell r="G10" t="str">
            <v>N/A</v>
          </cell>
          <cell r="H10" t="str">
            <v>Bien drenado</v>
          </cell>
          <cell r="I10" t="str">
            <v>Rara</v>
          </cell>
          <cell r="J10" t="str">
            <v>N/A</v>
          </cell>
          <cell r="K10" t="str">
            <v>&lt;0.1</v>
          </cell>
          <cell r="L10" t="str">
            <v>Profunda (100cm - 150cm)</v>
          </cell>
          <cell r="M10" t="str">
            <v>Fina y media</v>
          </cell>
          <cell r="N10" t="str">
            <v>Media</v>
          </cell>
          <cell r="O10">
            <v>0</v>
          </cell>
          <cell r="P10">
            <v>0</v>
          </cell>
          <cell r="Q10">
            <v>0</v>
          </cell>
          <cell r="R10">
            <v>10.98</v>
          </cell>
        </row>
        <row r="11">
          <cell r="A11" t="str">
            <v>47S084</v>
          </cell>
          <cell r="B11" t="str">
            <v>Magdalena</v>
          </cell>
          <cell r="C11" t="str">
            <v>Sabanas de San Ángel</v>
          </cell>
          <cell r="D11" t="str">
            <v>Cálido, seco</v>
          </cell>
          <cell r="E11" t="str">
            <v>Suficientes durante un semestre, con deficiencias en el siguiente</v>
          </cell>
          <cell r="F11" t="str">
            <v>1 - 3</v>
          </cell>
          <cell r="G11" t="str">
            <v>N/A</v>
          </cell>
          <cell r="H11" t="str">
            <v>Bien drenado</v>
          </cell>
          <cell r="I11" t="str">
            <v>Frecuente</v>
          </cell>
          <cell r="J11" t="str">
            <v>N/A</v>
          </cell>
          <cell r="K11" t="str">
            <v>&lt;0.1</v>
          </cell>
          <cell r="L11" t="str">
            <v>Profunda (100cm - 150cm)</v>
          </cell>
          <cell r="M11" t="str">
            <v>Fina y media</v>
          </cell>
          <cell r="N11" t="str">
            <v>Media</v>
          </cell>
          <cell r="O11">
            <v>0</v>
          </cell>
          <cell r="P11">
            <v>0</v>
          </cell>
          <cell r="Q11">
            <v>0</v>
          </cell>
          <cell r="R11">
            <v>28.37</v>
          </cell>
        </row>
        <row r="12">
          <cell r="A12" t="str">
            <v>47S087</v>
          </cell>
          <cell r="B12" t="str">
            <v>Magdalena</v>
          </cell>
          <cell r="C12" t="str">
            <v>Pivijay</v>
          </cell>
          <cell r="D12" t="str">
            <v>Cálido, seco</v>
          </cell>
          <cell r="E12" t="str">
            <v>Suficientes durante un semestre, con deficiencias en el siguiente</v>
          </cell>
          <cell r="F12" t="str">
            <v>1 - 3</v>
          </cell>
          <cell r="G12" t="str">
            <v>N/A</v>
          </cell>
          <cell r="H12" t="str">
            <v>Muy pobre</v>
          </cell>
          <cell r="I12" t="str">
            <v>N/A</v>
          </cell>
          <cell r="J12" t="str">
            <v>N/A</v>
          </cell>
          <cell r="K12" t="str">
            <v>&lt;0.1</v>
          </cell>
          <cell r="L12" t="str">
            <v>Muy superficial (&lt;25cm)</v>
          </cell>
          <cell r="M12" t="str">
            <v>Fina y media</v>
          </cell>
          <cell r="N12" t="str">
            <v>Media</v>
          </cell>
          <cell r="O12">
            <v>0.32</v>
          </cell>
          <cell r="P12">
            <v>0</v>
          </cell>
          <cell r="Q12">
            <v>1.2</v>
          </cell>
          <cell r="R12">
            <v>0.71</v>
          </cell>
        </row>
        <row r="13">
          <cell r="A13" t="str">
            <v>47S092</v>
          </cell>
          <cell r="B13" t="str">
            <v>Magdalena</v>
          </cell>
          <cell r="C13" t="str">
            <v>Sabanas de San Ángel</v>
          </cell>
          <cell r="D13" t="str">
            <v>Cálido, seco</v>
          </cell>
          <cell r="E13" t="str">
            <v>Suficientes durante un semestre, con deficiencias en el siguiente</v>
          </cell>
          <cell r="F13" t="str">
            <v>1 - 3</v>
          </cell>
          <cell r="G13" t="str">
            <v>N/A</v>
          </cell>
          <cell r="H13" t="str">
            <v>Bien drenado</v>
          </cell>
          <cell r="I13" t="str">
            <v>Ocasional</v>
          </cell>
          <cell r="J13" t="str">
            <v>N/A</v>
          </cell>
          <cell r="K13" t="str">
            <v>&lt;0.1</v>
          </cell>
          <cell r="L13" t="str">
            <v>Profunda (100cm - 150cm)</v>
          </cell>
          <cell r="M13" t="str">
            <v>Fina y media</v>
          </cell>
          <cell r="N13" t="str">
            <v>Media</v>
          </cell>
          <cell r="O13">
            <v>0</v>
          </cell>
          <cell r="P13">
            <v>0</v>
          </cell>
          <cell r="Q13">
            <v>0</v>
          </cell>
          <cell r="R13">
            <v>29.45</v>
          </cell>
        </row>
        <row r="14">
          <cell r="A14" t="str">
            <v>47S097</v>
          </cell>
          <cell r="B14" t="str">
            <v>Magdalena</v>
          </cell>
          <cell r="C14" t="str">
            <v>Plato</v>
          </cell>
          <cell r="D14" t="str">
            <v>Cálido, seco</v>
          </cell>
          <cell r="E14" t="str">
            <v>Suficientes durante un semestre, con deficiencias en el siguiente</v>
          </cell>
          <cell r="F14" t="str">
            <v>1 - 3</v>
          </cell>
          <cell r="G14" t="str">
            <v>N/A</v>
          </cell>
          <cell r="H14" t="str">
            <v>Bien drenado</v>
          </cell>
          <cell r="I14" t="str">
            <v>Ocasional</v>
          </cell>
          <cell r="J14" t="str">
            <v>N/A</v>
          </cell>
          <cell r="K14" t="str">
            <v>&lt;0.1</v>
          </cell>
          <cell r="L14" t="str">
            <v>Profunda (100cm - 150cm)</v>
          </cell>
          <cell r="M14" t="str">
            <v>Media y gruesa</v>
          </cell>
          <cell r="N14" t="str">
            <v>Media</v>
          </cell>
          <cell r="O14">
            <v>0</v>
          </cell>
          <cell r="P14">
            <v>0</v>
          </cell>
          <cell r="Q14">
            <v>0</v>
          </cell>
          <cell r="R14">
            <v>106</v>
          </cell>
        </row>
        <row r="15">
          <cell r="A15" t="str">
            <v>47S101</v>
          </cell>
          <cell r="B15" t="str">
            <v>Magdalena</v>
          </cell>
          <cell r="C15" t="str">
            <v>Chivolo</v>
          </cell>
          <cell r="D15" t="str">
            <v>Cálido, seco</v>
          </cell>
          <cell r="E15" t="str">
            <v>Suficientes durante un semestre, con deficiencias en el siguiente</v>
          </cell>
          <cell r="F15" t="str">
            <v>1 - 3</v>
          </cell>
          <cell r="G15" t="str">
            <v>N/A</v>
          </cell>
          <cell r="H15" t="str">
            <v>Bien drenado</v>
          </cell>
          <cell r="I15" t="str">
            <v>Frecuente</v>
          </cell>
          <cell r="J15" t="str">
            <v>N/A</v>
          </cell>
          <cell r="K15" t="str">
            <v>&lt;0.1</v>
          </cell>
          <cell r="L15" t="str">
            <v>Superficial (25cm - 50cm)</v>
          </cell>
          <cell r="M15" t="str">
            <v>Fina y media</v>
          </cell>
          <cell r="N15" t="str">
            <v>Media</v>
          </cell>
          <cell r="O15">
            <v>0</v>
          </cell>
          <cell r="P15">
            <v>0</v>
          </cell>
          <cell r="Q15">
            <v>0</v>
          </cell>
          <cell r="R15">
            <v>41.9</v>
          </cell>
        </row>
        <row r="16">
          <cell r="A16" t="str">
            <v>47S102</v>
          </cell>
          <cell r="B16" t="str">
            <v>Magdalena</v>
          </cell>
          <cell r="C16" t="str">
            <v>Nueva Granada</v>
          </cell>
          <cell r="D16" t="str">
            <v>Cálido, seco</v>
          </cell>
          <cell r="E16" t="str">
            <v>Suficientes durante un semestre, con deficiencias en el siguiente</v>
          </cell>
          <cell r="F16" t="str">
            <v>7 - 12</v>
          </cell>
          <cell r="G16" t="str">
            <v>Ligero</v>
          </cell>
          <cell r="H16" t="str">
            <v>Bien drenado</v>
          </cell>
          <cell r="I16" t="str">
            <v>N/A</v>
          </cell>
          <cell r="J16" t="str">
            <v>N/A</v>
          </cell>
          <cell r="K16" t="str">
            <v>15 - 50</v>
          </cell>
          <cell r="L16" t="str">
            <v>Moderadamente superficial (50cm - 75cm)</v>
          </cell>
          <cell r="M16" t="str">
            <v>N/A</v>
          </cell>
          <cell r="N16" t="str">
            <v>Muy baja</v>
          </cell>
          <cell r="O16">
            <v>0</v>
          </cell>
          <cell r="P16">
            <v>0</v>
          </cell>
          <cell r="Q16">
            <v>0</v>
          </cell>
          <cell r="R16">
            <v>5.5</v>
          </cell>
        </row>
        <row r="17">
          <cell r="A17" t="str">
            <v>47S106</v>
          </cell>
          <cell r="B17" t="str">
            <v>Magdalena</v>
          </cell>
          <cell r="C17" t="str">
            <v>Sabanas de San Ángel</v>
          </cell>
          <cell r="D17" t="str">
            <v>Cálido, seco</v>
          </cell>
          <cell r="E17" t="str">
            <v>Suficientes durante un semestre, con deficiencias en el siguiente</v>
          </cell>
          <cell r="F17" t="str">
            <v>0 - 1</v>
          </cell>
          <cell r="G17" t="str">
            <v>N/A</v>
          </cell>
          <cell r="H17" t="str">
            <v>Muy pobre</v>
          </cell>
          <cell r="I17" t="str">
            <v>N/A</v>
          </cell>
          <cell r="J17" t="str">
            <v>N/A</v>
          </cell>
          <cell r="K17" t="str">
            <v>&lt;0.1</v>
          </cell>
          <cell r="L17" t="str">
            <v>Muy superficial (&lt;25cm)</v>
          </cell>
          <cell r="M17" t="str">
            <v>Gruesa</v>
          </cell>
          <cell r="N17" t="str">
            <v>Media</v>
          </cell>
          <cell r="O17">
            <v>0</v>
          </cell>
          <cell r="P17">
            <v>16.45</v>
          </cell>
          <cell r="Q17">
            <v>3.440974060349391</v>
          </cell>
          <cell r="R17">
            <v>18.5</v>
          </cell>
        </row>
        <row r="18">
          <cell r="A18" t="str">
            <v>47S108</v>
          </cell>
          <cell r="B18" t="str">
            <v>Magdalena</v>
          </cell>
          <cell r="C18" t="str">
            <v>Plato</v>
          </cell>
          <cell r="D18" t="str">
            <v>Cálido, seco</v>
          </cell>
          <cell r="E18" t="str">
            <v>Suficientes durante un semestre, con deficiencias en el siguiente</v>
          </cell>
          <cell r="F18" t="str">
            <v>1 - 3</v>
          </cell>
          <cell r="G18" t="str">
            <v>N/A</v>
          </cell>
          <cell r="H18" t="str">
            <v>Bien drenado</v>
          </cell>
          <cell r="I18" t="str">
            <v>Frecuente</v>
          </cell>
          <cell r="J18" t="str">
            <v>N/A</v>
          </cell>
          <cell r="K18" t="str">
            <v>&lt;0.1</v>
          </cell>
          <cell r="L18" t="str">
            <v>Profunda (100cm - 150cm)</v>
          </cell>
          <cell r="M18" t="str">
            <v>Media y gruesa</v>
          </cell>
          <cell r="N18" t="str">
            <v>Alta</v>
          </cell>
          <cell r="O18">
            <v>0</v>
          </cell>
          <cell r="P18">
            <v>0</v>
          </cell>
          <cell r="Q18">
            <v>0</v>
          </cell>
          <cell r="R18">
            <v>37.1</v>
          </cell>
        </row>
        <row r="19">
          <cell r="A19" t="str">
            <v>47S109</v>
          </cell>
          <cell r="B19" t="str">
            <v>Magdalena</v>
          </cell>
          <cell r="C19" t="str">
            <v>Sabanas de San Ángel</v>
          </cell>
          <cell r="D19" t="str">
            <v>Cálido, seco</v>
          </cell>
          <cell r="E19" t="str">
            <v>Suficientes durante un semestre, con deficiencias en el siguiente</v>
          </cell>
          <cell r="F19" t="str">
            <v>1 - 3</v>
          </cell>
          <cell r="G19" t="str">
            <v>N/A</v>
          </cell>
          <cell r="H19" t="str">
            <v>Muy pobre</v>
          </cell>
          <cell r="I19" t="str">
            <v>N/A</v>
          </cell>
          <cell r="J19" t="str">
            <v>N/A</v>
          </cell>
          <cell r="K19" t="str">
            <v>&lt;0.1</v>
          </cell>
          <cell r="L19" t="str">
            <v>Muy superficial (&lt;25cm)</v>
          </cell>
          <cell r="M19" t="str">
            <v>Fina y media</v>
          </cell>
          <cell r="N19" t="str">
            <v>Media</v>
          </cell>
          <cell r="O19">
            <v>0</v>
          </cell>
          <cell r="P19">
            <v>0</v>
          </cell>
          <cell r="Q19">
            <v>0</v>
          </cell>
          <cell r="R19">
            <v>7.6</v>
          </cell>
        </row>
        <row r="20">
          <cell r="A20" t="str">
            <v>47S111</v>
          </cell>
          <cell r="B20" t="str">
            <v>Magdalena</v>
          </cell>
          <cell r="C20" t="str">
            <v>Plato</v>
          </cell>
          <cell r="D20" t="str">
            <v>Cálido, seco</v>
          </cell>
          <cell r="E20" t="str">
            <v>Suficientes durante un semestre, con deficiencias en el siguiente</v>
          </cell>
          <cell r="F20" t="str">
            <v>7 - 12</v>
          </cell>
          <cell r="G20" t="str">
            <v>N/A</v>
          </cell>
          <cell r="H20" t="str">
            <v>Bien drenado</v>
          </cell>
          <cell r="I20" t="str">
            <v>N/A</v>
          </cell>
          <cell r="J20" t="str">
            <v>N/A</v>
          </cell>
          <cell r="K20" t="str">
            <v>3 - 15</v>
          </cell>
          <cell r="L20" t="str">
            <v>Superficial (25cm - 50cm)</v>
          </cell>
          <cell r="M20" t="str">
            <v>Media</v>
          </cell>
          <cell r="N20" t="str">
            <v>Media</v>
          </cell>
          <cell r="O20">
            <v>0.17</v>
          </cell>
          <cell r="P20">
            <v>0</v>
          </cell>
          <cell r="Q20">
            <v>0</v>
          </cell>
          <cell r="R20">
            <v>6.4</v>
          </cell>
        </row>
        <row r="21">
          <cell r="A21" t="str">
            <v>47S114</v>
          </cell>
          <cell r="B21" t="str">
            <v>Magdalena</v>
          </cell>
          <cell r="C21" t="str">
            <v>Nueva Granada</v>
          </cell>
          <cell r="D21" t="str">
            <v>Cálido, seco</v>
          </cell>
          <cell r="E21" t="str">
            <v>Suficientes durante un semestre, con deficiencias en el siguiente</v>
          </cell>
          <cell r="F21" t="str">
            <v>1 - 3</v>
          </cell>
          <cell r="G21" t="str">
            <v>N/A</v>
          </cell>
          <cell r="H21" t="str">
            <v>Pobre</v>
          </cell>
          <cell r="I21" t="str">
            <v>Frecuente</v>
          </cell>
          <cell r="J21" t="str">
            <v>N/A</v>
          </cell>
          <cell r="K21" t="str">
            <v>&lt;0.1</v>
          </cell>
          <cell r="L21" t="str">
            <v>Superficial (25cm - 50cm)</v>
          </cell>
          <cell r="M21" t="str">
            <v>Fina y media</v>
          </cell>
          <cell r="N21" t="str">
            <v>Alta</v>
          </cell>
          <cell r="O21">
            <v>0</v>
          </cell>
          <cell r="P21">
            <v>0</v>
          </cell>
          <cell r="Q21">
            <v>0</v>
          </cell>
          <cell r="R21">
            <v>54.4</v>
          </cell>
        </row>
        <row r="22">
          <cell r="A22" t="str">
            <v>47S120</v>
          </cell>
          <cell r="B22" t="str">
            <v>Magdalena</v>
          </cell>
          <cell r="C22" t="str">
            <v>Sabanas de San Ángel</v>
          </cell>
          <cell r="D22" t="str">
            <v>Cálido, seco</v>
          </cell>
          <cell r="E22" t="str">
            <v>Suficientes durante un semestre, con deficiencias en el siguiente</v>
          </cell>
          <cell r="F22" t="str">
            <v>1 - 3</v>
          </cell>
          <cell r="G22" t="str">
            <v>Ligero</v>
          </cell>
          <cell r="H22" t="str">
            <v>Bien drenado</v>
          </cell>
          <cell r="I22" t="str">
            <v>N/A</v>
          </cell>
          <cell r="J22" t="str">
            <v>N/A</v>
          </cell>
          <cell r="K22" t="str">
            <v>&lt;0.1</v>
          </cell>
          <cell r="L22" t="str">
            <v>Superficial (25cm - 50cm)</v>
          </cell>
          <cell r="M22" t="str">
            <v>Fina y media</v>
          </cell>
          <cell r="N22" t="str">
            <v>Baja</v>
          </cell>
          <cell r="O22">
            <v>0.97070000000000001</v>
          </cell>
          <cell r="P22">
            <v>0</v>
          </cell>
          <cell r="Q22">
            <v>0</v>
          </cell>
          <cell r="R22">
            <v>10.5</v>
          </cell>
        </row>
        <row r="23">
          <cell r="A23" t="str">
            <v>47S121</v>
          </cell>
          <cell r="B23" t="str">
            <v>Magdalena</v>
          </cell>
          <cell r="C23" t="str">
            <v>Sabanas de San Ángel</v>
          </cell>
          <cell r="D23" t="str">
            <v>Cálido, seco</v>
          </cell>
          <cell r="E23" t="str">
            <v>Suficientes durante un semestre, con deficiencias en el siguiente</v>
          </cell>
          <cell r="F23" t="str">
            <v>1 - 3</v>
          </cell>
          <cell r="G23" t="str">
            <v>N/A</v>
          </cell>
          <cell r="H23" t="str">
            <v>Bien drenado</v>
          </cell>
          <cell r="I23" t="str">
            <v>Frecuente</v>
          </cell>
          <cell r="J23" t="str">
            <v>N/A</v>
          </cell>
          <cell r="K23" t="str">
            <v>&lt;0.1</v>
          </cell>
          <cell r="L23" t="str">
            <v>Profunda (100cm - 150cm)</v>
          </cell>
          <cell r="M23" t="str">
            <v>Fina y media</v>
          </cell>
          <cell r="N23" t="str">
            <v>Media</v>
          </cell>
          <cell r="O23">
            <v>0</v>
          </cell>
          <cell r="P23">
            <v>0</v>
          </cell>
          <cell r="Q23">
            <v>0</v>
          </cell>
          <cell r="R23">
            <v>69.599999999999994</v>
          </cell>
        </row>
        <row r="24">
          <cell r="A24" t="str">
            <v>47S130</v>
          </cell>
          <cell r="B24" t="str">
            <v>Magdalena</v>
          </cell>
          <cell r="C24" t="str">
            <v>Chivolo</v>
          </cell>
          <cell r="D24" t="str">
            <v>Cálido, seco</v>
          </cell>
          <cell r="E24" t="str">
            <v>Suficientes durante un semestre, con deficiencias en el siguiente</v>
          </cell>
          <cell r="F24" t="str">
            <v>3 - 7</v>
          </cell>
          <cell r="G24" t="str">
            <v>N/A</v>
          </cell>
          <cell r="H24" t="str">
            <v>Bien drenado</v>
          </cell>
          <cell r="I24" t="str">
            <v>N/A</v>
          </cell>
          <cell r="J24" t="str">
            <v>N/A</v>
          </cell>
          <cell r="K24" t="str">
            <v>&lt;0.1</v>
          </cell>
          <cell r="L24" t="str">
            <v>Superficial (25cm - 50cm)</v>
          </cell>
          <cell r="M24" t="str">
            <v>Fina y media</v>
          </cell>
          <cell r="N24" t="str">
            <v>Alta</v>
          </cell>
          <cell r="O24">
            <v>0</v>
          </cell>
          <cell r="P24">
            <v>0</v>
          </cell>
          <cell r="Q24">
            <v>0</v>
          </cell>
          <cell r="R24">
            <v>17.8</v>
          </cell>
        </row>
        <row r="25">
          <cell r="A25" t="str">
            <v>47S131</v>
          </cell>
          <cell r="B25" t="str">
            <v>Magdalena</v>
          </cell>
          <cell r="C25" t="str">
            <v>Chivolo</v>
          </cell>
          <cell r="D25" t="str">
            <v>Cálido, seco</v>
          </cell>
          <cell r="E25" t="str">
            <v>Suficientes durante un semestre, con deficiencias en el siguiente</v>
          </cell>
          <cell r="F25" t="str">
            <v>3 - 7</v>
          </cell>
          <cell r="G25" t="str">
            <v>N/A</v>
          </cell>
          <cell r="H25" t="str">
            <v>Bien drenado</v>
          </cell>
          <cell r="I25" t="str">
            <v>N/A</v>
          </cell>
          <cell r="J25" t="str">
            <v>N/A</v>
          </cell>
          <cell r="K25" t="str">
            <v>&lt;0.1</v>
          </cell>
          <cell r="L25" t="str">
            <v>Muy superficial (&lt;25cm)</v>
          </cell>
          <cell r="M25" t="str">
            <v>Media y gruesa</v>
          </cell>
          <cell r="N25" t="str">
            <v>Media</v>
          </cell>
          <cell r="O25">
            <v>0</v>
          </cell>
          <cell r="P25">
            <v>0</v>
          </cell>
          <cell r="Q25">
            <v>0</v>
          </cell>
          <cell r="R25">
            <v>6.6</v>
          </cell>
        </row>
        <row r="26">
          <cell r="A26" t="str">
            <v>47S133</v>
          </cell>
          <cell r="B26" t="str">
            <v>Magdalena</v>
          </cell>
          <cell r="C26" t="str">
            <v>Plato</v>
          </cell>
          <cell r="D26" t="str">
            <v>Cálido, seco</v>
          </cell>
          <cell r="E26" t="str">
            <v>Suficientes durante un semestre, con deficiencias en el siguiente</v>
          </cell>
          <cell r="F26" t="str">
            <v>1 - 3</v>
          </cell>
          <cell r="G26" t="str">
            <v>N/A</v>
          </cell>
          <cell r="H26" t="str">
            <v>Pobre</v>
          </cell>
          <cell r="I26" t="str">
            <v>Frecuente</v>
          </cell>
          <cell r="J26" t="str">
            <v>N/A</v>
          </cell>
          <cell r="K26" t="str">
            <v>&lt;0.1</v>
          </cell>
          <cell r="L26" t="str">
            <v>Superficial (25cm - 50cm)</v>
          </cell>
          <cell r="M26" t="str">
            <v>Fina y media</v>
          </cell>
          <cell r="N26" t="str">
            <v>Media</v>
          </cell>
          <cell r="O26">
            <v>0</v>
          </cell>
          <cell r="P26">
            <v>0</v>
          </cell>
          <cell r="Q26">
            <v>0</v>
          </cell>
          <cell r="R26">
            <v>16.3</v>
          </cell>
        </row>
        <row r="27">
          <cell r="A27" t="str">
            <v>47S140</v>
          </cell>
          <cell r="B27" t="str">
            <v>Magdalena</v>
          </cell>
          <cell r="C27" t="str">
            <v>Ariguaní</v>
          </cell>
          <cell r="D27" t="str">
            <v>Cálido, seco</v>
          </cell>
          <cell r="E27" t="str">
            <v>Suficientes durante un semestre, con deficiencias en el siguiente</v>
          </cell>
          <cell r="F27" t="str">
            <v>1 - 3</v>
          </cell>
          <cell r="G27" t="str">
            <v>N/A</v>
          </cell>
          <cell r="H27" t="str">
            <v>Muy pobre</v>
          </cell>
          <cell r="I27" t="str">
            <v>N/A</v>
          </cell>
          <cell r="J27" t="str">
            <v>N/A</v>
          </cell>
          <cell r="K27" t="str">
            <v>&lt;0.1</v>
          </cell>
          <cell r="L27" t="str">
            <v>Muy superficial (&lt;25cm)</v>
          </cell>
          <cell r="M27" t="str">
            <v>Fina</v>
          </cell>
          <cell r="N27" t="str">
            <v>Media</v>
          </cell>
          <cell r="O27">
            <v>0</v>
          </cell>
          <cell r="P27">
            <v>0</v>
          </cell>
          <cell r="Q27">
            <v>0</v>
          </cell>
          <cell r="R27">
            <v>13.13</v>
          </cell>
        </row>
        <row r="28">
          <cell r="A28" t="str">
            <v>47S142</v>
          </cell>
          <cell r="B28" t="str">
            <v>Magdalena</v>
          </cell>
          <cell r="C28" t="str">
            <v>Plato</v>
          </cell>
          <cell r="D28" t="str">
            <v>Cálido, seco</v>
          </cell>
          <cell r="E28" t="str">
            <v>Suficientes durante un semestre, con deficiencias en el siguiente</v>
          </cell>
          <cell r="F28" t="str">
            <v>1 - 3</v>
          </cell>
          <cell r="G28" t="str">
            <v>N/A</v>
          </cell>
          <cell r="H28" t="str">
            <v>Bien drenado</v>
          </cell>
          <cell r="I28" t="str">
            <v>Ocasional</v>
          </cell>
          <cell r="J28" t="str">
            <v>N/A</v>
          </cell>
          <cell r="K28" t="str">
            <v>N/A</v>
          </cell>
          <cell r="L28" t="str">
            <v>Profunda (100cm - 150cm)</v>
          </cell>
          <cell r="M28" t="str">
            <v>Media</v>
          </cell>
          <cell r="N28" t="str">
            <v>Media</v>
          </cell>
          <cell r="O28">
            <v>0</v>
          </cell>
          <cell r="P28">
            <v>0</v>
          </cell>
          <cell r="Q28">
            <v>0.35842293906810041</v>
          </cell>
          <cell r="R28">
            <v>83.3</v>
          </cell>
        </row>
        <row r="29">
          <cell r="A29" t="str">
            <v>47S143</v>
          </cell>
          <cell r="B29" t="str">
            <v>Magdalena</v>
          </cell>
          <cell r="C29" t="str">
            <v>Plato</v>
          </cell>
          <cell r="D29" t="str">
            <v>Cálido, seco</v>
          </cell>
          <cell r="E29" t="str">
            <v>Suficientes durante un semestre, con deficiencias en el siguiente</v>
          </cell>
          <cell r="F29" t="str">
            <v>1 - 3</v>
          </cell>
          <cell r="G29" t="str">
            <v>N/A</v>
          </cell>
          <cell r="H29" t="str">
            <v>Pobre</v>
          </cell>
          <cell r="I29" t="str">
            <v>Ocasional</v>
          </cell>
          <cell r="J29" t="str">
            <v>N/A</v>
          </cell>
          <cell r="K29" t="str">
            <v>N/A</v>
          </cell>
          <cell r="L29" t="str">
            <v>Muy superficial (&lt;25cm)</v>
          </cell>
          <cell r="M29" t="str">
            <v>Fina y media</v>
          </cell>
          <cell r="N29" t="str">
            <v>Media</v>
          </cell>
          <cell r="O29">
            <v>0</v>
          </cell>
          <cell r="P29">
            <v>19.2</v>
          </cell>
          <cell r="Q29">
            <v>0</v>
          </cell>
          <cell r="R29">
            <v>22.7</v>
          </cell>
        </row>
        <row r="30">
          <cell r="A30" t="str">
            <v>47S151</v>
          </cell>
          <cell r="B30" t="str">
            <v>Magdalena</v>
          </cell>
          <cell r="C30" t="str">
            <v>Ariguaní</v>
          </cell>
          <cell r="D30" t="str">
            <v>Cálido, seco</v>
          </cell>
          <cell r="E30" t="str">
            <v>Suficientes durante un semestre, con deficiencias en el siguiente</v>
          </cell>
          <cell r="F30" t="str">
            <v>1 - 3</v>
          </cell>
          <cell r="G30" t="str">
            <v>N/A</v>
          </cell>
          <cell r="H30" t="str">
            <v>Muy pobre</v>
          </cell>
          <cell r="I30" t="str">
            <v>N/A</v>
          </cell>
          <cell r="J30" t="str">
            <v>N/A</v>
          </cell>
          <cell r="K30" t="str">
            <v>&lt;0.1</v>
          </cell>
          <cell r="L30" t="str">
            <v>Muy superficial (&lt;25cm)</v>
          </cell>
          <cell r="M30" t="str">
            <v>Media</v>
          </cell>
          <cell r="N30" t="str">
            <v>Alta</v>
          </cell>
          <cell r="O30">
            <v>0</v>
          </cell>
          <cell r="P30">
            <v>0</v>
          </cell>
          <cell r="Q30">
            <v>7.57</v>
          </cell>
          <cell r="R30">
            <v>22.7</v>
          </cell>
        </row>
        <row r="31">
          <cell r="A31" t="str">
            <v>47S153</v>
          </cell>
          <cell r="B31" t="str">
            <v>Magdalena</v>
          </cell>
          <cell r="C31" t="str">
            <v>Sabanas de San Ángel</v>
          </cell>
          <cell r="D31" t="str">
            <v>Cálido, seco</v>
          </cell>
          <cell r="E31" t="str">
            <v>Suficientes durante un semestre, con deficiencias en el siguiente</v>
          </cell>
          <cell r="F31" t="str">
            <v>1 - 3</v>
          </cell>
          <cell r="G31" t="str">
            <v>N/A</v>
          </cell>
          <cell r="H31" t="str">
            <v>Bien drenado</v>
          </cell>
          <cell r="I31" t="str">
            <v>N/A</v>
          </cell>
          <cell r="J31" t="str">
            <v>N/A</v>
          </cell>
          <cell r="K31" t="str">
            <v>&lt;0.1</v>
          </cell>
          <cell r="L31" t="str">
            <v>Moderadamente superficial (50cm - 75cm)</v>
          </cell>
          <cell r="M31" t="str">
            <v>Media y gruesa</v>
          </cell>
          <cell r="N31" t="str">
            <v>Media</v>
          </cell>
          <cell r="O31">
            <v>0</v>
          </cell>
          <cell r="P31">
            <v>0</v>
          </cell>
          <cell r="Q31">
            <v>0</v>
          </cell>
          <cell r="R31">
            <v>5.19</v>
          </cell>
        </row>
        <row r="32">
          <cell r="A32" t="str">
            <v>47S158</v>
          </cell>
          <cell r="B32" t="str">
            <v>Magdalena</v>
          </cell>
          <cell r="C32" t="str">
            <v>Ariguaní</v>
          </cell>
          <cell r="D32" t="str">
            <v>Cálido, seco</v>
          </cell>
          <cell r="E32" t="str">
            <v>Suficientes durante un semestre, con deficiencias en el siguiente</v>
          </cell>
          <cell r="F32" t="str">
            <v>7 - 12</v>
          </cell>
          <cell r="G32" t="str">
            <v>Ligero</v>
          </cell>
          <cell r="H32" t="str">
            <v>Bien drenado</v>
          </cell>
          <cell r="I32" t="str">
            <v>N/A</v>
          </cell>
          <cell r="J32" t="str">
            <v>N/A</v>
          </cell>
          <cell r="K32" t="str">
            <v>&lt;0.1</v>
          </cell>
          <cell r="L32" t="str">
            <v>Moderadamente superficial (50cm - 75cm)</v>
          </cell>
          <cell r="M32" t="str">
            <v>Fina y media</v>
          </cell>
          <cell r="N32" t="str">
            <v>Baja</v>
          </cell>
          <cell r="O32">
            <v>0</v>
          </cell>
          <cell r="P32">
            <v>0</v>
          </cell>
          <cell r="Q32">
            <v>0</v>
          </cell>
          <cell r="R32">
            <v>2.2200000000000002</v>
          </cell>
        </row>
        <row r="33">
          <cell r="A33" t="str">
            <v>47S161</v>
          </cell>
          <cell r="B33" t="str">
            <v>Magdalena</v>
          </cell>
          <cell r="C33" t="str">
            <v>Nueva Granada</v>
          </cell>
          <cell r="D33" t="str">
            <v>Cálido, seco</v>
          </cell>
          <cell r="E33" t="str">
            <v>Suficientes durante un semestre, con deficiencias en el siguiente</v>
          </cell>
          <cell r="F33" t="str">
            <v>1 - 3</v>
          </cell>
          <cell r="G33" t="str">
            <v>N/A</v>
          </cell>
          <cell r="H33" t="str">
            <v>Moderadamente bien drenado</v>
          </cell>
          <cell r="I33" t="str">
            <v>Frecuente</v>
          </cell>
          <cell r="J33" t="str">
            <v>N/A</v>
          </cell>
          <cell r="K33" t="str">
            <v>&lt;0.1</v>
          </cell>
          <cell r="L33" t="str">
            <v>Moderadamente profunda (75cm - 100cm)</v>
          </cell>
          <cell r="M33" t="str">
            <v>Fina y media</v>
          </cell>
          <cell r="N33" t="str">
            <v>Alta</v>
          </cell>
          <cell r="O33">
            <v>0</v>
          </cell>
          <cell r="P33">
            <v>0</v>
          </cell>
          <cell r="Q33">
            <v>4.13</v>
          </cell>
          <cell r="R33">
            <v>23.05</v>
          </cell>
        </row>
        <row r="34">
          <cell r="A34" t="str">
            <v>47S169</v>
          </cell>
          <cell r="B34" t="str">
            <v>Magdalena</v>
          </cell>
          <cell r="C34" t="str">
            <v>Nueva Granada</v>
          </cell>
          <cell r="D34" t="str">
            <v>Cálido, seco</v>
          </cell>
          <cell r="E34" t="str">
            <v>Suficientes durante un semestre, con deficiencias en el siguiente</v>
          </cell>
          <cell r="F34" t="str">
            <v>1 - 3</v>
          </cell>
          <cell r="G34" t="str">
            <v>N/A</v>
          </cell>
          <cell r="H34" t="str">
            <v>Muy pobre</v>
          </cell>
          <cell r="I34" t="str">
            <v>N/A</v>
          </cell>
          <cell r="J34" t="str">
            <v>N/A</v>
          </cell>
          <cell r="K34" t="str">
            <v>&lt;0.1</v>
          </cell>
          <cell r="L34" t="str">
            <v>Muy superficial (&lt;25cm)</v>
          </cell>
          <cell r="M34" t="str">
            <v>Fina y media</v>
          </cell>
          <cell r="N34" t="str">
            <v>Media</v>
          </cell>
          <cell r="O34">
            <v>0</v>
          </cell>
          <cell r="P34">
            <v>0</v>
          </cell>
          <cell r="Q34">
            <v>0</v>
          </cell>
          <cell r="R34">
            <v>3.82</v>
          </cell>
        </row>
        <row r="35">
          <cell r="A35" t="str">
            <v>47S171</v>
          </cell>
          <cell r="B35" t="str">
            <v>Magdalena</v>
          </cell>
          <cell r="C35" t="str">
            <v>Sabanas de San Ángel</v>
          </cell>
          <cell r="D35" t="str">
            <v>Cálido, seco</v>
          </cell>
          <cell r="E35" t="str">
            <v>Suficientes durante un semestre, con deficiencias en el siguiente</v>
          </cell>
          <cell r="F35" t="str">
            <v>1 - 3</v>
          </cell>
          <cell r="G35" t="str">
            <v>N/A</v>
          </cell>
          <cell r="H35" t="str">
            <v>Bien drenado</v>
          </cell>
          <cell r="I35" t="str">
            <v>Frecuente</v>
          </cell>
          <cell r="J35" t="str">
            <v>N/A</v>
          </cell>
          <cell r="K35" t="str">
            <v>&lt;0.1</v>
          </cell>
          <cell r="L35" t="str">
            <v>Muy superficial (&lt;25cm)</v>
          </cell>
          <cell r="M35" t="str">
            <v>Fina y media</v>
          </cell>
          <cell r="N35" t="str">
            <v>Alta</v>
          </cell>
          <cell r="O35">
            <v>0</v>
          </cell>
          <cell r="P35">
            <v>0</v>
          </cell>
          <cell r="Q35">
            <v>0</v>
          </cell>
          <cell r="R35">
            <v>32.19</v>
          </cell>
        </row>
        <row r="36">
          <cell r="A36" t="str">
            <v>47S179</v>
          </cell>
          <cell r="B36" t="str">
            <v>Magdalena</v>
          </cell>
          <cell r="C36" t="str">
            <v>Zapayán</v>
          </cell>
          <cell r="D36" t="str">
            <v>Cálido, seco</v>
          </cell>
          <cell r="E36" t="str">
            <v>Suficientes durante un semestre, con deficiencias en el siguiente</v>
          </cell>
          <cell r="F36" t="str">
            <v>1 - 3</v>
          </cell>
          <cell r="G36" t="str">
            <v>N/A</v>
          </cell>
          <cell r="H36" t="str">
            <v>Bien drenado</v>
          </cell>
          <cell r="I36" t="str">
            <v>Ocasional</v>
          </cell>
          <cell r="J36" t="str">
            <v>N/A</v>
          </cell>
          <cell r="K36" t="str">
            <v>&lt;0.1</v>
          </cell>
          <cell r="L36" t="str">
            <v>Muy superficial (&lt;25cm)</v>
          </cell>
          <cell r="M36" t="str">
            <v>Media y gruesa</v>
          </cell>
          <cell r="N36" t="str">
            <v>Media</v>
          </cell>
          <cell r="O36">
            <v>0</v>
          </cell>
          <cell r="P36">
            <v>0</v>
          </cell>
          <cell r="Q36">
            <v>0</v>
          </cell>
          <cell r="R36">
            <v>39.770000000000003</v>
          </cell>
        </row>
        <row r="37">
          <cell r="A37" t="str">
            <v>47S182</v>
          </cell>
          <cell r="B37" t="str">
            <v>Magdalena</v>
          </cell>
          <cell r="C37" t="str">
            <v>Zapayán</v>
          </cell>
          <cell r="D37" t="str">
            <v>Cálido, seco</v>
          </cell>
          <cell r="E37" t="str">
            <v>Suficientes durante un semestre, con deficiencias en el siguiente</v>
          </cell>
          <cell r="F37" t="str">
            <v>1 - 3</v>
          </cell>
          <cell r="G37" t="str">
            <v>N/A</v>
          </cell>
          <cell r="H37" t="str">
            <v>Muy pobre</v>
          </cell>
          <cell r="I37" t="str">
            <v>N/A</v>
          </cell>
          <cell r="J37" t="str">
            <v>N/A</v>
          </cell>
          <cell r="K37" t="str">
            <v>&lt;0.1</v>
          </cell>
          <cell r="L37" t="str">
            <v>Muy superficial (&lt;25cm)</v>
          </cell>
          <cell r="M37" t="str">
            <v>Media</v>
          </cell>
          <cell r="N37" t="str">
            <v>Media</v>
          </cell>
          <cell r="O37">
            <v>0</v>
          </cell>
          <cell r="P37">
            <v>0</v>
          </cell>
          <cell r="Q37">
            <v>0</v>
          </cell>
          <cell r="R37">
            <v>12.79</v>
          </cell>
        </row>
        <row r="38">
          <cell r="A38" t="str">
            <v>47S189</v>
          </cell>
          <cell r="B38" t="str">
            <v>Magdalena</v>
          </cell>
          <cell r="C38" t="str">
            <v>Tenerife</v>
          </cell>
          <cell r="D38" t="str">
            <v>Cálido, seco</v>
          </cell>
          <cell r="E38" t="str">
            <v>Suficientes durante un semestre, con deficiencias en el siguiente</v>
          </cell>
          <cell r="F38" t="str">
            <v>3 - 7</v>
          </cell>
          <cell r="G38" t="str">
            <v>N/A</v>
          </cell>
          <cell r="H38" t="str">
            <v>Bien drenado</v>
          </cell>
          <cell r="I38" t="str">
            <v>N/A</v>
          </cell>
          <cell r="J38" t="str">
            <v>N/A</v>
          </cell>
          <cell r="K38" t="str">
            <v>&lt;0.1</v>
          </cell>
          <cell r="L38" t="str">
            <v>Superficial (25cm - 50cm)</v>
          </cell>
          <cell r="M38" t="str">
            <v>Media</v>
          </cell>
          <cell r="N38" t="str">
            <v>Media</v>
          </cell>
          <cell r="O38">
            <v>0</v>
          </cell>
          <cell r="P38">
            <v>0</v>
          </cell>
          <cell r="Q38">
            <v>0</v>
          </cell>
          <cell r="R38">
            <v>3.62</v>
          </cell>
        </row>
        <row r="39">
          <cell r="A39" t="str">
            <v>47S190</v>
          </cell>
          <cell r="B39" t="str">
            <v>Magdalena</v>
          </cell>
          <cell r="C39" t="str">
            <v>Tenerife</v>
          </cell>
          <cell r="D39" t="str">
            <v>Cálido, seco</v>
          </cell>
          <cell r="E39" t="str">
            <v>Suficientes durante un semestre, con deficiencias en el siguiente</v>
          </cell>
          <cell r="F39" t="str">
            <v>1 - 3</v>
          </cell>
          <cell r="G39" t="str">
            <v>N/A</v>
          </cell>
          <cell r="H39" t="str">
            <v>Bien drenado</v>
          </cell>
          <cell r="I39" t="str">
            <v>N/A</v>
          </cell>
          <cell r="J39" t="str">
            <v>N/A</v>
          </cell>
          <cell r="K39" t="str">
            <v>&lt;0.1</v>
          </cell>
          <cell r="L39" t="str">
            <v>Moderadamente superficial (50cm - 75cm)</v>
          </cell>
          <cell r="M39" t="str">
            <v>N/A</v>
          </cell>
          <cell r="N39" t="str">
            <v>Muy baja</v>
          </cell>
          <cell r="O39">
            <v>0</v>
          </cell>
          <cell r="P39">
            <v>0</v>
          </cell>
          <cell r="Q39">
            <v>0</v>
          </cell>
          <cell r="R39" t="str">
            <v>&lt;2,55</v>
          </cell>
        </row>
        <row r="40">
          <cell r="A40" t="str">
            <v>47S195</v>
          </cell>
          <cell r="B40" t="str">
            <v>Magdalena</v>
          </cell>
          <cell r="C40" t="str">
            <v>Pedraza</v>
          </cell>
          <cell r="D40" t="str">
            <v>Cálido, seco</v>
          </cell>
          <cell r="E40" t="str">
            <v>Suficientes durante un semestre, con deficiencias en el siguiente</v>
          </cell>
          <cell r="F40" t="str">
            <v>25 - 50</v>
          </cell>
          <cell r="G40" t="str">
            <v>Ligero</v>
          </cell>
          <cell r="H40" t="str">
            <v>Moderadamente excesivo</v>
          </cell>
          <cell r="I40" t="str">
            <v>N/A</v>
          </cell>
          <cell r="J40" t="str">
            <v>10</v>
          </cell>
          <cell r="K40" t="str">
            <v>3 - 15</v>
          </cell>
          <cell r="L40" t="str">
            <v>Superficial (25cm - 50cm)</v>
          </cell>
          <cell r="M40" t="str">
            <v>Fina y media</v>
          </cell>
          <cell r="N40" t="str">
            <v>Baja</v>
          </cell>
          <cell r="O40">
            <v>0</v>
          </cell>
          <cell r="P40">
            <v>0</v>
          </cell>
          <cell r="Q40">
            <v>0</v>
          </cell>
          <cell r="R40">
            <v>3.79</v>
          </cell>
        </row>
        <row r="41">
          <cell r="A41" t="str">
            <v>47S197</v>
          </cell>
          <cell r="B41" t="str">
            <v>Magdalena</v>
          </cell>
          <cell r="C41" t="str">
            <v>Pedraza</v>
          </cell>
          <cell r="D41" t="str">
            <v>Cálido, seco</v>
          </cell>
          <cell r="E41" t="str">
            <v>Suficientes durante un semestre, con deficiencias en el siguiente</v>
          </cell>
          <cell r="F41" t="str">
            <v>7 - 12</v>
          </cell>
          <cell r="G41" t="str">
            <v>Ligero</v>
          </cell>
          <cell r="H41" t="str">
            <v>Bien drenado</v>
          </cell>
          <cell r="I41" t="str">
            <v>N/A</v>
          </cell>
          <cell r="J41" t="str">
            <v>3</v>
          </cell>
          <cell r="K41" t="str">
            <v>&lt;0.1</v>
          </cell>
          <cell r="L41" t="str">
            <v>Superficial (25cm - 50cm)</v>
          </cell>
          <cell r="M41" t="str">
            <v>Fina y media</v>
          </cell>
          <cell r="N41" t="str">
            <v>Baja</v>
          </cell>
          <cell r="O41">
            <v>0</v>
          </cell>
          <cell r="P41">
            <v>0</v>
          </cell>
          <cell r="Q41">
            <v>0</v>
          </cell>
          <cell r="R41">
            <v>6.47</v>
          </cell>
        </row>
        <row r="42">
          <cell r="A42" t="str">
            <v>47S202</v>
          </cell>
          <cell r="B42" t="str">
            <v>Magdalena</v>
          </cell>
          <cell r="C42" t="str">
            <v>Ciénaga</v>
          </cell>
          <cell r="D42" t="str">
            <v>Frío, muy húmedo</v>
          </cell>
          <cell r="E42" t="str">
            <v>Excesivas durante los dos semestres, permite ciertos cultivos</v>
          </cell>
          <cell r="F42" t="str">
            <v>&gt;75</v>
          </cell>
          <cell r="G42" t="str">
            <v>N/A</v>
          </cell>
          <cell r="H42" t="str">
            <v>Bien drenado</v>
          </cell>
          <cell r="I42" t="str">
            <v>N/A</v>
          </cell>
          <cell r="J42" t="str">
            <v>5</v>
          </cell>
          <cell r="K42" t="str">
            <v>3 - 15</v>
          </cell>
          <cell r="L42" t="str">
            <v>Profunda (100cm - 150cm)</v>
          </cell>
          <cell r="M42" t="str">
            <v>Fina</v>
          </cell>
          <cell r="N42" t="str">
            <v>Muy baja</v>
          </cell>
          <cell r="O42">
            <v>0</v>
          </cell>
          <cell r="P42">
            <v>0</v>
          </cell>
          <cell r="Q42">
            <v>97.41</v>
          </cell>
          <cell r="R42">
            <v>2.59</v>
          </cell>
        </row>
        <row r="43">
          <cell r="A43" t="str">
            <v>47S203</v>
          </cell>
          <cell r="B43" t="str">
            <v>Magdalena</v>
          </cell>
          <cell r="C43" t="str">
            <v>Ciénaga</v>
          </cell>
          <cell r="D43" t="str">
            <v>Cálido, muy seco</v>
          </cell>
          <cell r="E43" t="str">
            <v>Deficientes durante los dos semestres, permite ciertos cultivos</v>
          </cell>
          <cell r="F43" t="str">
            <v>3 - 7</v>
          </cell>
          <cell r="G43" t="str">
            <v>Ligero</v>
          </cell>
          <cell r="H43" t="str">
            <v>Bien drenado</v>
          </cell>
          <cell r="I43" t="str">
            <v>N/A</v>
          </cell>
          <cell r="J43" t="str">
            <v>40</v>
          </cell>
          <cell r="K43" t="str">
            <v>0.1 - 3</v>
          </cell>
          <cell r="L43" t="str">
            <v>Moderadamente superficial (50cm - 75cm)</v>
          </cell>
          <cell r="M43" t="str">
            <v>Muy fina y fina</v>
          </cell>
          <cell r="N43" t="str">
            <v>Baja</v>
          </cell>
          <cell r="O43">
            <v>0</v>
          </cell>
          <cell r="P43">
            <v>0</v>
          </cell>
          <cell r="Q43">
            <v>0</v>
          </cell>
          <cell r="R43">
            <v>0.08</v>
          </cell>
        </row>
        <row r="44">
          <cell r="A44" t="str">
            <v>47S204</v>
          </cell>
          <cell r="B44" t="str">
            <v>Magdalena</v>
          </cell>
          <cell r="C44" t="str">
            <v>Aracataca</v>
          </cell>
          <cell r="D44" t="str">
            <v>Templado, muy húmedo</v>
          </cell>
          <cell r="E44" t="str">
            <v>Suficientes durante los dos semestres; permite cultivos continuados</v>
          </cell>
          <cell r="F44" t="str">
            <v>25 - 50</v>
          </cell>
          <cell r="G44" t="str">
            <v>Ligero</v>
          </cell>
          <cell r="H44" t="str">
            <v>Bien drenado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Profunda (100cm - 150cm)</v>
          </cell>
          <cell r="M44" t="str">
            <v>Fina y media</v>
          </cell>
          <cell r="N44" t="str">
            <v>Baja</v>
          </cell>
          <cell r="O44">
            <v>0</v>
          </cell>
          <cell r="P44">
            <v>0</v>
          </cell>
          <cell r="Q44">
            <v>0</v>
          </cell>
          <cell r="R44">
            <v>22.03</v>
          </cell>
        </row>
        <row r="45">
          <cell r="A45" t="str">
            <v>47S205</v>
          </cell>
          <cell r="B45" t="str">
            <v>Magdalena</v>
          </cell>
          <cell r="C45" t="str">
            <v>Aracataca</v>
          </cell>
          <cell r="D45" t="str">
            <v>Cálido, muy seco</v>
          </cell>
          <cell r="E45" t="str">
            <v>Deficientes durante los dos semestres, permite ciertos cultivos</v>
          </cell>
          <cell r="F45" t="str">
            <v>25 - 50</v>
          </cell>
          <cell r="G45" t="str">
            <v>Ligero</v>
          </cell>
          <cell r="H45" t="str">
            <v>Moderadamente excesivo</v>
          </cell>
          <cell r="I45" t="str">
            <v>N/A</v>
          </cell>
          <cell r="J45" t="str">
            <v>N/A</v>
          </cell>
          <cell r="K45" t="str">
            <v>3 - 15</v>
          </cell>
          <cell r="L45" t="str">
            <v>Moderadamente superficial (50cm - 75cm)</v>
          </cell>
          <cell r="M45" t="str">
            <v>Fina</v>
          </cell>
          <cell r="N45" t="str">
            <v>Baja</v>
          </cell>
          <cell r="O45">
            <v>0</v>
          </cell>
          <cell r="P45">
            <v>0</v>
          </cell>
          <cell r="Q45">
            <v>0</v>
          </cell>
          <cell r="R45">
            <v>1.58</v>
          </cell>
        </row>
        <row r="46">
          <cell r="A46" t="str">
            <v>47S208</v>
          </cell>
          <cell r="B46" t="str">
            <v>Magdalena</v>
          </cell>
          <cell r="C46" t="str">
            <v>Ciénaga</v>
          </cell>
          <cell r="D46" t="str">
            <v>Cálido, seco</v>
          </cell>
          <cell r="E46" t="str">
            <v>Deficientes durante los dos semestres, permite ciertos cultivos</v>
          </cell>
          <cell r="F46" t="str">
            <v>50 - 75</v>
          </cell>
          <cell r="G46" t="str">
            <v>N/A</v>
          </cell>
          <cell r="H46" t="str">
            <v>Bien drenado</v>
          </cell>
          <cell r="I46" t="str">
            <v>N/A</v>
          </cell>
          <cell r="J46" t="str">
            <v>20</v>
          </cell>
          <cell r="K46" t="str">
            <v>0.1 - 3</v>
          </cell>
          <cell r="L46" t="str">
            <v>Moderadamente superficial (50cm - 75cm)</v>
          </cell>
          <cell r="M46" t="str">
            <v>Fina y media</v>
          </cell>
          <cell r="N46" t="e">
            <v>#N/A</v>
          </cell>
          <cell r="O46" t="e">
            <v>#N/A</v>
          </cell>
          <cell r="P46" t="e">
            <v>#N/A</v>
          </cell>
          <cell r="Q46" t="e">
            <v>#N/A</v>
          </cell>
          <cell r="R46" t="e">
            <v>#N/A</v>
          </cell>
        </row>
        <row r="47">
          <cell r="A47" t="str">
            <v>47S209</v>
          </cell>
          <cell r="B47" t="str">
            <v>Magdalena</v>
          </cell>
          <cell r="C47" t="str">
            <v>Ciénaga</v>
          </cell>
          <cell r="D47" t="str">
            <v>Cálido, seco</v>
          </cell>
          <cell r="E47" t="str">
            <v>Deficientes durante los dos semestres, permite ciertos cultivos</v>
          </cell>
          <cell r="F47" t="str">
            <v>3 - 7</v>
          </cell>
          <cell r="G47" t="str">
            <v>N/A</v>
          </cell>
          <cell r="H47" t="str">
            <v>Moderadamente excesivo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Profunda (100cm - 150cm)</v>
          </cell>
          <cell r="M47" t="str">
            <v>Fina</v>
          </cell>
          <cell r="N47" t="str">
            <v>Media</v>
          </cell>
          <cell r="O47">
            <v>0</v>
          </cell>
          <cell r="P47">
            <v>0</v>
          </cell>
          <cell r="Q47">
            <v>0</v>
          </cell>
          <cell r="R47">
            <v>60.54</v>
          </cell>
        </row>
        <row r="48">
          <cell r="A48" t="str">
            <v>47S210</v>
          </cell>
          <cell r="B48" t="str">
            <v>Magdalena</v>
          </cell>
          <cell r="C48" t="str">
            <v>Aracataca</v>
          </cell>
          <cell r="D48" t="str">
            <v>Cálido, seco</v>
          </cell>
          <cell r="E48" t="str">
            <v>Deficientes durante los dos semestres, permite ciertos cultivos</v>
          </cell>
          <cell r="F48" t="str">
            <v>25 - 50</v>
          </cell>
          <cell r="G48" t="str">
            <v>Ligero</v>
          </cell>
          <cell r="H48" t="str">
            <v>Moderadamente excesivo</v>
          </cell>
          <cell r="I48" t="str">
            <v>N/A</v>
          </cell>
          <cell r="J48" t="str">
            <v>20</v>
          </cell>
          <cell r="K48" t="str">
            <v>3 - 15</v>
          </cell>
          <cell r="L48" t="str">
            <v>Superficial (25cm - 50cm)</v>
          </cell>
          <cell r="M48" t="str">
            <v>N/A</v>
          </cell>
          <cell r="N48" t="str">
            <v>Baja</v>
          </cell>
          <cell r="O48">
            <v>0</v>
          </cell>
          <cell r="P48">
            <v>0</v>
          </cell>
          <cell r="Q48">
            <v>43.01</v>
          </cell>
          <cell r="R48">
            <v>0.39</v>
          </cell>
        </row>
        <row r="49">
          <cell r="A49" t="str">
            <v>47S211</v>
          </cell>
          <cell r="B49" t="str">
            <v>Magdalena</v>
          </cell>
          <cell r="C49" t="str">
            <v>Ciénaga</v>
          </cell>
          <cell r="D49" t="str">
            <v>Cálido, seco</v>
          </cell>
          <cell r="E49" t="str">
            <v>Deficientes durante los dos semestres, permite ciertos cultivos</v>
          </cell>
          <cell r="F49" t="str">
            <v>25 - 50</v>
          </cell>
          <cell r="G49" t="str">
            <v>N/A</v>
          </cell>
          <cell r="H49" t="str">
            <v>Bien drenado</v>
          </cell>
          <cell r="I49" t="str">
            <v>N/A</v>
          </cell>
          <cell r="J49" t="str">
            <v>40</v>
          </cell>
          <cell r="K49" t="str">
            <v>3 - 15</v>
          </cell>
          <cell r="L49" t="str">
            <v>Moderadamente superficial (50cm - 75cm)</v>
          </cell>
          <cell r="M49" t="str">
            <v>Fina</v>
          </cell>
          <cell r="N49" t="str">
            <v>Media</v>
          </cell>
          <cell r="O49">
            <v>0</v>
          </cell>
          <cell r="P49">
            <v>0</v>
          </cell>
          <cell r="Q49">
            <v>0</v>
          </cell>
          <cell r="R49">
            <v>30.62</v>
          </cell>
        </row>
        <row r="50">
          <cell r="A50" t="str">
            <v>47S212</v>
          </cell>
          <cell r="B50" t="str">
            <v>Magdalena</v>
          </cell>
          <cell r="C50" t="str">
            <v>Ciénaga</v>
          </cell>
          <cell r="D50" t="str">
            <v>Templado, muy húmedo</v>
          </cell>
          <cell r="E50" t="str">
            <v>Excesivas durante los dos semestres, permite ciertos cultivos</v>
          </cell>
          <cell r="F50" t="str">
            <v>25 - 50</v>
          </cell>
          <cell r="G50" t="str">
            <v>N/A</v>
          </cell>
          <cell r="H50" t="str">
            <v>Bien drenado</v>
          </cell>
          <cell r="I50" t="str">
            <v>N/A</v>
          </cell>
          <cell r="J50" t="str">
            <v>N/A</v>
          </cell>
          <cell r="K50" t="str">
            <v>3 - 15</v>
          </cell>
          <cell r="L50" t="str">
            <v>Profunda (100cm - 150cm)</v>
          </cell>
          <cell r="M50" t="str">
            <v>Fina y media</v>
          </cell>
          <cell r="N50" t="str">
            <v>Muy baja</v>
          </cell>
          <cell r="O50">
            <v>0</v>
          </cell>
          <cell r="P50">
            <v>0</v>
          </cell>
          <cell r="Q50">
            <v>99.34</v>
          </cell>
          <cell r="R50">
            <v>0.48</v>
          </cell>
        </row>
        <row r="51">
          <cell r="A51" t="str">
            <v>47S214</v>
          </cell>
          <cell r="B51" t="str">
            <v>Magdalena</v>
          </cell>
          <cell r="C51" t="str">
            <v>Aracataca</v>
          </cell>
          <cell r="D51" t="str">
            <v>Cálido, seco</v>
          </cell>
          <cell r="E51" t="str">
            <v>Deficientes durante los dos semestres, permite ciertos cultivos</v>
          </cell>
          <cell r="F51" t="str">
            <v>12 - 25</v>
          </cell>
          <cell r="G51" t="str">
            <v>Ligero</v>
          </cell>
          <cell r="H51" t="str">
            <v>Bien drenado</v>
          </cell>
          <cell r="I51" t="str">
            <v>N/A</v>
          </cell>
          <cell r="J51">
            <v>35</v>
          </cell>
          <cell r="K51" t="str">
            <v>3 - 15</v>
          </cell>
          <cell r="L51" t="str">
            <v>Superficial (25cm - 50cm)</v>
          </cell>
          <cell r="M51" t="str">
            <v>N/A</v>
          </cell>
          <cell r="N51" t="str">
            <v>Muy baja</v>
          </cell>
          <cell r="O51">
            <v>0</v>
          </cell>
          <cell r="P51">
            <v>0</v>
          </cell>
          <cell r="Q51">
            <v>0</v>
          </cell>
          <cell r="R51">
            <v>0.66</v>
          </cell>
        </row>
        <row r="52">
          <cell r="A52" t="str">
            <v>47S215</v>
          </cell>
          <cell r="B52" t="str">
            <v>Magdalena</v>
          </cell>
          <cell r="C52" t="str">
            <v>Aracataca</v>
          </cell>
          <cell r="D52" t="str">
            <v>Cálido, seco</v>
          </cell>
          <cell r="E52" t="str">
            <v>Deficientes durante los dos semestres, permite ciertos cultivos</v>
          </cell>
          <cell r="F52" t="str">
            <v>3 - 7</v>
          </cell>
          <cell r="G52" t="str">
            <v>N/A</v>
          </cell>
          <cell r="H52" t="str">
            <v>Bien drenado</v>
          </cell>
          <cell r="I52" t="str">
            <v>N/A</v>
          </cell>
          <cell r="J52" t="str">
            <v>N/A</v>
          </cell>
          <cell r="K52" t="str">
            <v>&lt;0.1</v>
          </cell>
          <cell r="L52" t="str">
            <v>Profunda (100cm - 150cm)</v>
          </cell>
          <cell r="M52" t="str">
            <v>N/A</v>
          </cell>
          <cell r="N52" t="str">
            <v>Baja</v>
          </cell>
          <cell r="O52">
            <v>0</v>
          </cell>
          <cell r="P52">
            <v>0</v>
          </cell>
          <cell r="Q52">
            <v>0</v>
          </cell>
          <cell r="R52">
            <v>2.2799999999999998</v>
          </cell>
        </row>
        <row r="53">
          <cell r="A53" t="str">
            <v>47S216</v>
          </cell>
          <cell r="B53" t="str">
            <v>Magdalena</v>
          </cell>
          <cell r="C53" t="str">
            <v>Ciénaga</v>
          </cell>
          <cell r="D53" t="str">
            <v>Templado, muy húmedo</v>
          </cell>
          <cell r="E53" t="str">
            <v>Suficientes durante los dos semestres; permite cultivos continuados</v>
          </cell>
          <cell r="F53" t="str">
            <v>25 - 50</v>
          </cell>
          <cell r="G53" t="str">
            <v>N/A</v>
          </cell>
          <cell r="H53" t="str">
            <v>Bien drenado</v>
          </cell>
          <cell r="I53" t="str">
            <v>N/A</v>
          </cell>
          <cell r="J53" t="str">
            <v>N/A</v>
          </cell>
          <cell r="K53" t="str">
            <v>&lt;0.1</v>
          </cell>
          <cell r="L53" t="str">
            <v>Moderadamente superficial (50cm - 75cm)</v>
          </cell>
          <cell r="M53" t="str">
            <v>Media</v>
          </cell>
          <cell r="N53" t="str">
            <v>Muy baja</v>
          </cell>
          <cell r="O53">
            <v>0</v>
          </cell>
          <cell r="P53">
            <v>0</v>
          </cell>
          <cell r="Q53">
            <v>0</v>
          </cell>
          <cell r="R53">
            <v>11.93</v>
          </cell>
        </row>
        <row r="54">
          <cell r="A54" t="str">
            <v>47S217</v>
          </cell>
          <cell r="B54" t="str">
            <v>Magdalena</v>
          </cell>
          <cell r="C54" t="str">
            <v>Ciénaga</v>
          </cell>
          <cell r="D54" t="str">
            <v>Cálido, seco</v>
          </cell>
          <cell r="E54" t="str">
            <v>Deficientes durante los dos semestres, no permite cultivos</v>
          </cell>
          <cell r="F54" t="str">
            <v>0 - 1</v>
          </cell>
          <cell r="G54" t="str">
            <v>N/A</v>
          </cell>
          <cell r="H54" t="str">
            <v>Muy pobre</v>
          </cell>
          <cell r="I54" t="str">
            <v>Muy frecuente</v>
          </cell>
          <cell r="J54" t="str">
            <v>N/A</v>
          </cell>
          <cell r="K54" t="str">
            <v>&lt;0.1</v>
          </cell>
          <cell r="L54" t="str">
            <v>Muy superficial (&lt;25cm)</v>
          </cell>
          <cell r="M54" t="str">
            <v>N/A</v>
          </cell>
          <cell r="N54" t="str">
            <v>Baja</v>
          </cell>
          <cell r="O54" t="str">
            <v xml:space="preserve"> </v>
          </cell>
          <cell r="P54">
            <v>72.62</v>
          </cell>
          <cell r="Q54">
            <v>0</v>
          </cell>
          <cell r="R54">
            <v>49.6</v>
          </cell>
        </row>
        <row r="55">
          <cell r="A55" t="str">
            <v>47S218</v>
          </cell>
          <cell r="B55" t="str">
            <v>Magdalena</v>
          </cell>
          <cell r="C55" t="str">
            <v>Ciénaga</v>
          </cell>
          <cell r="D55" t="str">
            <v>Cálido, muy seco</v>
          </cell>
          <cell r="E55" t="str">
            <v>Deficientes durante los dos semestres, permite ciertos cultivos</v>
          </cell>
          <cell r="F55" t="str">
            <v>1 - 3</v>
          </cell>
          <cell r="G55" t="str">
            <v>N/A</v>
          </cell>
          <cell r="H55" t="str">
            <v>Bien drenado</v>
          </cell>
          <cell r="I55" t="str">
            <v>N/A</v>
          </cell>
          <cell r="J55" t="str">
            <v>N/A</v>
          </cell>
          <cell r="K55" t="str">
            <v>&lt;0.1</v>
          </cell>
          <cell r="L55" t="str">
            <v>Profunda (100cm - 150cm)</v>
          </cell>
          <cell r="M55" t="str">
            <v>Media</v>
          </cell>
          <cell r="N55" t="str">
            <v>Baja</v>
          </cell>
          <cell r="O55">
            <v>0</v>
          </cell>
          <cell r="P55">
            <v>0</v>
          </cell>
          <cell r="Q55">
            <v>0</v>
          </cell>
          <cell r="R55">
            <v>19.97</v>
          </cell>
        </row>
        <row r="56">
          <cell r="A56" t="str">
            <v>47S219</v>
          </cell>
          <cell r="B56" t="str">
            <v>Magdalena</v>
          </cell>
          <cell r="C56" t="str">
            <v>Ciénaga</v>
          </cell>
          <cell r="D56" t="str">
            <v>Cálido, seco</v>
          </cell>
          <cell r="E56" t="str">
            <v>Deficientes durante los dos semestres, permite ciertos cultivos</v>
          </cell>
          <cell r="F56" t="str">
            <v>12 - 25</v>
          </cell>
          <cell r="G56" t="str">
            <v>Ligero</v>
          </cell>
          <cell r="H56" t="str">
            <v>Bien drenado</v>
          </cell>
          <cell r="I56" t="str">
            <v>N/A</v>
          </cell>
          <cell r="J56" t="str">
            <v>N/A</v>
          </cell>
          <cell r="K56" t="str">
            <v>0.1 - 3</v>
          </cell>
          <cell r="L56" t="str">
            <v>Superficial (25cm - 50cm)</v>
          </cell>
          <cell r="M56" t="str">
            <v>Media</v>
          </cell>
          <cell r="N56" t="str">
            <v>Baja</v>
          </cell>
          <cell r="O56">
            <v>0.17</v>
          </cell>
          <cell r="P56">
            <v>0</v>
          </cell>
          <cell r="Q56">
            <v>0</v>
          </cell>
          <cell r="R56">
            <v>29.04</v>
          </cell>
        </row>
        <row r="57">
          <cell r="A57" t="str">
            <v>47S225</v>
          </cell>
          <cell r="B57" t="str">
            <v>Magdalena</v>
          </cell>
          <cell r="C57" t="str">
            <v>Ciénaga</v>
          </cell>
          <cell r="D57" t="str">
            <v>Templado, muy húmedo</v>
          </cell>
          <cell r="E57" t="str">
            <v>Excesivas durante los dos semestres, permite ciertos cultivos</v>
          </cell>
          <cell r="F57" t="str">
            <v>50 - 75</v>
          </cell>
          <cell r="G57" t="str">
            <v>N/A</v>
          </cell>
          <cell r="H57" t="str">
            <v>Bien drenado</v>
          </cell>
          <cell r="I57" t="str">
            <v>N/A</v>
          </cell>
          <cell r="J57" t="str">
            <v>N/A</v>
          </cell>
          <cell r="K57" t="str">
            <v>3 - 15</v>
          </cell>
          <cell r="L57" t="str">
            <v>Profunda (100cm - 150cm)</v>
          </cell>
          <cell r="M57" t="str">
            <v>Fina y media</v>
          </cell>
          <cell r="N57" t="str">
            <v>Baja</v>
          </cell>
          <cell r="O57">
            <v>0</v>
          </cell>
          <cell r="P57">
            <v>0</v>
          </cell>
          <cell r="Q57">
            <v>0</v>
          </cell>
          <cell r="R57">
            <v>2.5299999999999998</v>
          </cell>
        </row>
        <row r="58">
          <cell r="A58" t="str">
            <v>47S226</v>
          </cell>
          <cell r="B58" t="str">
            <v>Magdalena</v>
          </cell>
          <cell r="C58" t="str">
            <v>Aracataca</v>
          </cell>
          <cell r="D58" t="str">
            <v>Cálido, seco</v>
          </cell>
          <cell r="E58" t="str">
            <v>Deficientes durante los dos semestres, permite ciertos cultivos</v>
          </cell>
          <cell r="F58" t="str">
            <v>3 - 7</v>
          </cell>
          <cell r="G58" t="str">
            <v>N/A</v>
          </cell>
          <cell r="H58" t="str">
            <v>Imperfecto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Profunda (100cm - 150cm)</v>
          </cell>
          <cell r="M58" t="str">
            <v>Media y gruesa</v>
          </cell>
          <cell r="N58" t="str">
            <v>Media</v>
          </cell>
          <cell r="O58">
            <v>0</v>
          </cell>
          <cell r="P58">
            <v>0</v>
          </cell>
          <cell r="Q58">
            <v>0</v>
          </cell>
          <cell r="R58">
            <v>39.39</v>
          </cell>
        </row>
        <row r="59">
          <cell r="A59" t="str">
            <v>47S227</v>
          </cell>
          <cell r="B59" t="str">
            <v>Magdalena</v>
          </cell>
          <cell r="C59" t="str">
            <v>Ciénaga</v>
          </cell>
          <cell r="D59" t="str">
            <v>Cálido, seco</v>
          </cell>
          <cell r="E59" t="str">
            <v>Deficientes durante los dos semestres, permite ciertos cultivos</v>
          </cell>
          <cell r="F59" t="str">
            <v>12 - 25</v>
          </cell>
          <cell r="G59" t="str">
            <v>Ligero</v>
          </cell>
          <cell r="H59" t="str">
            <v>Bien drenado</v>
          </cell>
          <cell r="I59" t="str">
            <v>N/A</v>
          </cell>
          <cell r="J59">
            <v>5</v>
          </cell>
          <cell r="K59" t="str">
            <v>N/A</v>
          </cell>
          <cell r="L59" t="str">
            <v>Moderadamente profunda (75cm - 100cm)</v>
          </cell>
          <cell r="M59" t="str">
            <v>Fina y media</v>
          </cell>
          <cell r="N59" t="str">
            <v>Baja</v>
          </cell>
          <cell r="O59">
            <v>0</v>
          </cell>
          <cell r="P59">
            <v>0</v>
          </cell>
          <cell r="Q59">
            <v>0</v>
          </cell>
          <cell r="R59">
            <v>1.35</v>
          </cell>
        </row>
        <row r="60">
          <cell r="A60" t="str">
            <v>47S228</v>
          </cell>
          <cell r="B60" t="str">
            <v>Magdalena</v>
          </cell>
          <cell r="C60" t="str">
            <v>Ciénaga</v>
          </cell>
          <cell r="D60" t="str">
            <v>Templado, húmedo</v>
          </cell>
          <cell r="E60" t="str">
            <v>Suficientes durante un semestre, con exceso en el siguiente</v>
          </cell>
          <cell r="F60" t="str">
            <v>50 - 75</v>
          </cell>
          <cell r="G60" t="str">
            <v>Ligero</v>
          </cell>
          <cell r="H60" t="str">
            <v>Bien drenado</v>
          </cell>
          <cell r="I60" t="str">
            <v>N/A</v>
          </cell>
          <cell r="J60" t="str">
            <v>N/A</v>
          </cell>
          <cell r="K60" t="str">
            <v>3 - 15</v>
          </cell>
          <cell r="L60" t="str">
            <v>Moderadamente superficial (50cm - 75cm)</v>
          </cell>
          <cell r="M60" t="str">
            <v>Fina y media</v>
          </cell>
          <cell r="N60" t="str">
            <v>Baja</v>
          </cell>
          <cell r="O60">
            <v>0</v>
          </cell>
          <cell r="P60">
            <v>0</v>
          </cell>
          <cell r="Q60">
            <v>0</v>
          </cell>
          <cell r="R60">
            <v>10.62</v>
          </cell>
        </row>
        <row r="61">
          <cell r="A61" t="str">
            <v>47S229</v>
          </cell>
          <cell r="B61" t="str">
            <v>Magdalena</v>
          </cell>
          <cell r="C61" t="str">
            <v>Aracataca</v>
          </cell>
          <cell r="D61" t="str">
            <v>Cálido, seco</v>
          </cell>
          <cell r="E61" t="str">
            <v>Deficientes durante los dos semestres, permite ciertos cultivos</v>
          </cell>
          <cell r="F61" t="str">
            <v>25 - 50</v>
          </cell>
          <cell r="G61" t="str">
            <v>Ligero</v>
          </cell>
          <cell r="H61" t="str">
            <v>Bien drenado</v>
          </cell>
          <cell r="I61" t="str">
            <v>N/A</v>
          </cell>
          <cell r="J61" t="str">
            <v>25</v>
          </cell>
          <cell r="K61" t="str">
            <v>3 - 15</v>
          </cell>
          <cell r="L61" t="str">
            <v>Moderadamente superficial (50cm - 75cm)</v>
          </cell>
          <cell r="M61" t="str">
            <v>Fina y media</v>
          </cell>
          <cell r="N61" t="str">
            <v>Baja</v>
          </cell>
          <cell r="O61">
            <v>0</v>
          </cell>
          <cell r="P61">
            <v>0</v>
          </cell>
          <cell r="Q61">
            <v>0</v>
          </cell>
          <cell r="R61">
            <v>0.63</v>
          </cell>
        </row>
        <row r="62">
          <cell r="A62" t="str">
            <v>47S230</v>
          </cell>
          <cell r="B62" t="str">
            <v>Magdalena</v>
          </cell>
          <cell r="C62" t="str">
            <v>Aracataca</v>
          </cell>
          <cell r="D62" t="str">
            <v>Templado, húmedo</v>
          </cell>
          <cell r="E62" t="str">
            <v>Excesivas durante los dos semestres, permite ciertos cultivos</v>
          </cell>
          <cell r="F62" t="str">
            <v>50 - 75</v>
          </cell>
          <cell r="G62" t="str">
            <v>N/A</v>
          </cell>
          <cell r="H62" t="str">
            <v>Bien drenado</v>
          </cell>
          <cell r="I62" t="str">
            <v>N/A</v>
          </cell>
          <cell r="J62" t="str">
            <v>N/A</v>
          </cell>
          <cell r="K62" t="str">
            <v>0.1 - 3</v>
          </cell>
          <cell r="L62" t="str">
            <v>Moderadamente profunda (75cm - 100cm)</v>
          </cell>
          <cell r="M62" t="str">
            <v>Fina y media</v>
          </cell>
          <cell r="N62" t="str">
            <v>Baja</v>
          </cell>
          <cell r="O62">
            <v>0</v>
          </cell>
          <cell r="P62">
            <v>0</v>
          </cell>
          <cell r="Q62">
            <v>0</v>
          </cell>
          <cell r="R62">
            <v>2.95</v>
          </cell>
        </row>
        <row r="63">
          <cell r="A63" t="str">
            <v>47S231</v>
          </cell>
          <cell r="B63" t="str">
            <v>Magdalena</v>
          </cell>
          <cell r="C63" t="str">
            <v>Ciénaga</v>
          </cell>
          <cell r="D63" t="str">
            <v>Cálido, muy seco</v>
          </cell>
          <cell r="E63" t="str">
            <v>Deficientes durante los dos semestres, permite ciertos cultivos</v>
          </cell>
          <cell r="F63" t="str">
            <v>1 - 3</v>
          </cell>
          <cell r="G63" t="str">
            <v>N/A</v>
          </cell>
          <cell r="H63" t="str">
            <v>Bien drenado</v>
          </cell>
          <cell r="I63" t="str">
            <v>N/A</v>
          </cell>
          <cell r="J63" t="str">
            <v>N/A</v>
          </cell>
          <cell r="K63" t="str">
            <v>N/A</v>
          </cell>
          <cell r="L63" t="str">
            <v>Profunda (100cm - 150cm)</v>
          </cell>
          <cell r="M63" t="str">
            <v>Media</v>
          </cell>
          <cell r="N63" t="str">
            <v>Media</v>
          </cell>
          <cell r="O63">
            <v>5.34</v>
          </cell>
          <cell r="P63">
            <v>0</v>
          </cell>
          <cell r="Q63">
            <v>0</v>
          </cell>
          <cell r="R63">
            <v>151.57</v>
          </cell>
        </row>
        <row r="64">
          <cell r="A64" t="str">
            <v>47S232</v>
          </cell>
          <cell r="B64" t="str">
            <v>Magdalena</v>
          </cell>
          <cell r="C64" t="str">
            <v>Ciénaga</v>
          </cell>
          <cell r="D64" t="str">
            <v>Cálido, muy seco</v>
          </cell>
          <cell r="E64" t="str">
            <v>Deficientes durante los dos semestres, permite ciertos cultivos</v>
          </cell>
          <cell r="F64" t="str">
            <v>1 - 3</v>
          </cell>
          <cell r="G64" t="str">
            <v>N/A</v>
          </cell>
          <cell r="H64" t="str">
            <v>Muy pobre</v>
          </cell>
          <cell r="I64" t="str">
            <v>Ocasional</v>
          </cell>
          <cell r="J64" t="str">
            <v>N/A</v>
          </cell>
          <cell r="K64" t="str">
            <v>N/A</v>
          </cell>
          <cell r="L64" t="str">
            <v>Muy superficial (&lt;25cm)</v>
          </cell>
          <cell r="M64" t="str">
            <v>Fina y media</v>
          </cell>
          <cell r="N64" t="str">
            <v>Media</v>
          </cell>
          <cell r="O64">
            <v>0.08</v>
          </cell>
          <cell r="P64">
            <v>0</v>
          </cell>
          <cell r="Q64">
            <v>0</v>
          </cell>
          <cell r="R64">
            <v>156.4</v>
          </cell>
        </row>
        <row r="65">
          <cell r="A65" t="str">
            <v>47S233</v>
          </cell>
          <cell r="B65" t="str">
            <v>Magdalena</v>
          </cell>
          <cell r="C65" t="str">
            <v>Aracataca</v>
          </cell>
          <cell r="D65" t="str">
            <v>Cálido, seco</v>
          </cell>
          <cell r="E65" t="str">
            <v>Deficientes durante los dos semestres, permite ciertos cultivos</v>
          </cell>
          <cell r="F65" t="str">
            <v>1 - 3</v>
          </cell>
          <cell r="G65" t="str">
            <v>N/A</v>
          </cell>
          <cell r="H65" t="str">
            <v>Bien drenado</v>
          </cell>
          <cell r="I65" t="str">
            <v>N/A</v>
          </cell>
          <cell r="J65" t="str">
            <v>N/A</v>
          </cell>
          <cell r="K65" t="str">
            <v>0.1 - 3</v>
          </cell>
          <cell r="L65" t="str">
            <v>Profunda (100cm - 150cm)</v>
          </cell>
          <cell r="M65" t="str">
            <v>Fina y media</v>
          </cell>
          <cell r="N65" t="str">
            <v>Baja</v>
          </cell>
          <cell r="O65">
            <v>0</v>
          </cell>
          <cell r="P65">
            <v>0</v>
          </cell>
          <cell r="Q65">
            <v>0</v>
          </cell>
          <cell r="R65">
            <v>11.54</v>
          </cell>
        </row>
        <row r="66">
          <cell r="A66" t="str">
            <v>47S234</v>
          </cell>
          <cell r="B66" t="str">
            <v>Magdalena</v>
          </cell>
          <cell r="C66" t="str">
            <v>Aracataca</v>
          </cell>
          <cell r="D66" t="str">
            <v>Cálido, seco</v>
          </cell>
          <cell r="E66" t="str">
            <v>Deficientes durante los dos semestres, permite ciertos cultivos</v>
          </cell>
          <cell r="F66" t="str">
            <v>1 - 3</v>
          </cell>
          <cell r="G66" t="str">
            <v>N/A</v>
          </cell>
          <cell r="H66" t="str">
            <v>Moderadamente excesivo</v>
          </cell>
          <cell r="I66" t="str">
            <v>N/A</v>
          </cell>
          <cell r="J66" t="str">
            <v>N/A</v>
          </cell>
          <cell r="K66" t="str">
            <v>N/A</v>
          </cell>
          <cell r="L66" t="str">
            <v>Moderadamente superficial (50cm - 75cm)</v>
          </cell>
          <cell r="M66" t="str">
            <v>N/A</v>
          </cell>
          <cell r="N66" t="str">
            <v>Baja</v>
          </cell>
          <cell r="O66">
            <v>0</v>
          </cell>
          <cell r="P66">
            <v>0</v>
          </cell>
          <cell r="Q66">
            <v>35.44</v>
          </cell>
          <cell r="R66">
            <v>0.48</v>
          </cell>
        </row>
        <row r="67">
          <cell r="A67" t="str">
            <v>47S235</v>
          </cell>
          <cell r="B67" t="str">
            <v>Magdalena</v>
          </cell>
          <cell r="C67" t="str">
            <v>Aracataca</v>
          </cell>
          <cell r="D67" t="str">
            <v>Cálido, seco</v>
          </cell>
          <cell r="E67" t="str">
            <v>Deficientes durante los dos semestres, permite ciertos cultivos</v>
          </cell>
          <cell r="F67" t="str">
            <v>7 - 12</v>
          </cell>
          <cell r="G67" t="str">
            <v>N/A</v>
          </cell>
          <cell r="H67" t="str">
            <v>Bien drenado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Moderadamente profunda (75cm - 100cm)</v>
          </cell>
          <cell r="M67" t="str">
            <v>Fina</v>
          </cell>
          <cell r="N67" t="str">
            <v>Alta</v>
          </cell>
          <cell r="O67">
            <v>0</v>
          </cell>
          <cell r="P67">
            <v>0</v>
          </cell>
          <cell r="Q67">
            <v>0</v>
          </cell>
          <cell r="R67">
            <v>0.61</v>
          </cell>
        </row>
        <row r="68">
          <cell r="A68" t="str">
            <v>47S236</v>
          </cell>
          <cell r="B68" t="str">
            <v>Magdalena</v>
          </cell>
          <cell r="C68" t="str">
            <v>Aracataca</v>
          </cell>
          <cell r="D68" t="str">
            <v>Cálido, seco</v>
          </cell>
          <cell r="E68" t="str">
            <v>Deficientes durante los dos semestres, permite ciertos cultivos</v>
          </cell>
          <cell r="F68" t="str">
            <v>1 - 3</v>
          </cell>
          <cell r="G68" t="str">
            <v>N/A</v>
          </cell>
          <cell r="H68" t="str">
            <v>Bien drenado</v>
          </cell>
          <cell r="I68" t="str">
            <v>N/A</v>
          </cell>
          <cell r="J68" t="str">
            <v>N/A</v>
          </cell>
          <cell r="K68" t="str">
            <v>N/A</v>
          </cell>
          <cell r="L68" t="str">
            <v>Profunda (100cm - 150cm)</v>
          </cell>
          <cell r="M68" t="str">
            <v>Fina y media</v>
          </cell>
          <cell r="N68" t="str">
            <v>Media</v>
          </cell>
          <cell r="O68">
            <v>0</v>
          </cell>
          <cell r="P68">
            <v>0</v>
          </cell>
          <cell r="Q68">
            <v>0</v>
          </cell>
          <cell r="R68">
            <v>42.32</v>
          </cell>
        </row>
        <row r="69">
          <cell r="A69" t="str">
            <v>47S237</v>
          </cell>
          <cell r="B69" t="str">
            <v>Magdalena</v>
          </cell>
          <cell r="C69" t="str">
            <v>Ciénaga</v>
          </cell>
          <cell r="D69" t="str">
            <v>Cálido, seco</v>
          </cell>
          <cell r="E69" t="str">
            <v>Deficientes durante los dos semestres, permite ciertos cultivos</v>
          </cell>
          <cell r="F69" t="str">
            <v>1 - 3</v>
          </cell>
          <cell r="G69" t="str">
            <v>N/A</v>
          </cell>
          <cell r="H69" t="str">
            <v>Bien drenado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Superficial (25cm - 50cm)</v>
          </cell>
          <cell r="M69" t="str">
            <v>Media</v>
          </cell>
          <cell r="N69" t="str">
            <v>Media</v>
          </cell>
          <cell r="O69">
            <v>0</v>
          </cell>
          <cell r="P69">
            <v>55.66</v>
          </cell>
          <cell r="Q69">
            <v>0</v>
          </cell>
          <cell r="R69">
            <v>21</v>
          </cell>
        </row>
        <row r="70">
          <cell r="A70" t="str">
            <v>47S243</v>
          </cell>
          <cell r="B70" t="str">
            <v>Magdalena</v>
          </cell>
          <cell r="C70" t="str">
            <v>Ciénaga</v>
          </cell>
          <cell r="D70" t="str">
            <v>Cálido, seco</v>
          </cell>
          <cell r="E70" t="str">
            <v>Deficientes durante los dos semestres, permite ciertos cultivos</v>
          </cell>
          <cell r="F70" t="str">
            <v>1 - 3</v>
          </cell>
          <cell r="G70" t="str">
            <v>N/A</v>
          </cell>
          <cell r="H70" t="str">
            <v>Moderadamente excesivo</v>
          </cell>
          <cell r="I70" t="str">
            <v>Rara</v>
          </cell>
          <cell r="J70" t="str">
            <v>N/A</v>
          </cell>
          <cell r="K70" t="str">
            <v>N/A</v>
          </cell>
          <cell r="L70" t="str">
            <v>Profunda (100cm - 150cm)</v>
          </cell>
          <cell r="M70" t="str">
            <v>N/A</v>
          </cell>
          <cell r="N70" t="str">
            <v>Baja</v>
          </cell>
          <cell r="O70">
            <v>0</v>
          </cell>
          <cell r="P70">
            <v>0</v>
          </cell>
          <cell r="Q70">
            <v>0</v>
          </cell>
          <cell r="R70">
            <v>62.04</v>
          </cell>
        </row>
        <row r="71">
          <cell r="A71" t="str">
            <v>47S244</v>
          </cell>
          <cell r="B71" t="str">
            <v>Magdalena</v>
          </cell>
          <cell r="C71" t="str">
            <v>Ciénaga</v>
          </cell>
          <cell r="D71" t="str">
            <v>Cálido, muy seco</v>
          </cell>
          <cell r="E71" t="str">
            <v>Deficientes durante los dos semestres, permite ciertos cultivos</v>
          </cell>
          <cell r="F71" t="str">
            <v>1 - 3</v>
          </cell>
          <cell r="G71" t="str">
            <v>N/A</v>
          </cell>
          <cell r="H71" t="str">
            <v>Imperfecto</v>
          </cell>
          <cell r="I71" t="str">
            <v>N/A</v>
          </cell>
          <cell r="J71" t="str">
            <v>N/A</v>
          </cell>
          <cell r="K71" t="str">
            <v>N/A</v>
          </cell>
          <cell r="L71" t="str">
            <v>Moderadamente superficial (50cm - 75cm)</v>
          </cell>
          <cell r="M71" t="str">
            <v>Gruesa</v>
          </cell>
          <cell r="N71" t="str">
            <v>Alta</v>
          </cell>
          <cell r="O71" t="str">
            <v xml:space="preserve"> </v>
          </cell>
          <cell r="P71">
            <v>0</v>
          </cell>
          <cell r="Q71">
            <v>0</v>
          </cell>
          <cell r="R71">
            <v>52.92</v>
          </cell>
        </row>
        <row r="72">
          <cell r="A72" t="str">
            <v>47S245</v>
          </cell>
          <cell r="B72" t="str">
            <v>Magdalena</v>
          </cell>
          <cell r="C72" t="str">
            <v>Ciénaga</v>
          </cell>
          <cell r="D72" t="str">
            <v>Cálido, seco</v>
          </cell>
          <cell r="E72" t="str">
            <v>Suficientes durante un semestre, con deficiencias en el siguiente</v>
          </cell>
          <cell r="F72" t="str">
            <v>3 - 7</v>
          </cell>
          <cell r="G72" t="str">
            <v>N/A</v>
          </cell>
          <cell r="H72" t="str">
            <v>Pobre</v>
          </cell>
          <cell r="I72" t="str">
            <v>N/A</v>
          </cell>
          <cell r="J72" t="str">
            <v>N/A</v>
          </cell>
          <cell r="K72" t="str">
            <v>N/A</v>
          </cell>
          <cell r="L72" t="str">
            <v>Superficial (25cm - 50cm)</v>
          </cell>
          <cell r="M72" t="str">
            <v>N/A</v>
          </cell>
          <cell r="N72" t="str">
            <v>Baja</v>
          </cell>
          <cell r="O72">
            <v>0</v>
          </cell>
          <cell r="P72">
            <v>0</v>
          </cell>
          <cell r="Q72">
            <v>0</v>
          </cell>
          <cell r="R72">
            <v>7.11</v>
          </cell>
        </row>
        <row r="73">
          <cell r="A73" t="str">
            <v>47S252</v>
          </cell>
          <cell r="B73" t="str">
            <v>Magdalena</v>
          </cell>
          <cell r="C73" t="str">
            <v>Santa Bárbara De Pinto</v>
          </cell>
          <cell r="D73" t="str">
            <v>Cálido, seco</v>
          </cell>
          <cell r="E73" t="str">
            <v>Suficientes durante un semestre, con deficiencias en el siguiente</v>
          </cell>
          <cell r="F73" t="str">
            <v>3 - 7</v>
          </cell>
          <cell r="G73" t="str">
            <v>N/A</v>
          </cell>
          <cell r="H73" t="str">
            <v>Muy pobre</v>
          </cell>
          <cell r="I73" t="str">
            <v>N/A</v>
          </cell>
          <cell r="J73" t="str">
            <v>0</v>
          </cell>
          <cell r="K73" t="str">
            <v>N/A</v>
          </cell>
          <cell r="L73" t="str">
            <v>Muy superficial (&lt;25cm)</v>
          </cell>
          <cell r="M73" t="str">
            <v>Fina y media</v>
          </cell>
          <cell r="N73" t="str">
            <v>Muy alta</v>
          </cell>
          <cell r="O73">
            <v>0</v>
          </cell>
          <cell r="P73">
            <v>0</v>
          </cell>
          <cell r="Q73">
            <v>1.49</v>
          </cell>
          <cell r="R73">
            <v>48.93</v>
          </cell>
        </row>
        <row r="74">
          <cell r="A74" t="str">
            <v>47S253</v>
          </cell>
          <cell r="B74" t="str">
            <v>Magdalena</v>
          </cell>
          <cell r="C74" t="str">
            <v>Aracataca</v>
          </cell>
          <cell r="D74" t="str">
            <v>Cálido, seco</v>
          </cell>
          <cell r="E74" t="str">
            <v>Deficientes durante los dos semestres, permite ciertos cultivos</v>
          </cell>
          <cell r="F74" t="str">
            <v>3 - 7</v>
          </cell>
          <cell r="G74" t="str">
            <v>N/A</v>
          </cell>
          <cell r="H74" t="str">
            <v>Bien drenado</v>
          </cell>
          <cell r="I74" t="str">
            <v>N/A</v>
          </cell>
          <cell r="J74" t="str">
            <v>20</v>
          </cell>
          <cell r="K74" t="str">
            <v>N/A</v>
          </cell>
          <cell r="L74" t="str">
            <v>Profunda (100cm - 150cm)</v>
          </cell>
          <cell r="M74" t="str">
            <v>Fina y media</v>
          </cell>
          <cell r="N74" t="str">
            <v>Baja</v>
          </cell>
          <cell r="O74">
            <v>0</v>
          </cell>
          <cell r="P74">
            <v>0</v>
          </cell>
          <cell r="Q74">
            <v>0</v>
          </cell>
          <cell r="R74">
            <v>2.82</v>
          </cell>
        </row>
        <row r="75">
          <cell r="A75" t="str">
            <v>47S254</v>
          </cell>
          <cell r="B75" t="str">
            <v>Magdalena</v>
          </cell>
          <cell r="C75" t="str">
            <v>Ciénaga</v>
          </cell>
          <cell r="D75" t="str">
            <v>Templado, muy húmedo</v>
          </cell>
          <cell r="E75" t="str">
            <v>Suficientes durante los dos semestres; permite cultivos continuados</v>
          </cell>
          <cell r="F75" t="str">
            <v>50 - 75</v>
          </cell>
          <cell r="G75" t="str">
            <v>N/A</v>
          </cell>
          <cell r="H75" t="str">
            <v>Bien drenado</v>
          </cell>
          <cell r="I75" t="str">
            <v>N/A</v>
          </cell>
          <cell r="J75" t="str">
            <v>N/A</v>
          </cell>
          <cell r="K75" t="str">
            <v>&lt;0.1</v>
          </cell>
          <cell r="L75" t="str">
            <v>Moderadamente profunda (75cm - 100cm)</v>
          </cell>
          <cell r="M75" t="str">
            <v>Media</v>
          </cell>
          <cell r="N75" t="str">
            <v>Baja</v>
          </cell>
          <cell r="O75">
            <v>0</v>
          </cell>
          <cell r="P75">
            <v>0</v>
          </cell>
          <cell r="Q75">
            <v>0</v>
          </cell>
          <cell r="R75">
            <v>15.35</v>
          </cell>
        </row>
        <row r="76">
          <cell r="A76" t="str">
            <v>47S255</v>
          </cell>
          <cell r="B76" t="str">
            <v>Magdalena</v>
          </cell>
          <cell r="C76" t="str">
            <v>Ciénaga</v>
          </cell>
          <cell r="D76" t="str">
            <v>Cálido, muy seco</v>
          </cell>
          <cell r="E76" t="str">
            <v>Suficientes durante un semestre, con deficiencias en el siguiente</v>
          </cell>
          <cell r="F76" t="str">
            <v>0 - 1</v>
          </cell>
          <cell r="G76" t="str">
            <v>N/A</v>
          </cell>
          <cell r="H76" t="str">
            <v>Muy pobre</v>
          </cell>
          <cell r="I76" t="str">
            <v>Muy frecuente</v>
          </cell>
          <cell r="J76" t="str">
            <v>N/A</v>
          </cell>
          <cell r="K76" t="str">
            <v>N/A</v>
          </cell>
          <cell r="L76" t="str">
            <v>Muy superficial (&lt;25cm)</v>
          </cell>
          <cell r="M76" t="str">
            <v>N/A</v>
          </cell>
          <cell r="N76" t="str">
            <v>Alta</v>
          </cell>
          <cell r="O76">
            <v>0</v>
          </cell>
          <cell r="P76">
            <v>0</v>
          </cell>
          <cell r="Q76">
            <v>0</v>
          </cell>
          <cell r="R76">
            <v>159.35</v>
          </cell>
        </row>
        <row r="77">
          <cell r="A77" t="str">
            <v>47S256</v>
          </cell>
          <cell r="B77" t="str">
            <v>Magdalena</v>
          </cell>
          <cell r="C77" t="str">
            <v>Aracataca</v>
          </cell>
          <cell r="D77" t="str">
            <v>Cálido, seco</v>
          </cell>
          <cell r="E77" t="str">
            <v>Suficientes durante un semestre, con deficiencias en el siguiente</v>
          </cell>
          <cell r="F77" t="str">
            <v>1 - 3</v>
          </cell>
          <cell r="G77" t="str">
            <v>N/A</v>
          </cell>
          <cell r="H77" t="str">
            <v>Pobre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Superficial (25cm - 50cm)</v>
          </cell>
          <cell r="M77" t="str">
            <v>Media</v>
          </cell>
          <cell r="N77" t="str">
            <v>Baja</v>
          </cell>
          <cell r="O77">
            <v>0</v>
          </cell>
          <cell r="P77">
            <v>0</v>
          </cell>
          <cell r="Q77">
            <v>0</v>
          </cell>
          <cell r="R77">
            <v>16.95</v>
          </cell>
        </row>
        <row r="78">
          <cell r="A78" t="str">
            <v>47S257</v>
          </cell>
          <cell r="B78" t="str">
            <v>Magdalena</v>
          </cell>
          <cell r="C78" t="str">
            <v>Aracataca</v>
          </cell>
          <cell r="D78" t="str">
            <v>Cálido, seco</v>
          </cell>
          <cell r="E78" t="str">
            <v>Deficientes durante los dos semestres, permite ciertos cultivos</v>
          </cell>
          <cell r="F78" t="str">
            <v>1 - 3</v>
          </cell>
          <cell r="G78" t="str">
            <v>N/A</v>
          </cell>
          <cell r="H78" t="str">
            <v>Bien drenado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Profunda (100cm - 150cm)</v>
          </cell>
          <cell r="M78" t="str">
            <v>Fina y media</v>
          </cell>
          <cell r="N78" t="str">
            <v>Media</v>
          </cell>
          <cell r="O78">
            <v>0</v>
          </cell>
          <cell r="P78">
            <v>32.119999999999997</v>
          </cell>
          <cell r="Q78">
            <v>0</v>
          </cell>
          <cell r="R78">
            <v>99.3</v>
          </cell>
        </row>
        <row r="79">
          <cell r="A79" t="str">
            <v>47S258</v>
          </cell>
          <cell r="B79" t="str">
            <v>Magdalena</v>
          </cell>
          <cell r="C79" t="str">
            <v>Ciénaga</v>
          </cell>
          <cell r="D79" t="str">
            <v>Cálido, seco</v>
          </cell>
          <cell r="E79" t="str">
            <v>Deficientes durante los dos semestres, permite ciertos cultivos</v>
          </cell>
          <cell r="F79" t="str">
            <v>50 - 75</v>
          </cell>
          <cell r="G79" t="str">
            <v>N/A</v>
          </cell>
          <cell r="H79" t="str">
            <v>Bien drenado</v>
          </cell>
          <cell r="I79" t="str">
            <v>N/A</v>
          </cell>
          <cell r="J79" t="str">
            <v>20</v>
          </cell>
          <cell r="K79" t="str">
            <v>0.1 - 3</v>
          </cell>
          <cell r="L79" t="str">
            <v>Muy superficial (&lt;25cm)</v>
          </cell>
          <cell r="M79" t="str">
            <v>Fina y media</v>
          </cell>
          <cell r="N79" t="str">
            <v>Muy baja</v>
          </cell>
          <cell r="O79">
            <v>0</v>
          </cell>
          <cell r="P79">
            <v>0</v>
          </cell>
          <cell r="Q79">
            <v>0</v>
          </cell>
          <cell r="R79">
            <v>85.42</v>
          </cell>
        </row>
        <row r="80">
          <cell r="A80" t="str">
            <v>47S263</v>
          </cell>
          <cell r="B80" t="str">
            <v>Magdalena</v>
          </cell>
          <cell r="C80" t="str">
            <v>Ciénaga</v>
          </cell>
          <cell r="D80" t="str">
            <v>Templado, húmedo</v>
          </cell>
          <cell r="E80" t="str">
            <v>Suficientes durante los dos semestres; permite cultivos continuados</v>
          </cell>
          <cell r="F80" t="str">
            <v>50 - 75</v>
          </cell>
          <cell r="G80" t="str">
            <v>Moderado</v>
          </cell>
          <cell r="H80" t="str">
            <v>Bien drenado</v>
          </cell>
          <cell r="I80" t="str">
            <v>N/A</v>
          </cell>
          <cell r="J80" t="str">
            <v>15</v>
          </cell>
          <cell r="K80" t="str">
            <v>N/A</v>
          </cell>
          <cell r="L80" t="str">
            <v>Profunda (100cm - 150cm)</v>
          </cell>
          <cell r="M80" t="str">
            <v>Fina y media</v>
          </cell>
          <cell r="N80" t="str">
            <v>Muy baja</v>
          </cell>
          <cell r="O80">
            <v>0</v>
          </cell>
          <cell r="P80">
            <v>0</v>
          </cell>
          <cell r="Q80">
            <v>89.12</v>
          </cell>
          <cell r="R80">
            <v>11.17</v>
          </cell>
        </row>
        <row r="81">
          <cell r="A81" t="str">
            <v>47S264</v>
          </cell>
          <cell r="B81" t="str">
            <v>Magdalena</v>
          </cell>
          <cell r="C81" t="str">
            <v>Ciénaga</v>
          </cell>
          <cell r="D81" t="str">
            <v>Templado, húmedo</v>
          </cell>
          <cell r="E81" t="str">
            <v>Suficientes durante los dos semestres; permite cultivos continuados</v>
          </cell>
          <cell r="F81" t="str">
            <v>12 - 25</v>
          </cell>
          <cell r="G81" t="str">
            <v>Ligero</v>
          </cell>
          <cell r="H81" t="str">
            <v>Bien drenado</v>
          </cell>
          <cell r="I81" t="str">
            <v>N/A</v>
          </cell>
          <cell r="J81" t="str">
            <v>N/A</v>
          </cell>
          <cell r="K81" t="str">
            <v>N/A</v>
          </cell>
          <cell r="L81" t="str">
            <v>Muy superficial (&lt;25cm)</v>
          </cell>
          <cell r="M81" t="str">
            <v>Media y gruesa</v>
          </cell>
          <cell r="N81" t="str">
            <v>Baja</v>
          </cell>
          <cell r="O81">
            <v>0</v>
          </cell>
          <cell r="P81">
            <v>0</v>
          </cell>
          <cell r="Q81">
            <v>80.819999999999993</v>
          </cell>
          <cell r="R81">
            <v>0.04</v>
          </cell>
        </row>
        <row r="82">
          <cell r="A82" t="str">
            <v>47S265</v>
          </cell>
          <cell r="B82" t="str">
            <v>Magdalena</v>
          </cell>
          <cell r="C82" t="str">
            <v>Ciénaga</v>
          </cell>
          <cell r="D82" t="str">
            <v>Cálido, seco</v>
          </cell>
          <cell r="E82" t="str">
            <v>Deficientes durante los dos semestres, permite ciertos cultivos</v>
          </cell>
          <cell r="F82" t="str">
            <v>1 - 3</v>
          </cell>
          <cell r="G82" t="str">
            <v>N/A</v>
          </cell>
          <cell r="H82" t="str">
            <v>Bien drenado</v>
          </cell>
          <cell r="I82" t="str">
            <v>N/A</v>
          </cell>
          <cell r="J82" t="str">
            <v>N/A</v>
          </cell>
          <cell r="K82" t="str">
            <v>N/A</v>
          </cell>
          <cell r="L82" t="str">
            <v>Superficial (25cm - 50cm)</v>
          </cell>
          <cell r="M82" t="str">
            <v>Media y gruesa</v>
          </cell>
          <cell r="N82" t="str">
            <v>Media</v>
          </cell>
          <cell r="O82">
            <v>0</v>
          </cell>
          <cell r="P82">
            <v>265.38</v>
          </cell>
          <cell r="Q82">
            <v>31.81</v>
          </cell>
          <cell r="R82">
            <v>26.46</v>
          </cell>
        </row>
        <row r="83">
          <cell r="A83" t="str">
            <v>47S266</v>
          </cell>
          <cell r="B83" t="str">
            <v>Magdalena</v>
          </cell>
          <cell r="C83" t="str">
            <v>Ciénaga</v>
          </cell>
          <cell r="D83" t="str">
            <v>Cálido, muy seco</v>
          </cell>
          <cell r="E83" t="str">
            <v>Deficientes durante los dos semestres, permite ciertos cultivos</v>
          </cell>
          <cell r="F83" t="str">
            <v>1 - 3</v>
          </cell>
          <cell r="G83" t="str">
            <v>N/A</v>
          </cell>
          <cell r="H83" t="str">
            <v>Bien drenado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Moderadamente profunda (75cm - 100cm)</v>
          </cell>
          <cell r="M83" t="str">
            <v>Media y gruesa</v>
          </cell>
          <cell r="N83" t="str">
            <v>Media</v>
          </cell>
          <cell r="O83">
            <v>0</v>
          </cell>
          <cell r="P83">
            <v>0</v>
          </cell>
          <cell r="Q83">
            <v>0</v>
          </cell>
          <cell r="R83">
            <v>40.840000000000003</v>
          </cell>
        </row>
        <row r="84">
          <cell r="A84" t="str">
            <v>47S267</v>
          </cell>
          <cell r="B84" t="str">
            <v>Magdalena</v>
          </cell>
          <cell r="C84" t="str">
            <v>Ciénaga</v>
          </cell>
          <cell r="D84" t="str">
            <v>Cálido, seco</v>
          </cell>
          <cell r="E84" t="str">
            <v>Deficientes durante los dos semestres, permite ciertos cultivos</v>
          </cell>
          <cell r="F84" t="str">
            <v>25 - 50</v>
          </cell>
          <cell r="G84" t="str">
            <v>Moderado</v>
          </cell>
          <cell r="H84" t="str">
            <v>Moderadamente excesivo</v>
          </cell>
          <cell r="I84" t="str">
            <v>N/A</v>
          </cell>
          <cell r="J84" t="str">
            <v>30</v>
          </cell>
          <cell r="K84" t="str">
            <v>N/A</v>
          </cell>
          <cell r="L84" t="str">
            <v>Superficial (25cm - 50cm)</v>
          </cell>
          <cell r="M84" t="str">
            <v>N/A</v>
          </cell>
          <cell r="N84" t="str">
            <v>Baja</v>
          </cell>
          <cell r="O84">
            <v>0</v>
          </cell>
          <cell r="P84">
            <v>0</v>
          </cell>
          <cell r="Q84">
            <v>0</v>
          </cell>
          <cell r="R84">
            <v>0.97</v>
          </cell>
        </row>
        <row r="85">
          <cell r="A85" t="str">
            <v>47S291</v>
          </cell>
          <cell r="B85" t="str">
            <v>Magdalena</v>
          </cell>
          <cell r="C85" t="str">
            <v>Algarrobo</v>
          </cell>
          <cell r="D85" t="str">
            <v>Cálido, seco</v>
          </cell>
          <cell r="E85" t="str">
            <v>Suficientes durante un semestre, con deficiencias en el siguiente</v>
          </cell>
          <cell r="F85" t="str">
            <v>1 - 3</v>
          </cell>
          <cell r="G85" t="str">
            <v>N/A</v>
          </cell>
          <cell r="H85" t="str">
            <v>Bien drenado</v>
          </cell>
          <cell r="I85" t="str">
            <v>N/A</v>
          </cell>
          <cell r="J85" t="str">
            <v>2</v>
          </cell>
          <cell r="K85" t="str">
            <v>N/A</v>
          </cell>
          <cell r="L85" t="str">
            <v>Profunda (100cm - 150cm)</v>
          </cell>
          <cell r="M85" t="str">
            <v>N/A</v>
          </cell>
          <cell r="N85">
            <v>0</v>
          </cell>
          <cell r="O85" t="e">
            <v>#N/A</v>
          </cell>
          <cell r="P85" t="e">
            <v>#N/A</v>
          </cell>
          <cell r="Q85" t="e">
            <v>#N/A</v>
          </cell>
          <cell r="R85" t="e">
            <v>#N/A</v>
          </cell>
        </row>
        <row r="86">
          <cell r="A86" t="str">
            <v>47S296</v>
          </cell>
          <cell r="B86" t="str">
            <v>Magdalena</v>
          </cell>
          <cell r="C86" t="str">
            <v>Santa Marta</v>
          </cell>
          <cell r="D86" t="str">
            <v>Cálido, húmedo</v>
          </cell>
          <cell r="E86" t="str">
            <v>Suficientes durante los dos semestres; permite cultivos continuados</v>
          </cell>
          <cell r="F86" t="str">
            <v>7 - 12</v>
          </cell>
          <cell r="G86" t="str">
            <v>Ligero</v>
          </cell>
          <cell r="H86" t="str">
            <v>Bien drenado</v>
          </cell>
          <cell r="I86" t="str">
            <v>N/A</v>
          </cell>
          <cell r="J86" t="str">
            <v>0</v>
          </cell>
          <cell r="K86" t="str">
            <v>N/A</v>
          </cell>
          <cell r="L86" t="str">
            <v>Profunda (100cm - 150cm)</v>
          </cell>
          <cell r="M86" t="str">
            <v>Fina y media</v>
          </cell>
          <cell r="N86">
            <v>0</v>
          </cell>
          <cell r="O86" t="e">
            <v>#N/A</v>
          </cell>
          <cell r="P86" t="e">
            <v>#N/A</v>
          </cell>
          <cell r="Q86" t="e">
            <v>#N/A</v>
          </cell>
          <cell r="R86" t="e">
            <v>#N/A</v>
          </cell>
        </row>
        <row r="87">
          <cell r="A87" t="str">
            <v>47S297</v>
          </cell>
          <cell r="B87" t="str">
            <v>Magdalena</v>
          </cell>
          <cell r="C87" t="str">
            <v>Santa Marta</v>
          </cell>
          <cell r="D87" t="str">
            <v>Cálido, seco</v>
          </cell>
          <cell r="E87" t="str">
            <v>Suficientes durante un semestre, con deficiencias en el siguiente</v>
          </cell>
          <cell r="F87" t="str">
            <v>25 - 50</v>
          </cell>
          <cell r="G87" t="str">
            <v>Moderado</v>
          </cell>
          <cell r="H87" t="str">
            <v>Excesivo</v>
          </cell>
          <cell r="I87" t="str">
            <v>N/A</v>
          </cell>
          <cell r="J87" t="str">
            <v>0</v>
          </cell>
          <cell r="K87" t="str">
            <v>N/A</v>
          </cell>
          <cell r="L87" t="str">
            <v>Superficial (25cm - 50cm)</v>
          </cell>
          <cell r="M87" t="str">
            <v>Muy fina y fina</v>
          </cell>
          <cell r="N87">
            <v>0</v>
          </cell>
          <cell r="O87" t="e">
            <v>#N/A</v>
          </cell>
          <cell r="P87" t="e">
            <v>#N/A</v>
          </cell>
          <cell r="Q87" t="e">
            <v>#N/A</v>
          </cell>
          <cell r="R87" t="e">
            <v>#N/A</v>
          </cell>
        </row>
        <row r="88">
          <cell r="A88" t="str">
            <v>47S306</v>
          </cell>
          <cell r="B88" t="str">
            <v>Magdalena</v>
          </cell>
          <cell r="C88" t="str">
            <v>Zona Bananera</v>
          </cell>
          <cell r="D88" t="str">
            <v>Cálido, seco</v>
          </cell>
          <cell r="E88" t="str">
            <v>Suficientes durante un semestre, con deficiencias en el siguiente</v>
          </cell>
          <cell r="F88" t="str">
            <v>3 - 7</v>
          </cell>
          <cell r="G88" t="str">
            <v>N/A</v>
          </cell>
          <cell r="H88" t="str">
            <v>Bien drenado</v>
          </cell>
          <cell r="I88" t="str">
            <v>N/A</v>
          </cell>
          <cell r="J88" t="str">
            <v>15</v>
          </cell>
          <cell r="K88" t="str">
            <v>N/A</v>
          </cell>
          <cell r="L88" t="str">
            <v>Moderadamente profunda (75cm - 100cm)</v>
          </cell>
          <cell r="M88" t="str">
            <v>Fina y media</v>
          </cell>
          <cell r="N88">
            <v>0</v>
          </cell>
          <cell r="O88" t="e">
            <v>#N/A</v>
          </cell>
          <cell r="P88" t="e">
            <v>#N/A</v>
          </cell>
          <cell r="Q88" t="e">
            <v>#N/A</v>
          </cell>
          <cell r="R88" t="e">
            <v>#N/A</v>
          </cell>
        </row>
        <row r="89">
          <cell r="A89" t="str">
            <v>47S307</v>
          </cell>
          <cell r="B89" t="str">
            <v>Magdalena</v>
          </cell>
          <cell r="C89" t="str">
            <v>Zona Bananera</v>
          </cell>
          <cell r="D89" t="str">
            <v>Cálido, seco</v>
          </cell>
          <cell r="E89" t="str">
            <v>Suficientes durante un semestre, con deficiencias en el siguiente</v>
          </cell>
          <cell r="F89" t="str">
            <v>1 - 3</v>
          </cell>
          <cell r="G89" t="str">
            <v>N/A</v>
          </cell>
          <cell r="H89" t="str">
            <v>Bien drenado</v>
          </cell>
          <cell r="I89" t="str">
            <v>N/A</v>
          </cell>
          <cell r="J89" t="str">
            <v>0</v>
          </cell>
          <cell r="K89" t="str">
            <v>N/A</v>
          </cell>
          <cell r="L89" t="str">
            <v>Profunda (100cm - 150cm)</v>
          </cell>
          <cell r="M89" t="str">
            <v>Fina y media</v>
          </cell>
          <cell r="N89">
            <v>0</v>
          </cell>
          <cell r="O89" t="e">
            <v>#N/A</v>
          </cell>
          <cell r="P89" t="e">
            <v>#N/A</v>
          </cell>
          <cell r="Q89" t="e">
            <v>#N/A</v>
          </cell>
          <cell r="R89" t="e">
            <v>#N/A</v>
          </cell>
        </row>
        <row r="90">
          <cell r="A90" t="str">
            <v>47S308</v>
          </cell>
          <cell r="B90" t="str">
            <v>Magdalena</v>
          </cell>
          <cell r="C90" t="str">
            <v>Zona Bananera</v>
          </cell>
          <cell r="D90" t="str">
            <v>Cálido, seco</v>
          </cell>
          <cell r="E90" t="str">
            <v>Suficientes durante un semestre, con deficiencias en el siguiente</v>
          </cell>
          <cell r="F90" t="str">
            <v>3 - 7</v>
          </cell>
          <cell r="G90" t="str">
            <v>N/A</v>
          </cell>
          <cell r="H90" t="str">
            <v>Moderadamente excesivo</v>
          </cell>
          <cell r="I90" t="str">
            <v>N/A</v>
          </cell>
          <cell r="J90" t="str">
            <v>0</v>
          </cell>
          <cell r="K90" t="str">
            <v>N/A</v>
          </cell>
          <cell r="L90" t="str">
            <v>Profunda (100cm - 150cm)</v>
          </cell>
          <cell r="M90" t="str">
            <v>Fina y media</v>
          </cell>
          <cell r="N90">
            <v>0</v>
          </cell>
          <cell r="O90" t="e">
            <v>#N/A</v>
          </cell>
          <cell r="P90" t="e">
            <v>#N/A</v>
          </cell>
          <cell r="Q90" t="e">
            <v>#N/A</v>
          </cell>
          <cell r="R90" t="e">
            <v>#N/A</v>
          </cell>
        </row>
        <row r="91">
          <cell r="A91" t="str">
            <v>47S309</v>
          </cell>
          <cell r="B91" t="str">
            <v>Magdalena</v>
          </cell>
          <cell r="C91" t="str">
            <v>Zona Bananera</v>
          </cell>
          <cell r="D91" t="str">
            <v>Cálido, seco</v>
          </cell>
          <cell r="E91" t="str">
            <v>Suficientes durante un semestre, con deficiencias en el siguiente</v>
          </cell>
          <cell r="F91" t="str">
            <v>1 - 3</v>
          </cell>
          <cell r="G91" t="str">
            <v>N/A</v>
          </cell>
          <cell r="H91" t="str">
            <v>Bien drenado</v>
          </cell>
          <cell r="I91" t="str">
            <v>N/A</v>
          </cell>
          <cell r="J91" t="str">
            <v>0</v>
          </cell>
          <cell r="K91" t="str">
            <v>N/A</v>
          </cell>
          <cell r="L91" t="str">
            <v>Profunda (100cm - 150cm)</v>
          </cell>
          <cell r="M91" t="str">
            <v>Media</v>
          </cell>
          <cell r="N91">
            <v>0</v>
          </cell>
          <cell r="O91" t="e">
            <v>#N/A</v>
          </cell>
          <cell r="P91" t="e">
            <v>#N/A</v>
          </cell>
          <cell r="Q91" t="e">
            <v>#N/A</v>
          </cell>
          <cell r="R91" t="e">
            <v>#N/A</v>
          </cell>
        </row>
        <row r="92">
          <cell r="A92" t="str">
            <v>47S313</v>
          </cell>
          <cell r="B92" t="str">
            <v>Magdalena</v>
          </cell>
          <cell r="C92" t="str">
            <v>Santa Marta</v>
          </cell>
          <cell r="D92" t="str">
            <v>Cálido, seco</v>
          </cell>
          <cell r="E92" t="str">
            <v>Suficientes durante un semestre, con deficiencias en el siguiente</v>
          </cell>
          <cell r="F92" t="str">
            <v>1 - 3</v>
          </cell>
          <cell r="G92" t="str">
            <v>Moderado</v>
          </cell>
          <cell r="H92" t="str">
            <v>Excesivo</v>
          </cell>
          <cell r="I92" t="str">
            <v>Ocasional</v>
          </cell>
          <cell r="J92" t="str">
            <v>0</v>
          </cell>
          <cell r="K92" t="str">
            <v>N/A</v>
          </cell>
          <cell r="L92" t="str">
            <v>Profunda (100cm - 150cm)</v>
          </cell>
          <cell r="M92" t="str">
            <v>N/A</v>
          </cell>
          <cell r="N92">
            <v>0</v>
          </cell>
          <cell r="O92" t="e">
            <v>#N/A</v>
          </cell>
          <cell r="P92" t="e">
            <v>#N/A</v>
          </cell>
          <cell r="Q92" t="e">
            <v>#N/A</v>
          </cell>
          <cell r="R92" t="e">
            <v>#N/A</v>
          </cell>
        </row>
        <row r="93">
          <cell r="A93" t="str">
            <v>47S317</v>
          </cell>
          <cell r="B93" t="str">
            <v>Magdalena</v>
          </cell>
          <cell r="C93" t="str">
            <v>Santa Marta</v>
          </cell>
          <cell r="D93" t="str">
            <v>Cálido, seco</v>
          </cell>
          <cell r="E93" t="str">
            <v>Suficientes durante un semestre, con deficiencias en el siguiente</v>
          </cell>
          <cell r="F93" t="str">
            <v>1 - 3</v>
          </cell>
          <cell r="G93" t="str">
            <v>Ligero</v>
          </cell>
          <cell r="H93" t="str">
            <v>Bien drenado</v>
          </cell>
          <cell r="I93" t="str">
            <v>N/A</v>
          </cell>
          <cell r="J93" t="str">
            <v>0</v>
          </cell>
          <cell r="K93" t="str">
            <v>N/A</v>
          </cell>
          <cell r="L93" t="str">
            <v>Profunda (100cm - 150cm)</v>
          </cell>
          <cell r="M93" t="str">
            <v>Media</v>
          </cell>
          <cell r="N93" t="e">
            <v>#N/A</v>
          </cell>
          <cell r="O93" t="e">
            <v>#N/A</v>
          </cell>
          <cell r="P93" t="e">
            <v>#N/A</v>
          </cell>
          <cell r="Q93" t="e">
            <v>#N/A</v>
          </cell>
          <cell r="R93" t="e">
            <v>#N/A</v>
          </cell>
        </row>
        <row r="94">
          <cell r="A94" t="str">
            <v>47S322</v>
          </cell>
          <cell r="B94" t="str">
            <v>Magdalena</v>
          </cell>
          <cell r="C94" t="str">
            <v>Algarrobo</v>
          </cell>
          <cell r="D94" t="str">
            <v>Cálido, seco</v>
          </cell>
          <cell r="E94" t="str">
            <v>Suficientes durante un semestre, con deficiencias en el siguiente</v>
          </cell>
          <cell r="F94" t="str">
            <v>1 - 3</v>
          </cell>
          <cell r="G94" t="str">
            <v>N/A</v>
          </cell>
          <cell r="H94" t="str">
            <v>Bien drenado</v>
          </cell>
          <cell r="I94" t="str">
            <v>N/A</v>
          </cell>
          <cell r="J94" t="str">
            <v>0</v>
          </cell>
          <cell r="K94" t="str">
            <v>N/A</v>
          </cell>
          <cell r="L94" t="str">
            <v>Moderadamente superficial (50cm - 75cm)</v>
          </cell>
          <cell r="M94" t="str">
            <v>N/A</v>
          </cell>
          <cell r="N94">
            <v>0</v>
          </cell>
          <cell r="O94" t="e">
            <v>#N/A</v>
          </cell>
          <cell r="P94" t="e">
            <v>#N/A</v>
          </cell>
          <cell r="Q94" t="e">
            <v>#N/A</v>
          </cell>
          <cell r="R94" t="e">
            <v>#N/A</v>
          </cell>
        </row>
        <row r="95">
          <cell r="A95" t="str">
            <v>A-130</v>
          </cell>
          <cell r="B95" t="str">
            <v>Magdalena</v>
          </cell>
          <cell r="C95" t="str">
            <v>Fundación</v>
          </cell>
          <cell r="D95" t="str">
            <v>Templado, húmedo</v>
          </cell>
          <cell r="E95" t="str">
            <v>N/A</v>
          </cell>
          <cell r="F95" t="str">
            <v>25 - 50</v>
          </cell>
          <cell r="G95" t="str">
            <v>Moderado</v>
          </cell>
          <cell r="H95" t="str">
            <v>Bien drenado</v>
          </cell>
          <cell r="I95" t="str">
            <v>N/A</v>
          </cell>
          <cell r="J95" t="str">
            <v>N/A</v>
          </cell>
          <cell r="K95" t="str">
            <v>N/A</v>
          </cell>
          <cell r="L95" t="str">
            <v>Muy profunda (&gt;150cm)</v>
          </cell>
          <cell r="M95" t="str">
            <v>Fina</v>
          </cell>
          <cell r="N95" t="str">
            <v>Media</v>
          </cell>
          <cell r="O95">
            <v>0</v>
          </cell>
          <cell r="P95">
            <v>0</v>
          </cell>
          <cell r="Q95">
            <v>0</v>
          </cell>
          <cell r="R95">
            <v>39</v>
          </cell>
        </row>
        <row r="96">
          <cell r="A96" t="str">
            <v>A-187</v>
          </cell>
          <cell r="B96" t="str">
            <v>Antioquia</v>
          </cell>
          <cell r="C96" t="str">
            <v>N/A</v>
          </cell>
          <cell r="D96" t="str">
            <v>Templado, húmedo</v>
          </cell>
          <cell r="E96" t="str">
            <v>N/A</v>
          </cell>
          <cell r="F96" t="str">
            <v>1 - 3</v>
          </cell>
          <cell r="G96" t="str">
            <v>N/A</v>
          </cell>
          <cell r="H96" t="str">
            <v>Bien drenado</v>
          </cell>
          <cell r="I96" t="str">
            <v>N/A</v>
          </cell>
          <cell r="J96" t="str">
            <v>N/A</v>
          </cell>
          <cell r="K96" t="str">
            <v>N/A</v>
          </cell>
          <cell r="L96" t="str">
            <v>Profunda (100cm - 150cm)</v>
          </cell>
          <cell r="M96" t="str">
            <v>Fina</v>
          </cell>
          <cell r="N96" t="str">
            <v>Baja</v>
          </cell>
          <cell r="O96">
            <v>0</v>
          </cell>
          <cell r="P96">
            <v>0</v>
          </cell>
          <cell r="Q96">
            <v>0</v>
          </cell>
          <cell r="R96">
            <v>4.8</v>
          </cell>
        </row>
        <row r="97">
          <cell r="A97" t="str">
            <v>A-192</v>
          </cell>
          <cell r="B97" t="str">
            <v>Antioquia</v>
          </cell>
          <cell r="C97" t="str">
            <v>Ciudad Bolívar</v>
          </cell>
          <cell r="D97" t="str">
            <v>Templado, húmedo</v>
          </cell>
          <cell r="E97" t="str">
            <v>N/A</v>
          </cell>
          <cell r="F97" t="str">
            <v>1 - 3</v>
          </cell>
          <cell r="G97" t="str">
            <v>N/A</v>
          </cell>
          <cell r="H97" t="str">
            <v>Pobre</v>
          </cell>
          <cell r="I97" t="str">
            <v>Ocasional</v>
          </cell>
          <cell r="J97" t="str">
            <v>N/A</v>
          </cell>
          <cell r="K97" t="str">
            <v>N/A</v>
          </cell>
          <cell r="L97" t="str">
            <v>Muy superficial (&lt;25cm)</v>
          </cell>
          <cell r="M97" t="str">
            <v>N/A</v>
          </cell>
          <cell r="N97" t="str">
            <v>Baja</v>
          </cell>
          <cell r="O97">
            <v>0</v>
          </cell>
          <cell r="P97">
            <v>0</v>
          </cell>
          <cell r="Q97">
            <v>0</v>
          </cell>
          <cell r="R97">
            <v>1.97</v>
          </cell>
        </row>
        <row r="98">
          <cell r="A98" t="str">
            <v>A-438</v>
          </cell>
          <cell r="B98" t="str">
            <v>Antioquia</v>
          </cell>
          <cell r="C98" t="str">
            <v>San Roque</v>
          </cell>
          <cell r="D98" t="str">
            <v>Templado, húmedo</v>
          </cell>
          <cell r="E98" t="str">
            <v>N/A</v>
          </cell>
          <cell r="F98" t="str">
            <v xml:space="preserve">1 - 3 </v>
          </cell>
          <cell r="G98" t="str">
            <v>N/A</v>
          </cell>
          <cell r="H98" t="str">
            <v>Pobre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Superficial (25cm - 50cm)</v>
          </cell>
          <cell r="M98" t="str">
            <v>Media</v>
          </cell>
          <cell r="N98" t="str">
            <v>Muy baja</v>
          </cell>
          <cell r="O98">
            <v>0</v>
          </cell>
          <cell r="P98">
            <v>0</v>
          </cell>
          <cell r="Q98">
            <v>8.06</v>
          </cell>
          <cell r="R98">
            <v>3.8</v>
          </cell>
        </row>
        <row r="99">
          <cell r="A99" t="str">
            <v>CE-006</v>
          </cell>
          <cell r="B99" t="str">
            <v>Cesar</v>
          </cell>
          <cell r="C99" t="str">
            <v>El Copey</v>
          </cell>
          <cell r="D99" t="str">
            <v>Cálido, seco</v>
          </cell>
          <cell r="E99" t="str">
            <v>N/A</v>
          </cell>
          <cell r="F99" t="str">
            <v>3 - 7</v>
          </cell>
          <cell r="G99" t="str">
            <v>N/A</v>
          </cell>
          <cell r="H99" t="str">
            <v>Bien drenado</v>
          </cell>
          <cell r="I99" t="str">
            <v>N/A</v>
          </cell>
          <cell r="J99" t="str">
            <v>N/A</v>
          </cell>
          <cell r="K99" t="str">
            <v>N/A</v>
          </cell>
          <cell r="L99" t="str">
            <v>Superficial (25cm - 50cm)</v>
          </cell>
          <cell r="M99" t="str">
            <v>Fina</v>
          </cell>
          <cell r="N99" t="str">
            <v>Media</v>
          </cell>
          <cell r="O99">
            <v>0</v>
          </cell>
          <cell r="P99">
            <v>0</v>
          </cell>
          <cell r="Q99">
            <v>0</v>
          </cell>
          <cell r="R99">
            <v>153</v>
          </cell>
        </row>
        <row r="100">
          <cell r="A100" t="str">
            <v>CE-025/001-PC-011</v>
          </cell>
          <cell r="B100" t="str">
            <v>Cesar</v>
          </cell>
          <cell r="C100" t="str">
            <v>Valledupar</v>
          </cell>
          <cell r="D100" t="str">
            <v>Frío, muy húmedo</v>
          </cell>
          <cell r="E100" t="str">
            <v>N/A</v>
          </cell>
          <cell r="F100" t="str">
            <v>25 - 50</v>
          </cell>
          <cell r="G100" t="str">
            <v>Severo</v>
          </cell>
          <cell r="H100" t="str">
            <v>Bien drenado</v>
          </cell>
          <cell r="I100" t="str">
            <v>N/A</v>
          </cell>
          <cell r="J100">
            <v>0</v>
          </cell>
          <cell r="K100" t="str">
            <v>N/A</v>
          </cell>
          <cell r="L100" t="str">
            <v>Moderadamente profunda (75cm - 100cm)</v>
          </cell>
          <cell r="M100" t="str">
            <v>Gruesa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</row>
        <row r="101">
          <cell r="A101" t="str">
            <v>CE-027</v>
          </cell>
          <cell r="B101" t="str">
            <v>Cesar</v>
          </cell>
          <cell r="C101" t="str">
            <v>Pueblo Bello</v>
          </cell>
          <cell r="D101" t="str">
            <v>Templado, muy húmedo</v>
          </cell>
          <cell r="E101" t="str">
            <v>N/A</v>
          </cell>
          <cell r="F101" t="str">
            <v>1 - 3</v>
          </cell>
          <cell r="G101" t="str">
            <v>N/A</v>
          </cell>
          <cell r="H101" t="str">
            <v>Bien drenado</v>
          </cell>
          <cell r="I101" t="str">
            <v>N/A</v>
          </cell>
          <cell r="J101">
            <v>0</v>
          </cell>
          <cell r="K101" t="str">
            <v>N/A</v>
          </cell>
          <cell r="L101" t="str">
            <v>Superficial (25cm - 50cm)</v>
          </cell>
          <cell r="M101" t="str">
            <v>Media y gruesa</v>
          </cell>
          <cell r="N101" t="str">
            <v>Baja</v>
          </cell>
          <cell r="O101">
            <v>0</v>
          </cell>
          <cell r="P101">
            <v>0</v>
          </cell>
          <cell r="Q101">
            <v>0</v>
          </cell>
          <cell r="R101">
            <v>8.6999999999999993</v>
          </cell>
        </row>
        <row r="102">
          <cell r="A102" t="str">
            <v>CE-080</v>
          </cell>
          <cell r="B102" t="str">
            <v>Cesar</v>
          </cell>
          <cell r="C102" t="str">
            <v>Valledupar</v>
          </cell>
          <cell r="D102" t="str">
            <v>Cálido, seco</v>
          </cell>
          <cell r="E102" t="str">
            <v>Suficientes durante un semestre, con deficiencias en el siguiente</v>
          </cell>
          <cell r="F102" t="str">
            <v>1 - 3</v>
          </cell>
          <cell r="G102" t="str">
            <v>N/A</v>
          </cell>
          <cell r="H102" t="str">
            <v>Excesivo</v>
          </cell>
          <cell r="I102" t="str">
            <v>N/A</v>
          </cell>
          <cell r="J102">
            <v>0</v>
          </cell>
          <cell r="K102" t="str">
            <v>3 - 15</v>
          </cell>
          <cell r="L102" t="str">
            <v>Profunda (100cm - 150cm)</v>
          </cell>
          <cell r="M102" t="str">
            <v>Muy fina y fina</v>
          </cell>
          <cell r="N102" t="str">
            <v>Baja</v>
          </cell>
          <cell r="O102">
            <v>0</v>
          </cell>
          <cell r="P102">
            <v>0</v>
          </cell>
          <cell r="Q102">
            <v>0</v>
          </cell>
          <cell r="R102">
            <v>10.7</v>
          </cell>
        </row>
        <row r="103">
          <cell r="A103" t="str">
            <v>CE-095/SN-014</v>
          </cell>
          <cell r="B103" t="str">
            <v>Cesar</v>
          </cell>
          <cell r="C103" t="str">
            <v>Valledupar</v>
          </cell>
          <cell r="D103" t="str">
            <v>Frío, muy húmedo</v>
          </cell>
          <cell r="E103" t="str">
            <v>N/A</v>
          </cell>
          <cell r="F103" t="str">
            <v>&gt;75</v>
          </cell>
          <cell r="G103" t="str">
            <v>Moderado</v>
          </cell>
          <cell r="H103" t="str">
            <v>Bien drenado</v>
          </cell>
          <cell r="I103" t="str">
            <v>N/A</v>
          </cell>
          <cell r="J103">
            <v>0</v>
          </cell>
          <cell r="K103" t="str">
            <v>N/A</v>
          </cell>
          <cell r="L103" t="str">
            <v>Profunda (100cm - 150cm)</v>
          </cell>
          <cell r="M103" t="str">
            <v>Fina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</row>
        <row r="104">
          <cell r="A104" t="str">
            <v>E-298</v>
          </cell>
          <cell r="B104" t="str">
            <v>Magdalena</v>
          </cell>
          <cell r="C104" t="str">
            <v>Ciénaga</v>
          </cell>
          <cell r="D104" t="str">
            <v>Templado, muy húmedo</v>
          </cell>
          <cell r="E104" t="str">
            <v>N/A</v>
          </cell>
          <cell r="F104" t="str">
            <v>&gt;75</v>
          </cell>
          <cell r="G104" t="str">
            <v>Moderado</v>
          </cell>
          <cell r="H104" t="str">
            <v>Bien drenado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Muy superficial (&lt;25cm)</v>
          </cell>
          <cell r="M104" t="str">
            <v>N/A</v>
          </cell>
          <cell r="N104" t="str">
            <v>Muy baja</v>
          </cell>
          <cell r="O104">
            <v>0</v>
          </cell>
          <cell r="P104">
            <v>0</v>
          </cell>
          <cell r="Q104">
            <v>0</v>
          </cell>
          <cell r="R104">
            <v>11</v>
          </cell>
        </row>
        <row r="105">
          <cell r="A105" t="str">
            <v>G-001</v>
          </cell>
          <cell r="B105" t="str">
            <v>Magdalena</v>
          </cell>
          <cell r="C105" t="str">
            <v>Tenerife</v>
          </cell>
          <cell r="D105" t="str">
            <v>Cálido, seco</v>
          </cell>
          <cell r="E105" t="str">
            <v>Suficientes durante un semestre, con deficiencias en el siguiente</v>
          </cell>
          <cell r="F105" t="str">
            <v>12 - 25</v>
          </cell>
          <cell r="G105" t="str">
            <v>N/A</v>
          </cell>
          <cell r="H105" t="str">
            <v>Bien drenado</v>
          </cell>
          <cell r="I105" t="str">
            <v>N/A</v>
          </cell>
          <cell r="J105" t="str">
            <v>N/A</v>
          </cell>
          <cell r="K105" t="str">
            <v>N/A</v>
          </cell>
          <cell r="L105" t="str">
            <v>Moderadamente profunda (75cm - 100cm)</v>
          </cell>
          <cell r="M105" t="str">
            <v>Fina</v>
          </cell>
          <cell r="N105" t="str">
            <v>Alta</v>
          </cell>
          <cell r="O105">
            <v>0</v>
          </cell>
          <cell r="P105">
            <v>0</v>
          </cell>
          <cell r="Q105">
            <v>0</v>
          </cell>
          <cell r="R105">
            <v>92</v>
          </cell>
        </row>
        <row r="106">
          <cell r="A106" t="str">
            <v>M-124</v>
          </cell>
          <cell r="B106" t="str">
            <v>Magdalena</v>
          </cell>
          <cell r="C106" t="str">
            <v>Tenerife</v>
          </cell>
          <cell r="D106" t="str">
            <v>Cálido, seco</v>
          </cell>
          <cell r="E106" t="str">
            <v>Suficientes durante un semestre, con deficiencias en el siguiente</v>
          </cell>
          <cell r="F106" t="str">
            <v>1 - 3</v>
          </cell>
          <cell r="G106" t="str">
            <v>N/A</v>
          </cell>
          <cell r="H106" t="str">
            <v>Bien drenado</v>
          </cell>
          <cell r="I106" t="str">
            <v>Ocasional</v>
          </cell>
          <cell r="J106" t="str">
            <v>N/A</v>
          </cell>
          <cell r="K106" t="str">
            <v>N/A</v>
          </cell>
          <cell r="L106" t="str">
            <v>Profunda (100cm - 150cm)</v>
          </cell>
          <cell r="M106" t="str">
            <v>Media y gruesa</v>
          </cell>
          <cell r="N106" t="str">
            <v>Media</v>
          </cell>
          <cell r="O106">
            <v>1.6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MG-014</v>
          </cell>
          <cell r="B107" t="str">
            <v>Magdalena</v>
          </cell>
          <cell r="C107" t="str">
            <v>Fundación</v>
          </cell>
          <cell r="D107" t="str">
            <v>Cálido, seco</v>
          </cell>
          <cell r="E107" t="str">
            <v>N/A</v>
          </cell>
          <cell r="F107" t="str">
            <v>7 - 12</v>
          </cell>
          <cell r="G107" t="str">
            <v>N/A</v>
          </cell>
          <cell r="H107" t="str">
            <v>Bien drenado</v>
          </cell>
          <cell r="I107" t="str">
            <v>N/A</v>
          </cell>
          <cell r="J107" t="str">
            <v>N/A</v>
          </cell>
          <cell r="K107" t="str">
            <v>N/A</v>
          </cell>
          <cell r="L107" t="str">
            <v>Moderadamente superficial (50cm - 75cm)</v>
          </cell>
          <cell r="M107" t="str">
            <v>Muy fina y fina</v>
          </cell>
          <cell r="N107" t="str">
            <v>Media</v>
          </cell>
          <cell r="O107">
            <v>0</v>
          </cell>
          <cell r="P107">
            <v>0</v>
          </cell>
          <cell r="Q107">
            <v>6.3</v>
          </cell>
          <cell r="R107">
            <v>2.5</v>
          </cell>
        </row>
        <row r="108">
          <cell r="A108" t="str">
            <v>MG-016</v>
          </cell>
          <cell r="B108" t="str">
            <v>Magdalena</v>
          </cell>
          <cell r="C108" t="str">
            <v>Zona Bananera</v>
          </cell>
          <cell r="D108" t="str">
            <v>Cálido, seco</v>
          </cell>
          <cell r="E108" t="str">
            <v>Sin dato</v>
          </cell>
          <cell r="F108" t="str">
            <v>7 - 12</v>
          </cell>
          <cell r="G108" t="str">
            <v>Ligero</v>
          </cell>
          <cell r="H108" t="str">
            <v>Bien drenado</v>
          </cell>
          <cell r="I108" t="str">
            <v>N/A</v>
          </cell>
          <cell r="J108" t="str">
            <v>N/A</v>
          </cell>
          <cell r="K108" t="str">
            <v>N/A</v>
          </cell>
          <cell r="L108" t="str">
            <v>Superficial (25cm - 50cm)</v>
          </cell>
          <cell r="M108" t="str">
            <v>Fina</v>
          </cell>
          <cell r="N108" t="str">
            <v>Baja</v>
          </cell>
          <cell r="O108">
            <v>0</v>
          </cell>
          <cell r="P108">
            <v>0</v>
          </cell>
          <cell r="Q108">
            <v>0</v>
          </cell>
          <cell r="R108">
            <v>4.4000000000000004</v>
          </cell>
        </row>
        <row r="109">
          <cell r="A109" t="str">
            <v>MG-019</v>
          </cell>
          <cell r="B109" t="str">
            <v>Magdalena</v>
          </cell>
          <cell r="C109" t="str">
            <v>Pivijay</v>
          </cell>
          <cell r="D109" t="str">
            <v>Cálido, seco</v>
          </cell>
          <cell r="E109" t="str">
            <v>N/A</v>
          </cell>
          <cell r="F109" t="str">
            <v>1 - 3</v>
          </cell>
          <cell r="G109" t="str">
            <v>N/A</v>
          </cell>
          <cell r="H109" t="str">
            <v>Moderadamente excesivo</v>
          </cell>
          <cell r="I109" t="str">
            <v>N/A</v>
          </cell>
          <cell r="J109" t="str">
            <v>N/A</v>
          </cell>
          <cell r="K109" t="str">
            <v>N/A</v>
          </cell>
          <cell r="L109" t="str">
            <v>Muy superficial (&lt;25cm)</v>
          </cell>
          <cell r="M109" t="str">
            <v>Fina</v>
          </cell>
          <cell r="N109" t="str">
            <v>Baja</v>
          </cell>
          <cell r="O109">
            <v>10</v>
          </cell>
          <cell r="P109">
            <v>31.8</v>
          </cell>
          <cell r="Q109">
            <v>65</v>
          </cell>
          <cell r="R109">
            <v>115</v>
          </cell>
        </row>
        <row r="110">
          <cell r="A110" t="str">
            <v>MG-024</v>
          </cell>
          <cell r="B110" t="str">
            <v>Magdalena</v>
          </cell>
          <cell r="C110" t="str">
            <v>Pijiño del Carmen</v>
          </cell>
          <cell r="D110" t="str">
            <v>Cálido, seco</v>
          </cell>
          <cell r="E110" t="str">
            <v>N/A</v>
          </cell>
          <cell r="F110" t="str">
            <v>1 - 3</v>
          </cell>
          <cell r="G110" t="str">
            <v>N/A</v>
          </cell>
          <cell r="H110" t="str">
            <v>Bien drenado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Profunda (100cm - 150cm)</v>
          </cell>
          <cell r="M110" t="str">
            <v>Fina y media</v>
          </cell>
          <cell r="N110" t="str">
            <v>Baja</v>
          </cell>
          <cell r="O110">
            <v>0</v>
          </cell>
          <cell r="P110">
            <v>0</v>
          </cell>
          <cell r="Q110">
            <v>0</v>
          </cell>
          <cell r="R110">
            <v>1.6</v>
          </cell>
        </row>
        <row r="111">
          <cell r="A111" t="str">
            <v>MG-033</v>
          </cell>
          <cell r="B111" t="str">
            <v>Magdalena</v>
          </cell>
          <cell r="C111" t="str">
            <v>Pivijay</v>
          </cell>
          <cell r="D111" t="str">
            <v>Cálido, seco</v>
          </cell>
          <cell r="E111" t="str">
            <v>Suficientes durante un semestre, con deficiencias en el siguiente</v>
          </cell>
          <cell r="F111" t="str">
            <v>1 - 3</v>
          </cell>
          <cell r="G111" t="str">
            <v>N/A</v>
          </cell>
          <cell r="H111" t="str">
            <v>Pobre</v>
          </cell>
          <cell r="I111" t="str">
            <v>Rara</v>
          </cell>
          <cell r="J111" t="str">
            <v>N/A</v>
          </cell>
          <cell r="K111" t="str">
            <v>N/A</v>
          </cell>
          <cell r="L111" t="str">
            <v>Superficial (25cm - 50cm)</v>
          </cell>
          <cell r="M111" t="str">
            <v>Gruesa</v>
          </cell>
          <cell r="N111" t="str">
            <v>Media</v>
          </cell>
          <cell r="O111">
            <v>0</v>
          </cell>
          <cell r="P111">
            <v>0</v>
          </cell>
          <cell r="Q111">
            <v>30.5</v>
          </cell>
          <cell r="R111">
            <v>7.8</v>
          </cell>
        </row>
        <row r="112">
          <cell r="A112" t="str">
            <v>MG-036</v>
          </cell>
          <cell r="B112" t="str">
            <v>Magdalena</v>
          </cell>
          <cell r="C112" t="str">
            <v>Pivijay</v>
          </cell>
          <cell r="D112" t="str">
            <v>Cálido, seco</v>
          </cell>
          <cell r="E112" t="str">
            <v>Suficientes durante un semestre, con deficiencias en el siguiente</v>
          </cell>
          <cell r="F112" t="str">
            <v>1 - 3</v>
          </cell>
          <cell r="G112" t="str">
            <v>Ligero</v>
          </cell>
          <cell r="H112" t="str">
            <v>Bien drenado</v>
          </cell>
          <cell r="I112" t="str">
            <v>N/A</v>
          </cell>
          <cell r="J112" t="str">
            <v>N/A</v>
          </cell>
          <cell r="K112" t="str">
            <v>N/A</v>
          </cell>
          <cell r="L112" t="str">
            <v>Profunda (100cm - 150cm)</v>
          </cell>
          <cell r="M112" t="str">
            <v>Media</v>
          </cell>
          <cell r="N112" t="str">
            <v>Baja</v>
          </cell>
          <cell r="O112">
            <v>0</v>
          </cell>
          <cell r="P112">
            <v>0</v>
          </cell>
          <cell r="Q112">
            <v>0</v>
          </cell>
          <cell r="R112" t="str">
            <v>N.D.</v>
          </cell>
        </row>
        <row r="113">
          <cell r="A113" t="str">
            <v>MG-039</v>
          </cell>
          <cell r="B113" t="str">
            <v>Magdalena</v>
          </cell>
          <cell r="C113" t="str">
            <v>Aracataca</v>
          </cell>
          <cell r="D113" t="str">
            <v>Cálido, seco</v>
          </cell>
          <cell r="E113" t="str">
            <v>N/A</v>
          </cell>
          <cell r="F113" t="str">
            <v>1 - 3</v>
          </cell>
          <cell r="G113" t="str">
            <v>N/A</v>
          </cell>
          <cell r="H113" t="str">
            <v>Bien drenado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Profunda (100cm - 150cm)</v>
          </cell>
          <cell r="M113" t="str">
            <v>Media</v>
          </cell>
          <cell r="N113" t="str">
            <v>Media</v>
          </cell>
          <cell r="O113">
            <v>0</v>
          </cell>
          <cell r="P113">
            <v>0</v>
          </cell>
          <cell r="Q113">
            <v>0</v>
          </cell>
          <cell r="R113">
            <v>243</v>
          </cell>
        </row>
        <row r="114">
          <cell r="A114" t="str">
            <v>MG-041</v>
          </cell>
          <cell r="B114" t="str">
            <v>Magdalena</v>
          </cell>
          <cell r="C114" t="str">
            <v>Pijiño del Carmen</v>
          </cell>
          <cell r="D114" t="str">
            <v>Cálido, seco</v>
          </cell>
          <cell r="E114" t="str">
            <v>Suficientes durante un semestre, con deficiencias en el siguiente</v>
          </cell>
          <cell r="F114" t="str">
            <v>3 - 7</v>
          </cell>
          <cell r="G114" t="str">
            <v>N/A</v>
          </cell>
          <cell r="H114" t="str">
            <v>Imperfecto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Moderadamente superficial (50cm - 75cm)</v>
          </cell>
          <cell r="M114" t="str">
            <v>Fina</v>
          </cell>
          <cell r="N114" t="str">
            <v>Baja</v>
          </cell>
          <cell r="O114">
            <v>0</v>
          </cell>
          <cell r="P114">
            <v>0</v>
          </cell>
          <cell r="Q114">
            <v>0</v>
          </cell>
          <cell r="R114">
            <v>2</v>
          </cell>
        </row>
        <row r="115">
          <cell r="A115" t="str">
            <v>MG-042</v>
          </cell>
          <cell r="B115" t="str">
            <v>Magdalena</v>
          </cell>
          <cell r="C115" t="str">
            <v>Pijiño del Carmen</v>
          </cell>
          <cell r="D115" t="str">
            <v>Cálido, seco</v>
          </cell>
          <cell r="E115" t="str">
            <v>N/A</v>
          </cell>
          <cell r="F115" t="str">
            <v>1 - 3</v>
          </cell>
          <cell r="G115" t="str">
            <v>Ligero</v>
          </cell>
          <cell r="H115" t="str">
            <v>Bien drenado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Moderadamente superficial (50cm - 75cm)</v>
          </cell>
          <cell r="M115" t="str">
            <v>Fina</v>
          </cell>
          <cell r="N115" t="str">
            <v>Baja</v>
          </cell>
          <cell r="O115">
            <v>0</v>
          </cell>
          <cell r="P115">
            <v>0</v>
          </cell>
          <cell r="Q115">
            <v>3.3</v>
          </cell>
          <cell r="R115">
            <v>1.1000000000000001</v>
          </cell>
        </row>
        <row r="116">
          <cell r="A116" t="str">
            <v>MG-050</v>
          </cell>
          <cell r="B116" t="str">
            <v>Magdalena</v>
          </cell>
          <cell r="C116" t="str">
            <v>Fundación</v>
          </cell>
          <cell r="D116" t="str">
            <v>Cálido, seco</v>
          </cell>
          <cell r="E116" t="str">
            <v>N/A</v>
          </cell>
          <cell r="F116" t="str">
            <v>7 - 12</v>
          </cell>
          <cell r="G116" t="str">
            <v>N/A</v>
          </cell>
          <cell r="H116" t="str">
            <v>Bien drenado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Profunda (100cm - 150cm)</v>
          </cell>
          <cell r="M116" t="str">
            <v>N/A</v>
          </cell>
          <cell r="N116" t="str">
            <v>Muy baja</v>
          </cell>
          <cell r="O116">
            <v>0</v>
          </cell>
          <cell r="P116">
            <v>0</v>
          </cell>
          <cell r="Q116">
            <v>0</v>
          </cell>
          <cell r="R116" t="str">
            <v>N.D.</v>
          </cell>
        </row>
        <row r="117">
          <cell r="A117" t="str">
            <v>MG-058</v>
          </cell>
          <cell r="B117" t="str">
            <v>Magdalena</v>
          </cell>
          <cell r="C117" t="str">
            <v>Fundación</v>
          </cell>
          <cell r="D117" t="str">
            <v>Cálido, seco</v>
          </cell>
          <cell r="E117" t="str">
            <v>N/A</v>
          </cell>
          <cell r="F117" t="str">
            <v>7 - 12</v>
          </cell>
          <cell r="G117" t="str">
            <v>N/A</v>
          </cell>
          <cell r="H117" t="str">
            <v>Bien drenado</v>
          </cell>
          <cell r="I117" t="str">
            <v>N/A</v>
          </cell>
          <cell r="J117" t="str">
            <v>N/A</v>
          </cell>
          <cell r="K117" t="str">
            <v>N/A</v>
          </cell>
          <cell r="L117" t="str">
            <v>Profunda (100cm - 150cm)</v>
          </cell>
          <cell r="M117" t="str">
            <v>Media</v>
          </cell>
          <cell r="N117" t="str">
            <v>Media</v>
          </cell>
          <cell r="O117">
            <v>0</v>
          </cell>
          <cell r="P117">
            <v>0</v>
          </cell>
          <cell r="Q117">
            <v>0</v>
          </cell>
          <cell r="R117">
            <v>2.5</v>
          </cell>
        </row>
        <row r="118">
          <cell r="A118" t="str">
            <v>MG-059</v>
          </cell>
          <cell r="B118" t="str">
            <v>Magdalena</v>
          </cell>
          <cell r="C118" t="str">
            <v>Aracataca</v>
          </cell>
          <cell r="D118" t="str">
            <v>Cálido, seco</v>
          </cell>
          <cell r="E118" t="str">
            <v>N/A</v>
          </cell>
          <cell r="F118" t="str">
            <v>1 - 3</v>
          </cell>
          <cell r="G118" t="str">
            <v>N/A</v>
          </cell>
          <cell r="H118" t="str">
            <v>Bien drenado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Moderadamente superficial (50cm - 75cm)</v>
          </cell>
          <cell r="M118" t="str">
            <v>N/A</v>
          </cell>
          <cell r="N118" t="str">
            <v>Muy baja</v>
          </cell>
          <cell r="O118">
            <v>0</v>
          </cell>
          <cell r="P118">
            <v>0</v>
          </cell>
          <cell r="Q118">
            <v>23.1</v>
          </cell>
          <cell r="R118">
            <v>2</v>
          </cell>
        </row>
        <row r="119">
          <cell r="A119" t="str">
            <v>MG-066</v>
          </cell>
          <cell r="B119" t="str">
            <v>Magdalena</v>
          </cell>
          <cell r="C119" t="str">
            <v>Fundación</v>
          </cell>
          <cell r="D119" t="str">
            <v>Cálido, seco</v>
          </cell>
          <cell r="E119" t="str">
            <v>N/A</v>
          </cell>
          <cell r="F119" t="str">
            <v>50 - 75</v>
          </cell>
          <cell r="G119" t="str">
            <v>Ligero</v>
          </cell>
          <cell r="H119" t="str">
            <v>Bien drenado</v>
          </cell>
          <cell r="I119" t="str">
            <v>N/A</v>
          </cell>
          <cell r="J119" t="str">
            <v>3</v>
          </cell>
          <cell r="K119" t="str">
            <v>15 - 50</v>
          </cell>
          <cell r="L119" t="str">
            <v>Moderadamente profunda (75cm - 100cm)</v>
          </cell>
          <cell r="M119" t="str">
            <v>Fina y media</v>
          </cell>
          <cell r="N119" t="str">
            <v>Alta</v>
          </cell>
          <cell r="O119">
            <v>0</v>
          </cell>
          <cell r="P119">
            <v>0</v>
          </cell>
          <cell r="Q119">
            <v>1.6</v>
          </cell>
          <cell r="R119">
            <v>2</v>
          </cell>
        </row>
        <row r="120">
          <cell r="A120" t="str">
            <v>MG-068</v>
          </cell>
          <cell r="B120" t="str">
            <v>Magdalena</v>
          </cell>
          <cell r="C120" t="str">
            <v>Santa Marta</v>
          </cell>
          <cell r="D120" t="str">
            <v>Cálido, húmedo</v>
          </cell>
          <cell r="E120" t="str">
            <v>N/A</v>
          </cell>
          <cell r="F120" t="str">
            <v>N/A</v>
          </cell>
          <cell r="G120" t="str">
            <v>N/A</v>
          </cell>
          <cell r="H120" t="str">
            <v>Bien drenado</v>
          </cell>
          <cell r="I120" t="str">
            <v>Ocasional</v>
          </cell>
          <cell r="J120" t="str">
            <v>40</v>
          </cell>
          <cell r="K120" t="str">
            <v>N/A</v>
          </cell>
          <cell r="L120" t="str">
            <v>Profunda (100cm - 150cm)</v>
          </cell>
          <cell r="M120" t="str">
            <v>N/A</v>
          </cell>
          <cell r="N120" t="str">
            <v>Media</v>
          </cell>
          <cell r="O120">
            <v>0</v>
          </cell>
          <cell r="P120">
            <v>0</v>
          </cell>
          <cell r="Q120">
            <v>0</v>
          </cell>
          <cell r="R120">
            <v>20.6</v>
          </cell>
        </row>
        <row r="121">
          <cell r="A121" t="str">
            <v>MG-073</v>
          </cell>
          <cell r="B121" t="str">
            <v>Magdalena</v>
          </cell>
          <cell r="C121" t="str">
            <v>Pivijay</v>
          </cell>
          <cell r="D121" t="str">
            <v>Cálido, seco</v>
          </cell>
          <cell r="E121" t="str">
            <v>Suficientes durante un semestre, con deficiencias en el siguiente</v>
          </cell>
          <cell r="F121" t="str">
            <v>1 - 3</v>
          </cell>
          <cell r="G121" t="str">
            <v>N/A</v>
          </cell>
          <cell r="H121" t="str">
            <v>Bien drenado</v>
          </cell>
          <cell r="I121" t="str">
            <v>Ocasional</v>
          </cell>
          <cell r="J121" t="str">
            <v>N/A</v>
          </cell>
          <cell r="K121" t="str">
            <v>N/A</v>
          </cell>
          <cell r="L121" t="str">
            <v>Profunda (100cm - 150cm)</v>
          </cell>
          <cell r="M121" t="str">
            <v>Fina y media</v>
          </cell>
          <cell r="N121" t="str">
            <v>Alta</v>
          </cell>
          <cell r="O121">
            <v>0</v>
          </cell>
          <cell r="P121">
            <v>0</v>
          </cell>
          <cell r="Q121">
            <v>0</v>
          </cell>
          <cell r="R121">
            <v>51</v>
          </cell>
        </row>
        <row r="122">
          <cell r="A122" t="str">
            <v>MG-076</v>
          </cell>
          <cell r="B122" t="str">
            <v>Magdalena</v>
          </cell>
          <cell r="C122" t="str">
            <v>Pivijay</v>
          </cell>
          <cell r="D122" t="str">
            <v>Cálido, seco</v>
          </cell>
          <cell r="E122" t="str">
            <v>N/A</v>
          </cell>
          <cell r="F122" t="str">
            <v>1 - 3</v>
          </cell>
          <cell r="G122" t="str">
            <v>N/A</v>
          </cell>
          <cell r="H122" t="str">
            <v>Moderadamente excesivo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Profunda (100cm - 150cm)</v>
          </cell>
          <cell r="M122" t="str">
            <v>N/A</v>
          </cell>
          <cell r="N122" t="str">
            <v>Muy baja</v>
          </cell>
          <cell r="O122">
            <v>0</v>
          </cell>
          <cell r="P122">
            <v>0</v>
          </cell>
          <cell r="Q122">
            <v>0</v>
          </cell>
          <cell r="R122">
            <v>2</v>
          </cell>
        </row>
        <row r="123">
          <cell r="A123" t="str">
            <v>MG-077</v>
          </cell>
          <cell r="B123" t="str">
            <v>Magdalena</v>
          </cell>
          <cell r="C123" t="str">
            <v>Fundación</v>
          </cell>
          <cell r="D123" t="str">
            <v>Cálido, seco</v>
          </cell>
          <cell r="E123" t="str">
            <v>N/A</v>
          </cell>
          <cell r="F123" t="str">
            <v>1 - 3</v>
          </cell>
          <cell r="G123" t="str">
            <v>N/A</v>
          </cell>
          <cell r="H123" t="str">
            <v>Muy pobre</v>
          </cell>
          <cell r="I123" t="str">
            <v>Frecuente</v>
          </cell>
          <cell r="J123" t="str">
            <v>N/A</v>
          </cell>
          <cell r="K123" t="str">
            <v>N/A</v>
          </cell>
          <cell r="L123" t="str">
            <v>Muy superficial (&lt;25cm)</v>
          </cell>
          <cell r="M123" t="str">
            <v>Media y gruesa</v>
          </cell>
          <cell r="N123" t="str">
            <v>Alta</v>
          </cell>
          <cell r="O123">
            <v>0</v>
          </cell>
          <cell r="P123">
            <v>0</v>
          </cell>
          <cell r="Q123">
            <v>0.47</v>
          </cell>
          <cell r="R123">
            <v>22.9</v>
          </cell>
        </row>
        <row r="124">
          <cell r="A124" t="str">
            <v>MG-078</v>
          </cell>
          <cell r="B124" t="str">
            <v>Magdalena</v>
          </cell>
          <cell r="C124" t="str">
            <v>Fundación</v>
          </cell>
          <cell r="D124" t="str">
            <v>Cálido, seco</v>
          </cell>
          <cell r="E124" t="str">
            <v>N/A</v>
          </cell>
          <cell r="F124" t="str">
            <v>1 - 3</v>
          </cell>
          <cell r="G124" t="str">
            <v>N/A</v>
          </cell>
          <cell r="H124" t="str">
            <v>Bien drenado</v>
          </cell>
          <cell r="I124" t="str">
            <v>N/A</v>
          </cell>
          <cell r="J124" t="str">
            <v>N/A</v>
          </cell>
          <cell r="K124" t="str">
            <v>N/A</v>
          </cell>
          <cell r="L124" t="str">
            <v>Profunda (100cm - 150cm)</v>
          </cell>
          <cell r="M124" t="str">
            <v>N/A</v>
          </cell>
          <cell r="N124" t="str">
            <v>Media</v>
          </cell>
          <cell r="O124">
            <v>0</v>
          </cell>
          <cell r="P124">
            <v>0</v>
          </cell>
          <cell r="Q124">
            <v>0</v>
          </cell>
          <cell r="R124">
            <v>50.2</v>
          </cell>
        </row>
        <row r="125">
          <cell r="A125" t="str">
            <v>MG-079</v>
          </cell>
          <cell r="B125" t="str">
            <v>Magdalena</v>
          </cell>
          <cell r="C125" t="str">
            <v>Zona Bananera</v>
          </cell>
          <cell r="D125" t="str">
            <v>Cálido, seco</v>
          </cell>
          <cell r="E125" t="str">
            <v>Sin dato</v>
          </cell>
          <cell r="F125" t="str">
            <v>1 - 3</v>
          </cell>
          <cell r="G125" t="str">
            <v>N/A</v>
          </cell>
          <cell r="H125" t="str">
            <v>Bien drenado</v>
          </cell>
          <cell r="I125" t="str">
            <v>N/A</v>
          </cell>
          <cell r="J125" t="str">
            <v>35</v>
          </cell>
          <cell r="K125" t="str">
            <v>N/A</v>
          </cell>
          <cell r="L125" t="str">
            <v>Muy superficial (&lt;25cm)</v>
          </cell>
          <cell r="M125" t="str">
            <v>N/A</v>
          </cell>
          <cell r="N125" t="str">
            <v>Media</v>
          </cell>
          <cell r="O125">
            <v>0</v>
          </cell>
          <cell r="P125">
            <v>0</v>
          </cell>
          <cell r="Q125">
            <v>0</v>
          </cell>
          <cell r="R125">
            <v>49.4</v>
          </cell>
        </row>
        <row r="126">
          <cell r="A126" t="str">
            <v>MG-080</v>
          </cell>
          <cell r="B126" t="str">
            <v>Magdalena</v>
          </cell>
          <cell r="C126" t="str">
            <v>Fundación</v>
          </cell>
          <cell r="D126" t="str">
            <v>Cálido, húmedo</v>
          </cell>
          <cell r="E126" t="str">
            <v>Suficientes durante un semestre, con deficiencias en el siguiente</v>
          </cell>
          <cell r="F126" t="str">
            <v>50 - 75</v>
          </cell>
          <cell r="G126" t="str">
            <v>Ligero</v>
          </cell>
          <cell r="H126" t="str">
            <v>Bien drenado</v>
          </cell>
          <cell r="I126" t="str">
            <v>N/A</v>
          </cell>
          <cell r="J126" t="str">
            <v>N/A</v>
          </cell>
          <cell r="K126" t="str">
            <v>3 - 15</v>
          </cell>
          <cell r="L126" t="str">
            <v>Moderadamente profunda (75cm - 100cm)</v>
          </cell>
          <cell r="M126" t="str">
            <v>Fina y media</v>
          </cell>
          <cell r="N126" t="str">
            <v>Media</v>
          </cell>
          <cell r="O126">
            <v>0</v>
          </cell>
          <cell r="P126">
            <v>0</v>
          </cell>
          <cell r="Q126">
            <v>0</v>
          </cell>
          <cell r="R126">
            <v>68.2</v>
          </cell>
        </row>
        <row r="127">
          <cell r="A127" t="str">
            <v>MG-081</v>
          </cell>
          <cell r="B127" t="str">
            <v>Magdalena</v>
          </cell>
          <cell r="C127" t="str">
            <v>Fundación</v>
          </cell>
          <cell r="D127" t="str">
            <v>Templado, húmedo</v>
          </cell>
          <cell r="E127" t="str">
            <v>N/A</v>
          </cell>
          <cell r="F127" t="str">
            <v>50 - 75</v>
          </cell>
          <cell r="G127" t="str">
            <v>Ligero</v>
          </cell>
          <cell r="H127" t="str">
            <v>Bien drenado</v>
          </cell>
          <cell r="I127" t="str">
            <v>N/A</v>
          </cell>
          <cell r="J127" t="str">
            <v>N/A</v>
          </cell>
          <cell r="K127" t="str">
            <v>3 - 15</v>
          </cell>
          <cell r="L127" t="str">
            <v>Muy superficial (&lt;25cm)</v>
          </cell>
          <cell r="M127" t="str">
            <v>Fina y media</v>
          </cell>
          <cell r="N127" t="str">
            <v>Muy baja</v>
          </cell>
          <cell r="O127">
            <v>0</v>
          </cell>
          <cell r="P127">
            <v>0</v>
          </cell>
          <cell r="Q127">
            <v>0</v>
          </cell>
          <cell r="R127">
            <v>33.4</v>
          </cell>
        </row>
        <row r="128">
          <cell r="A128" t="str">
            <v>MG-082</v>
          </cell>
          <cell r="B128" t="str">
            <v>Magdalena</v>
          </cell>
          <cell r="C128" t="str">
            <v>Ciénaga</v>
          </cell>
          <cell r="D128" t="str">
            <v>Templado, húmedo</v>
          </cell>
          <cell r="E128" t="str">
            <v>Suficientes durante un semestre, con deficiencias en el siguiente</v>
          </cell>
          <cell r="F128" t="str">
            <v>50 - 75</v>
          </cell>
          <cell r="G128" t="str">
            <v>Ligero</v>
          </cell>
          <cell r="H128" t="str">
            <v>Bien drenado</v>
          </cell>
          <cell r="I128" t="str">
            <v>N/A</v>
          </cell>
          <cell r="J128" t="str">
            <v>N/A</v>
          </cell>
          <cell r="K128" t="str">
            <v>N/A</v>
          </cell>
          <cell r="L128" t="str">
            <v>Profunda (100cm - 150cm)</v>
          </cell>
          <cell r="M128" t="str">
            <v>Fina y media</v>
          </cell>
          <cell r="N128" t="str">
            <v>Muy baja</v>
          </cell>
          <cell r="O128">
            <v>0</v>
          </cell>
          <cell r="P128">
            <v>0</v>
          </cell>
          <cell r="Q128">
            <v>86.9</v>
          </cell>
          <cell r="R128">
            <v>0.76</v>
          </cell>
        </row>
        <row r="129">
          <cell r="A129" t="str">
            <v>MG-085</v>
          </cell>
          <cell r="B129" t="str">
            <v>Magdalena</v>
          </cell>
          <cell r="C129" t="str">
            <v>Santa Marta</v>
          </cell>
          <cell r="D129" t="str">
            <v>Cálido, húmedo</v>
          </cell>
          <cell r="E129" t="str">
            <v>Suficientes durante los dos semestres; permite cultivos continuados</v>
          </cell>
          <cell r="F129" t="str">
            <v>50 - 75</v>
          </cell>
          <cell r="G129" t="str">
            <v>N/A</v>
          </cell>
          <cell r="H129" t="str">
            <v>Bien drenado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Profunda (100cm - 150cm)</v>
          </cell>
          <cell r="M129" t="str">
            <v>Fina y media</v>
          </cell>
          <cell r="N129" t="str">
            <v>Muy baja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MG-086</v>
          </cell>
          <cell r="B130" t="str">
            <v>Magdalena</v>
          </cell>
          <cell r="C130" t="str">
            <v>Santa Marta</v>
          </cell>
          <cell r="D130" t="str">
            <v>Cálido, húmedo</v>
          </cell>
          <cell r="E130" t="str">
            <v>Suficientes durante los dos semestres; permite cultivos continuados</v>
          </cell>
          <cell r="F130" t="str">
            <v>7 - 12</v>
          </cell>
          <cell r="G130" t="str">
            <v>Ligero</v>
          </cell>
          <cell r="H130" t="str">
            <v>Bien drenado</v>
          </cell>
          <cell r="I130" t="str">
            <v>N/A</v>
          </cell>
          <cell r="J130" t="str">
            <v>29</v>
          </cell>
          <cell r="K130" t="str">
            <v>N/A</v>
          </cell>
          <cell r="L130" t="str">
            <v>Superficial (25cm - 50cm)</v>
          </cell>
          <cell r="M130" t="str">
            <v>Media</v>
          </cell>
          <cell r="N130" t="str">
            <v>Media</v>
          </cell>
          <cell r="O130">
            <v>0</v>
          </cell>
          <cell r="P130">
            <v>0</v>
          </cell>
          <cell r="Q130">
            <v>0</v>
          </cell>
          <cell r="R130">
            <v>10.9</v>
          </cell>
        </row>
        <row r="131">
          <cell r="A131" t="str">
            <v>MG-091</v>
          </cell>
          <cell r="B131" t="str">
            <v>Magdalena</v>
          </cell>
          <cell r="C131" t="str">
            <v>Santa Marta</v>
          </cell>
          <cell r="D131" t="str">
            <v>Cálido, seco</v>
          </cell>
          <cell r="E131" t="str">
            <v>N/A</v>
          </cell>
          <cell r="F131" t="str">
            <v>12 - 25</v>
          </cell>
          <cell r="G131" t="str">
            <v>Moderado</v>
          </cell>
          <cell r="H131" t="str">
            <v>Bien drenado</v>
          </cell>
          <cell r="I131" t="str">
            <v>N/A</v>
          </cell>
          <cell r="J131" t="str">
            <v>N/A</v>
          </cell>
          <cell r="K131" t="str">
            <v>15 - 50</v>
          </cell>
          <cell r="L131" t="str">
            <v>Muy superficial (&lt;25cm)</v>
          </cell>
          <cell r="M131" t="str">
            <v>Fina y media</v>
          </cell>
          <cell r="N131" t="str">
            <v>Muy baja</v>
          </cell>
          <cell r="O131">
            <v>0</v>
          </cell>
          <cell r="P131">
            <v>0</v>
          </cell>
          <cell r="Q131">
            <v>0</v>
          </cell>
          <cell r="R131">
            <v>10.9</v>
          </cell>
        </row>
        <row r="132">
          <cell r="A132" t="str">
            <v>P-014</v>
          </cell>
          <cell r="B132" t="str">
            <v>Magdalena</v>
          </cell>
          <cell r="C132" t="str">
            <v>Ciénaga</v>
          </cell>
          <cell r="D132" t="str">
            <v>Templado, húmedo</v>
          </cell>
          <cell r="E132" t="str">
            <v>Suficientes durante un semestre, con deficiencias en el siguiente</v>
          </cell>
          <cell r="F132" t="str">
            <v>25 - 50</v>
          </cell>
          <cell r="G132" t="str">
            <v>Moderado</v>
          </cell>
          <cell r="H132" t="str">
            <v>Bien drenado</v>
          </cell>
          <cell r="I132" t="str">
            <v>N/A</v>
          </cell>
          <cell r="J132" t="str">
            <v>N/A</v>
          </cell>
          <cell r="K132" t="str">
            <v>N/A</v>
          </cell>
          <cell r="L132" t="str">
            <v>Moderadamente profunda (75cm - 100cm)</v>
          </cell>
          <cell r="M132" t="str">
            <v>Muy fina</v>
          </cell>
          <cell r="N132" t="str">
            <v>Muy baja</v>
          </cell>
          <cell r="O132">
            <v>0</v>
          </cell>
          <cell r="P132">
            <v>0</v>
          </cell>
          <cell r="Q132">
            <v>0</v>
          </cell>
          <cell r="R132">
            <v>9</v>
          </cell>
        </row>
        <row r="133">
          <cell r="A133" t="str">
            <v>P-016</v>
          </cell>
          <cell r="B133" t="str">
            <v>Magdalena</v>
          </cell>
          <cell r="C133" t="str">
            <v>Ciénaga</v>
          </cell>
          <cell r="D133" t="str">
            <v>Templado, húmedo</v>
          </cell>
          <cell r="E133" t="str">
            <v>N/A</v>
          </cell>
          <cell r="F133" t="str">
            <v>25 - 50</v>
          </cell>
          <cell r="G133" t="str">
            <v>Moderado</v>
          </cell>
          <cell r="H133" t="str">
            <v>Bien drenado</v>
          </cell>
          <cell r="I133" t="str">
            <v>N/A</v>
          </cell>
          <cell r="J133" t="str">
            <v>N/A</v>
          </cell>
          <cell r="K133" t="str">
            <v>N/A</v>
          </cell>
          <cell r="L133" t="str">
            <v>Profunda (100cm - 150cm)</v>
          </cell>
          <cell r="M133" t="str">
            <v>Fina</v>
          </cell>
          <cell r="N133" t="str">
            <v>Baja</v>
          </cell>
          <cell r="O133">
            <v>0</v>
          </cell>
          <cell r="P133">
            <v>0</v>
          </cell>
          <cell r="Q133">
            <v>0</v>
          </cell>
          <cell r="R133">
            <v>9</v>
          </cell>
        </row>
        <row r="134">
          <cell r="A134" t="str">
            <v>P-018</v>
          </cell>
          <cell r="B134" t="str">
            <v>Magdalena</v>
          </cell>
          <cell r="C134" t="str">
            <v>Santa Marta</v>
          </cell>
          <cell r="D134" t="str">
            <v>Cálido, seco</v>
          </cell>
          <cell r="E134" t="str">
            <v>N/A</v>
          </cell>
          <cell r="F134" t="str">
            <v>1 - 3</v>
          </cell>
          <cell r="G134" t="str">
            <v>N/A</v>
          </cell>
          <cell r="H134" t="str">
            <v>Moderadamente excesivo</v>
          </cell>
          <cell r="I134" t="str">
            <v>Frecuente</v>
          </cell>
          <cell r="J134" t="str">
            <v>N/A</v>
          </cell>
          <cell r="K134" t="str">
            <v>N/A</v>
          </cell>
          <cell r="L134" t="str">
            <v>Profunda (100cm - 150cm)</v>
          </cell>
          <cell r="M134" t="str">
            <v>Fina y media</v>
          </cell>
          <cell r="N134" t="str">
            <v>Muy baja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P-026</v>
          </cell>
          <cell r="B135" t="str">
            <v>Magdalena</v>
          </cell>
          <cell r="C135" t="str">
            <v>Santa Marta</v>
          </cell>
          <cell r="D135" t="str">
            <v>Cálido, seco</v>
          </cell>
          <cell r="E135" t="str">
            <v>Sin dato</v>
          </cell>
          <cell r="F135" t="str">
            <v>50 - 75</v>
          </cell>
          <cell r="G135" t="str">
            <v>Moderado</v>
          </cell>
          <cell r="H135" t="str">
            <v>Bien drenado</v>
          </cell>
          <cell r="I135" t="str">
            <v>N/A</v>
          </cell>
          <cell r="J135" t="str">
            <v>25</v>
          </cell>
          <cell r="K135" t="str">
            <v>N/A</v>
          </cell>
          <cell r="L135" t="str">
            <v>Superficial (25cm - 50cm)</v>
          </cell>
          <cell r="M135" t="str">
            <v>Fina</v>
          </cell>
          <cell r="N135" t="str">
            <v>Alta</v>
          </cell>
          <cell r="O135">
            <v>0</v>
          </cell>
          <cell r="P135">
            <v>0</v>
          </cell>
          <cell r="Q135">
            <v>0</v>
          </cell>
          <cell r="R135">
            <v>131</v>
          </cell>
        </row>
        <row r="136">
          <cell r="A136" t="str">
            <v>P-035</v>
          </cell>
          <cell r="B136" t="str">
            <v>Magdalena</v>
          </cell>
          <cell r="C136" t="str">
            <v>Santa Marta</v>
          </cell>
          <cell r="D136" t="str">
            <v>Cálido, seco</v>
          </cell>
          <cell r="E136" t="str">
            <v>Sin dato</v>
          </cell>
          <cell r="F136" t="str">
            <v>3 - 7</v>
          </cell>
          <cell r="G136" t="str">
            <v>N/A</v>
          </cell>
          <cell r="H136" t="str">
            <v>Bien drenado</v>
          </cell>
          <cell r="I136" t="str">
            <v>Rara</v>
          </cell>
          <cell r="J136" t="str">
            <v>N/A</v>
          </cell>
          <cell r="K136" t="str">
            <v>N/A</v>
          </cell>
          <cell r="L136" t="str">
            <v>Moderadamente superficial (50cm - 75cm)</v>
          </cell>
          <cell r="M136" t="str">
            <v>Fina</v>
          </cell>
          <cell r="N136" t="str">
            <v>Muy baja</v>
          </cell>
          <cell r="O136">
            <v>0</v>
          </cell>
          <cell r="P136">
            <v>0</v>
          </cell>
          <cell r="Q136">
            <v>0</v>
          </cell>
          <cell r="R136">
            <v>62</v>
          </cell>
        </row>
        <row r="137">
          <cell r="A137" t="str">
            <v>P-046</v>
          </cell>
          <cell r="B137" t="str">
            <v>Magdalena</v>
          </cell>
          <cell r="C137" t="str">
            <v>Zona bananera</v>
          </cell>
          <cell r="D137" t="str">
            <v>Cálido, seco</v>
          </cell>
          <cell r="E137" t="str">
            <v>N/A</v>
          </cell>
          <cell r="F137" t="str">
            <v>1 - 3</v>
          </cell>
          <cell r="G137" t="str">
            <v>N/A</v>
          </cell>
          <cell r="H137" t="str">
            <v>Bien drenado</v>
          </cell>
          <cell r="I137" t="str">
            <v>N/A</v>
          </cell>
          <cell r="J137" t="str">
            <v>N/A</v>
          </cell>
          <cell r="K137" t="str">
            <v>N/A</v>
          </cell>
          <cell r="L137" t="str">
            <v>Muy superficial (&lt;25cm)</v>
          </cell>
          <cell r="M137" t="str">
            <v>Fina y media</v>
          </cell>
          <cell r="N137" t="str">
            <v>Media</v>
          </cell>
          <cell r="O137">
            <v>24</v>
          </cell>
          <cell r="P137">
            <v>68.2</v>
          </cell>
          <cell r="Q137">
            <v>0</v>
          </cell>
          <cell r="R137">
            <v>428</v>
          </cell>
        </row>
        <row r="138">
          <cell r="A138" t="str">
            <v>P-047</v>
          </cell>
          <cell r="B138" t="str">
            <v>Magdalena</v>
          </cell>
          <cell r="C138" t="str">
            <v>Ciénaga</v>
          </cell>
          <cell r="D138" t="str">
            <v>Cálido, seco</v>
          </cell>
          <cell r="E138" t="str">
            <v>N/A</v>
          </cell>
          <cell r="F138" t="str">
            <v>0 - 1</v>
          </cell>
          <cell r="G138" t="str">
            <v>N/A</v>
          </cell>
          <cell r="H138" t="str">
            <v>Pobre</v>
          </cell>
          <cell r="I138" t="str">
            <v>N/A</v>
          </cell>
          <cell r="J138" t="str">
            <v>N/A</v>
          </cell>
          <cell r="K138" t="str">
            <v>N/A</v>
          </cell>
          <cell r="L138" t="str">
            <v>Muy superficial (&lt;25cm)</v>
          </cell>
          <cell r="M138" t="str">
            <v>N/A</v>
          </cell>
          <cell r="N138" t="str">
            <v>Media</v>
          </cell>
          <cell r="O138">
            <v>0</v>
          </cell>
          <cell r="P138">
            <v>200</v>
          </cell>
          <cell r="Q138">
            <v>0</v>
          </cell>
          <cell r="R138">
            <v>210</v>
          </cell>
        </row>
        <row r="139">
          <cell r="A139" t="str">
            <v>P-048</v>
          </cell>
          <cell r="B139" t="str">
            <v>Magdalena</v>
          </cell>
          <cell r="C139" t="str">
            <v>Zona bananera</v>
          </cell>
          <cell r="D139" t="str">
            <v>Cálido, seco</v>
          </cell>
          <cell r="E139" t="str">
            <v>N/A</v>
          </cell>
          <cell r="F139" t="str">
            <v>0 - 1</v>
          </cell>
          <cell r="G139" t="str">
            <v>N/A</v>
          </cell>
          <cell r="H139" t="str">
            <v>Pobre</v>
          </cell>
          <cell r="I139" t="str">
            <v>N/A</v>
          </cell>
          <cell r="J139" t="str">
            <v>N/A</v>
          </cell>
          <cell r="K139" t="str">
            <v>N/A</v>
          </cell>
          <cell r="L139" t="str">
            <v>Muy superficial (&lt;25cm)</v>
          </cell>
          <cell r="M139" t="str">
            <v>N/A</v>
          </cell>
          <cell r="N139" t="str">
            <v>Baja</v>
          </cell>
          <cell r="O139">
            <v>0</v>
          </cell>
          <cell r="P139">
            <v>95</v>
          </cell>
          <cell r="Q139">
            <v>0</v>
          </cell>
          <cell r="R139">
            <v>53</v>
          </cell>
        </row>
        <row r="140">
          <cell r="A140" t="str">
            <v>P-050</v>
          </cell>
          <cell r="B140" t="str">
            <v>Magdalena</v>
          </cell>
          <cell r="C140" t="str">
            <v>Ciénaga</v>
          </cell>
          <cell r="D140" t="str">
            <v>Cálido, seco</v>
          </cell>
          <cell r="E140" t="str">
            <v>N/A</v>
          </cell>
          <cell r="F140" t="str">
            <v>1 - 3</v>
          </cell>
          <cell r="G140" t="str">
            <v>N/A</v>
          </cell>
          <cell r="H140" t="str">
            <v>Pobre</v>
          </cell>
          <cell r="I140" t="str">
            <v>N/A</v>
          </cell>
          <cell r="J140" t="str">
            <v>N/A</v>
          </cell>
          <cell r="K140" t="str">
            <v>N/A</v>
          </cell>
          <cell r="L140" t="str">
            <v>Muy superficial (&lt;25cm)</v>
          </cell>
          <cell r="M140" t="str">
            <v>Media</v>
          </cell>
          <cell r="N140" t="str">
            <v>Alta</v>
          </cell>
          <cell r="O140">
            <v>0</v>
          </cell>
          <cell r="P140">
            <v>47.4</v>
          </cell>
          <cell r="Q140">
            <v>0.61</v>
          </cell>
          <cell r="R140">
            <v>39</v>
          </cell>
        </row>
        <row r="141">
          <cell r="A141" t="str">
            <v>P-052</v>
          </cell>
          <cell r="B141" t="str">
            <v>Magdalena</v>
          </cell>
          <cell r="C141" t="str">
            <v>Ciénaga</v>
          </cell>
          <cell r="D141" t="str">
            <v>Cálido, seco</v>
          </cell>
          <cell r="E141" t="str">
            <v>N/A</v>
          </cell>
          <cell r="F141" t="str">
            <v>1 - 3</v>
          </cell>
          <cell r="G141" t="str">
            <v>N/A</v>
          </cell>
          <cell r="H141" t="str">
            <v>Moderadamente bien drenado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Muy superficial (&lt;25cm)</v>
          </cell>
          <cell r="M141" t="str">
            <v>Media</v>
          </cell>
          <cell r="N141" t="str">
            <v>Alta</v>
          </cell>
          <cell r="O141">
            <v>0</v>
          </cell>
          <cell r="P141">
            <v>14.4</v>
          </cell>
          <cell r="Q141">
            <v>0</v>
          </cell>
          <cell r="R141">
            <v>15</v>
          </cell>
        </row>
        <row r="142">
          <cell r="A142" t="str">
            <v>PC-011</v>
          </cell>
          <cell r="B142" t="str">
            <v>Cesar</v>
          </cell>
          <cell r="C142" t="str">
            <v>Fundación</v>
          </cell>
          <cell r="D142" t="str">
            <v>Frío, húmedo</v>
          </cell>
          <cell r="E142" t="str">
            <v>Suficientes durante un semestre, con deficiencias en el siguiente</v>
          </cell>
          <cell r="F142" t="str">
            <v>50 - 75</v>
          </cell>
          <cell r="G142" t="str">
            <v>Severo</v>
          </cell>
          <cell r="H142" t="str">
            <v>Bien drenado</v>
          </cell>
          <cell r="I142" t="str">
            <v>N/A</v>
          </cell>
          <cell r="J142" t="str">
            <v>N/A</v>
          </cell>
          <cell r="K142" t="str">
            <v>&lt;0.1</v>
          </cell>
          <cell r="L142" t="str">
            <v>Profunda (100cm - 150cm)</v>
          </cell>
          <cell r="M142" t="str">
            <v>Gruesa</v>
          </cell>
          <cell r="N142" t="str">
            <v>Muy baja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 t="str">
            <v>PC-024A</v>
          </cell>
          <cell r="B143" t="str">
            <v>Cesar</v>
          </cell>
          <cell r="C143" t="str">
            <v>Valledupar</v>
          </cell>
          <cell r="D143" t="str">
            <v>Frío, muy húmedo</v>
          </cell>
          <cell r="E143" t="str">
            <v>N/A</v>
          </cell>
          <cell r="F143" t="str">
            <v>1 - 3</v>
          </cell>
          <cell r="G143" t="str">
            <v>N/A</v>
          </cell>
          <cell r="H143" t="str">
            <v>Imperfecto</v>
          </cell>
          <cell r="I143" t="str">
            <v>N/A</v>
          </cell>
          <cell r="J143">
            <v>0</v>
          </cell>
          <cell r="K143" t="str">
            <v>N/A</v>
          </cell>
          <cell r="L143" t="str">
            <v>Moderadamente superficial (50cm - 75cm)</v>
          </cell>
          <cell r="M143" t="str">
            <v>Fina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</row>
        <row r="144">
          <cell r="A144" t="str">
            <v>PC-027C</v>
          </cell>
          <cell r="B144" t="str">
            <v>Cesar</v>
          </cell>
          <cell r="C144" t="str">
            <v>Valledupar</v>
          </cell>
          <cell r="D144" t="str">
            <v>Frío, muy húmedo</v>
          </cell>
          <cell r="E144" t="str">
            <v>N/A</v>
          </cell>
          <cell r="F144" t="str">
            <v>3 - 7</v>
          </cell>
          <cell r="G144" t="str">
            <v>N/A</v>
          </cell>
          <cell r="H144" t="str">
            <v>Bien drenado</v>
          </cell>
          <cell r="I144" t="str">
            <v>N/A</v>
          </cell>
          <cell r="J144">
            <v>0</v>
          </cell>
          <cell r="K144" t="str">
            <v>N/A</v>
          </cell>
          <cell r="L144" t="str">
            <v>Profunda (100cm - 150cm)</v>
          </cell>
          <cell r="M144" t="str">
            <v>Fina</v>
          </cell>
          <cell r="N144" t="str">
            <v>Baja</v>
          </cell>
          <cell r="O144">
            <v>0</v>
          </cell>
          <cell r="P144">
            <v>0</v>
          </cell>
          <cell r="Q144">
            <v>33.299999999999997</v>
          </cell>
          <cell r="R144">
            <v>3</v>
          </cell>
        </row>
        <row r="145">
          <cell r="A145" t="str">
            <v>PC-028</v>
          </cell>
          <cell r="B145" t="str">
            <v>Magdalena</v>
          </cell>
          <cell r="C145" t="str">
            <v>Aracataca</v>
          </cell>
          <cell r="D145" t="str">
            <v>Muy frío, húmedo</v>
          </cell>
          <cell r="E145" t="str">
            <v>N/A</v>
          </cell>
          <cell r="F145" t="str">
            <v>50 - 75</v>
          </cell>
          <cell r="G145" t="str">
            <v>Ligero</v>
          </cell>
          <cell r="H145" t="str">
            <v>Bien drenado</v>
          </cell>
          <cell r="I145" t="str">
            <v>N/A</v>
          </cell>
          <cell r="J145" t="str">
            <v>N/A</v>
          </cell>
          <cell r="K145" t="str">
            <v>N/A</v>
          </cell>
          <cell r="L145" t="str">
            <v>Muy superficial (&lt;25cm)</v>
          </cell>
          <cell r="M145" t="str">
            <v>gruesa</v>
          </cell>
          <cell r="N145" t="str">
            <v>Muy baja</v>
          </cell>
          <cell r="O145">
            <v>0</v>
          </cell>
          <cell r="P145">
            <v>0</v>
          </cell>
          <cell r="Q145">
            <v>63.8</v>
          </cell>
          <cell r="R145">
            <v>3</v>
          </cell>
        </row>
        <row r="146">
          <cell r="A146" t="str">
            <v>PC-041</v>
          </cell>
          <cell r="B146" t="str">
            <v>Cesar</v>
          </cell>
          <cell r="C146" t="str">
            <v>Manaure Balcón del Cesar</v>
          </cell>
          <cell r="D146" t="str">
            <v>Templado, muy húmedo</v>
          </cell>
          <cell r="E146" t="str">
            <v>N/A</v>
          </cell>
          <cell r="F146" t="str">
            <v>12 - 25</v>
          </cell>
          <cell r="G146" t="str">
            <v>Ligero</v>
          </cell>
          <cell r="H146" t="str">
            <v>Bien drenado</v>
          </cell>
          <cell r="I146" t="str">
            <v>N/A</v>
          </cell>
          <cell r="J146">
            <v>0</v>
          </cell>
          <cell r="K146" t="str">
            <v>N/A</v>
          </cell>
          <cell r="L146" t="str">
            <v>Profunda (100cm - 150cm)</v>
          </cell>
          <cell r="M146" t="str">
            <v>Fina</v>
          </cell>
          <cell r="N146" t="str">
            <v>Muy baja</v>
          </cell>
          <cell r="O146">
            <v>0</v>
          </cell>
          <cell r="P146">
            <v>0</v>
          </cell>
          <cell r="Q146">
            <v>24.4</v>
          </cell>
          <cell r="R146">
            <v>5</v>
          </cell>
        </row>
        <row r="147">
          <cell r="A147" t="str">
            <v>PC-092</v>
          </cell>
          <cell r="B147" t="str">
            <v>Cesar</v>
          </cell>
          <cell r="C147" t="str">
            <v>Bosconia</v>
          </cell>
          <cell r="D147" t="str">
            <v>Cálido, seco</v>
          </cell>
          <cell r="E147" t="str">
            <v>N/A</v>
          </cell>
          <cell r="F147" t="str">
            <v>12 - 25</v>
          </cell>
          <cell r="G147" t="str">
            <v>Moderado</v>
          </cell>
          <cell r="H147" t="str">
            <v>Bien drenado</v>
          </cell>
          <cell r="I147" t="str">
            <v>N/A</v>
          </cell>
          <cell r="J147">
            <v>0</v>
          </cell>
          <cell r="K147" t="str">
            <v>N/A</v>
          </cell>
          <cell r="L147" t="str">
            <v>Superficial (25cm - 50cm)</v>
          </cell>
          <cell r="M147" t="str">
            <v>Fina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</row>
        <row r="148">
          <cell r="A148" t="str">
            <v>PERFIL-12</v>
          </cell>
          <cell r="B148" t="str">
            <v>Magdalena</v>
          </cell>
          <cell r="C148" t="str">
            <v>Remolino</v>
          </cell>
          <cell r="D148" t="str">
            <v>Cálido, seco</v>
          </cell>
          <cell r="E148" t="str">
            <v>Suficientes durante un semestre, con deficiencias en el siguiente</v>
          </cell>
          <cell r="F148" t="str">
            <v>1 - 3</v>
          </cell>
          <cell r="G148" t="str">
            <v>N/A</v>
          </cell>
          <cell r="H148" t="str">
            <v>Pobre</v>
          </cell>
          <cell r="I148" t="str">
            <v>N/A</v>
          </cell>
          <cell r="J148" t="str">
            <v>N/A</v>
          </cell>
          <cell r="K148" t="str">
            <v>N/A</v>
          </cell>
          <cell r="L148" t="str">
            <v>Muy superficial (&lt;25cm)</v>
          </cell>
          <cell r="M148" t="str">
            <v>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</row>
        <row r="149">
          <cell r="A149" t="str">
            <v>PERFIL-14</v>
          </cell>
          <cell r="B149" t="str">
            <v>Magdalena</v>
          </cell>
          <cell r="C149" t="str">
            <v xml:space="preserve">Sitio Nuevo </v>
          </cell>
          <cell r="D149" t="str">
            <v>Cálido, seco</v>
          </cell>
          <cell r="E149" t="str">
            <v>Suficientes durante un semestre, con deficiencias en el siguiente</v>
          </cell>
          <cell r="F149" t="str">
            <v>1 - 3</v>
          </cell>
          <cell r="G149" t="str">
            <v>N/A</v>
          </cell>
          <cell r="H149" t="str">
            <v>Muy pobre</v>
          </cell>
          <cell r="I149" t="str">
            <v>Frecuente</v>
          </cell>
          <cell r="J149" t="str">
            <v>N/A</v>
          </cell>
          <cell r="K149" t="str">
            <v>N/A</v>
          </cell>
          <cell r="L149" t="str">
            <v>Muy superficial (&lt;25cm)</v>
          </cell>
          <cell r="M149" t="str">
            <v>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</row>
        <row r="150">
          <cell r="A150" t="str">
            <v>PERFIL-16</v>
          </cell>
          <cell r="B150" t="str">
            <v>Magdalena</v>
          </cell>
          <cell r="C150" t="str">
            <v xml:space="preserve">Sitio Nuevo </v>
          </cell>
          <cell r="D150" t="str">
            <v>Cálido, seco</v>
          </cell>
          <cell r="E150" t="str">
            <v>Suficientes durante un semestre, con deficiencias en el siguiente</v>
          </cell>
          <cell r="F150" t="str">
            <v>1 - 3</v>
          </cell>
          <cell r="G150" t="str">
            <v>N/A</v>
          </cell>
          <cell r="H150" t="str">
            <v>Imperfecto</v>
          </cell>
          <cell r="I150" t="str">
            <v>Frecuente</v>
          </cell>
          <cell r="J150" t="str">
            <v>N/A</v>
          </cell>
          <cell r="K150" t="str">
            <v>N/A</v>
          </cell>
          <cell r="L150" t="str">
            <v>Muy superficial (&lt;25cm)</v>
          </cell>
          <cell r="M150" t="str">
            <v>No hay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</row>
        <row r="151">
          <cell r="A151" t="str">
            <v>PM-007</v>
          </cell>
          <cell r="B151" t="str">
            <v>Magdalena</v>
          </cell>
          <cell r="C151" t="str">
            <v>Plato</v>
          </cell>
          <cell r="D151" t="str">
            <v>Cálido, seco</v>
          </cell>
          <cell r="E151" t="str">
            <v>Suficientes durante un semestre, con deficiencias en el siguiente</v>
          </cell>
          <cell r="F151" t="str">
            <v>1 - 3</v>
          </cell>
          <cell r="G151" t="str">
            <v>N/A</v>
          </cell>
          <cell r="H151" t="str">
            <v>Pobre</v>
          </cell>
          <cell r="I151" t="str">
            <v>Frecuente</v>
          </cell>
          <cell r="J151" t="str">
            <v>N/A</v>
          </cell>
          <cell r="K151" t="str">
            <v>&lt;0.1</v>
          </cell>
          <cell r="L151" t="str">
            <v>Superficial (25cm - 50cm)</v>
          </cell>
          <cell r="M151" t="str">
            <v>Fina</v>
          </cell>
          <cell r="N151" t="str">
            <v>Alta</v>
          </cell>
          <cell r="O151">
            <v>0</v>
          </cell>
          <cell r="P151">
            <v>0</v>
          </cell>
          <cell r="Q151">
            <v>0</v>
          </cell>
          <cell r="R151">
            <v>5</v>
          </cell>
        </row>
        <row r="152">
          <cell r="A152" t="str">
            <v>PM-028</v>
          </cell>
          <cell r="B152" t="str">
            <v>Magdalena</v>
          </cell>
          <cell r="C152" t="str">
            <v>Ariguaní</v>
          </cell>
          <cell r="D152" t="str">
            <v>Cálido, seco</v>
          </cell>
          <cell r="E152" t="str">
            <v>Suficientes durante un semestre, con deficiencias en el siguiente</v>
          </cell>
          <cell r="F152" t="str">
            <v>0 - 1</v>
          </cell>
          <cell r="G152" t="str">
            <v>N/A</v>
          </cell>
          <cell r="H152" t="str">
            <v>Pobre</v>
          </cell>
          <cell r="I152" t="str">
            <v>Ocasional</v>
          </cell>
          <cell r="J152">
            <v>0</v>
          </cell>
          <cell r="K152" t="str">
            <v>N/A</v>
          </cell>
          <cell r="L152" t="str">
            <v>Muy superficial (&lt;25cm)</v>
          </cell>
          <cell r="M152" t="str">
            <v>Fina y media</v>
          </cell>
          <cell r="N152" t="str">
            <v>Alta</v>
          </cell>
          <cell r="O152">
            <v>0</v>
          </cell>
          <cell r="P152">
            <v>0</v>
          </cell>
          <cell r="Q152">
            <v>0</v>
          </cell>
          <cell r="R152">
            <v>30</v>
          </cell>
        </row>
        <row r="153">
          <cell r="A153" t="str">
            <v>PM-040</v>
          </cell>
          <cell r="B153" t="str">
            <v>Magdalena</v>
          </cell>
          <cell r="C153" t="str">
            <v>Ariguaní (El Difícil)</v>
          </cell>
          <cell r="D153" t="str">
            <v>Cálido, seco</v>
          </cell>
          <cell r="E153" t="str">
            <v>Suficientes durante un semestre, con deficiencias en el siguiente</v>
          </cell>
          <cell r="F153" t="str">
            <v>0 - 1</v>
          </cell>
          <cell r="G153" t="str">
            <v>N/A</v>
          </cell>
          <cell r="H153" t="str">
            <v>Moderadamente bien drenado</v>
          </cell>
          <cell r="I153" t="str">
            <v>Frecuente</v>
          </cell>
          <cell r="J153" t="str">
            <v>N/A</v>
          </cell>
          <cell r="K153" t="str">
            <v>&lt;0.1</v>
          </cell>
          <cell r="L153" t="str">
            <v>Moderadamente superficial (50cm - 75cm)</v>
          </cell>
          <cell r="M153" t="str">
            <v>Fina</v>
          </cell>
          <cell r="N153" t="str">
            <v>Media</v>
          </cell>
          <cell r="O153">
            <v>0</v>
          </cell>
          <cell r="P153">
            <v>0</v>
          </cell>
          <cell r="Q153">
            <v>0</v>
          </cell>
          <cell r="R153">
            <v>69</v>
          </cell>
        </row>
        <row r="154">
          <cell r="A154" t="str">
            <v>SCE-002</v>
          </cell>
          <cell r="B154" t="str">
            <v>Cesar</v>
          </cell>
          <cell r="C154" t="str">
            <v>El Copey</v>
          </cell>
          <cell r="D154" t="str">
            <v>Cálido, seco</v>
          </cell>
          <cell r="E154" t="str">
            <v>Suficientes durante un semestre, con deficiencias en el siguiente</v>
          </cell>
          <cell r="F154" t="str">
            <v>3 - 7</v>
          </cell>
          <cell r="G154" t="str">
            <v>N/A</v>
          </cell>
          <cell r="H154" t="str">
            <v>Bien drenado</v>
          </cell>
          <cell r="I154" t="str">
            <v>N/A</v>
          </cell>
          <cell r="J154">
            <v>0</v>
          </cell>
          <cell r="K154" t="str">
            <v>N/A</v>
          </cell>
          <cell r="L154" t="str">
            <v>Profunda (100cm - 150cm)</v>
          </cell>
          <cell r="M154" t="str">
            <v>Fina y media</v>
          </cell>
          <cell r="N154" t="str">
            <v>Media</v>
          </cell>
          <cell r="O154">
            <v>0</v>
          </cell>
          <cell r="P154">
            <v>0</v>
          </cell>
          <cell r="Q154">
            <v>0</v>
          </cell>
          <cell r="R154">
            <v>40.4</v>
          </cell>
        </row>
        <row r="155">
          <cell r="A155" t="str">
            <v>SCE-005</v>
          </cell>
          <cell r="B155" t="str">
            <v>Cesar</v>
          </cell>
          <cell r="C155" t="str">
            <v>El Copey</v>
          </cell>
          <cell r="D155" t="str">
            <v>Cálido, seco</v>
          </cell>
          <cell r="E155" t="str">
            <v>N/A</v>
          </cell>
          <cell r="F155" t="str">
            <v>7 - 12</v>
          </cell>
          <cell r="G155" t="str">
            <v>N/A</v>
          </cell>
          <cell r="H155" t="str">
            <v>Bien drenado</v>
          </cell>
          <cell r="I155" t="str">
            <v>N/A</v>
          </cell>
          <cell r="J155">
            <v>0</v>
          </cell>
          <cell r="K155" t="str">
            <v>N/A</v>
          </cell>
          <cell r="L155" t="str">
            <v>Profunda (100cm - 150cm)</v>
          </cell>
          <cell r="M155" t="str">
            <v>Fina y media</v>
          </cell>
          <cell r="N155" t="str">
            <v>Baja</v>
          </cell>
          <cell r="O155">
            <v>0</v>
          </cell>
          <cell r="P155">
            <v>0</v>
          </cell>
          <cell r="Q155">
            <v>3.9</v>
          </cell>
          <cell r="R155">
            <v>0.88</v>
          </cell>
        </row>
        <row r="156">
          <cell r="A156" t="str">
            <v>SCE-012</v>
          </cell>
          <cell r="B156" t="str">
            <v>Cesar</v>
          </cell>
          <cell r="C156" t="str">
            <v>El Copey</v>
          </cell>
          <cell r="D156" t="str">
            <v>Cálido, seco</v>
          </cell>
          <cell r="E156" t="str">
            <v>Suficientes durante un semestre, con deficiencias en el siguiente</v>
          </cell>
          <cell r="F156" t="str">
            <v>1 - 3</v>
          </cell>
          <cell r="G156" t="str">
            <v>N/A</v>
          </cell>
          <cell r="H156" t="str">
            <v>Bien drenado</v>
          </cell>
          <cell r="I156" t="str">
            <v>N/A</v>
          </cell>
          <cell r="J156">
            <v>0</v>
          </cell>
          <cell r="K156" t="str">
            <v>&lt;0.1</v>
          </cell>
          <cell r="L156" t="str">
            <v>Profunda (100cm - 150cm)</v>
          </cell>
          <cell r="M156" t="str">
            <v>Fina y media</v>
          </cell>
          <cell r="N156" t="str">
            <v>Baja</v>
          </cell>
          <cell r="O156">
            <v>0</v>
          </cell>
          <cell r="P156">
            <v>0</v>
          </cell>
          <cell r="Q156">
            <v>0</v>
          </cell>
          <cell r="R156">
            <v>28.7</v>
          </cell>
        </row>
        <row r="157">
          <cell r="A157" t="str">
            <v>SCE-023</v>
          </cell>
          <cell r="B157" t="str">
            <v>Cesar</v>
          </cell>
          <cell r="C157" t="str">
            <v>El Copey</v>
          </cell>
          <cell r="D157" t="str">
            <v>Cálido, seco</v>
          </cell>
          <cell r="E157" t="str">
            <v>Suficientes durante los dos semestres; permite cultivos continuados</v>
          </cell>
          <cell r="F157" t="str">
            <v>1 - 3</v>
          </cell>
          <cell r="G157" t="str">
            <v>N/A</v>
          </cell>
          <cell r="H157" t="str">
            <v>Bien drenado</v>
          </cell>
          <cell r="I157" t="str">
            <v>N/A</v>
          </cell>
          <cell r="J157">
            <v>0</v>
          </cell>
          <cell r="K157" t="str">
            <v>N/A</v>
          </cell>
          <cell r="L157" t="str">
            <v>Profunda (100cm - 150cm)</v>
          </cell>
          <cell r="M157" t="str">
            <v>Fina y media</v>
          </cell>
          <cell r="N157" t="str">
            <v>Baja</v>
          </cell>
          <cell r="O157">
            <v>0</v>
          </cell>
          <cell r="P157">
            <v>0</v>
          </cell>
          <cell r="Q157">
            <v>2.9850746268656718</v>
          </cell>
          <cell r="R157">
            <v>1.7</v>
          </cell>
        </row>
        <row r="158">
          <cell r="A158" t="str">
            <v>SCE-052</v>
          </cell>
          <cell r="B158" t="str">
            <v>Cesar</v>
          </cell>
          <cell r="C158" t="str">
            <v>El Copey</v>
          </cell>
          <cell r="D158" t="str">
            <v>Cálido, seco</v>
          </cell>
          <cell r="E158" t="str">
            <v>Suficientes durante un semestre, con deficiencias en el siguiente</v>
          </cell>
          <cell r="F158" t="str">
            <v>0 - 1</v>
          </cell>
          <cell r="G158" t="str">
            <v>N/A</v>
          </cell>
          <cell r="H158" t="str">
            <v>Bien drenado</v>
          </cell>
          <cell r="I158" t="str">
            <v>N/A</v>
          </cell>
          <cell r="J158">
            <v>0</v>
          </cell>
          <cell r="K158" t="str">
            <v>N/A</v>
          </cell>
          <cell r="L158" t="str">
            <v>Profunda (100cm - 150cm)</v>
          </cell>
          <cell r="M158" t="str">
            <v>Fina y media</v>
          </cell>
          <cell r="N158" t="str">
            <v>Media</v>
          </cell>
          <cell r="O158">
            <v>0</v>
          </cell>
          <cell r="P158">
            <v>0</v>
          </cell>
          <cell r="Q158">
            <v>0</v>
          </cell>
          <cell r="R158">
            <v>181</v>
          </cell>
        </row>
        <row r="159">
          <cell r="A159" t="str">
            <v>SCE-076</v>
          </cell>
          <cell r="B159" t="str">
            <v>Cesar</v>
          </cell>
          <cell r="C159" t="str">
            <v>Chimila</v>
          </cell>
          <cell r="D159" t="str">
            <v>Cálido, seco</v>
          </cell>
          <cell r="E159" t="str">
            <v>Suficientes durante un semestre, con deficiencias en el siguiente</v>
          </cell>
          <cell r="F159" t="str">
            <v>1 - 3</v>
          </cell>
          <cell r="G159" t="str">
            <v>N/A</v>
          </cell>
          <cell r="H159" t="str">
            <v>Bien drenado</v>
          </cell>
          <cell r="I159" t="str">
            <v>Ocasional</v>
          </cell>
          <cell r="J159">
            <v>0</v>
          </cell>
          <cell r="K159" t="str">
            <v>0.1 - 3</v>
          </cell>
          <cell r="L159" t="str">
            <v>Superficial (25cm - 50cm)</v>
          </cell>
          <cell r="M159" t="str">
            <v>Fina y media</v>
          </cell>
          <cell r="N159" t="str">
            <v>Baja</v>
          </cell>
          <cell r="O159">
            <v>0</v>
          </cell>
          <cell r="P159">
            <v>0</v>
          </cell>
          <cell r="Q159">
            <v>3.542234332425068</v>
          </cell>
          <cell r="R159">
            <v>1.5</v>
          </cell>
        </row>
        <row r="160">
          <cell r="A160" t="str">
            <v>SCE-081</v>
          </cell>
          <cell r="B160" t="str">
            <v>Cesar</v>
          </cell>
          <cell r="C160" t="str">
            <v>El Copey</v>
          </cell>
          <cell r="D160" t="str">
            <v>Cálido, seco</v>
          </cell>
          <cell r="E160" t="str">
            <v>Suficientes durante un semestre, con deficiencias en el siguiente</v>
          </cell>
          <cell r="F160" t="str">
            <v>1 - 3</v>
          </cell>
          <cell r="G160" t="str">
            <v>N/A</v>
          </cell>
          <cell r="H160" t="str">
            <v>Bien drenado</v>
          </cell>
          <cell r="I160" t="str">
            <v>Ocasional</v>
          </cell>
          <cell r="J160">
            <v>0</v>
          </cell>
          <cell r="K160" t="str">
            <v>15 - 50</v>
          </cell>
          <cell r="L160" t="str">
            <v>Moderadamente profunda (75cm - 100cm)</v>
          </cell>
          <cell r="M160" t="str">
            <v>Fina y media</v>
          </cell>
          <cell r="N160" t="str">
            <v>Media</v>
          </cell>
          <cell r="O160">
            <v>0</v>
          </cell>
          <cell r="P160">
            <v>0</v>
          </cell>
          <cell r="Q160">
            <v>1.0101010101010099</v>
          </cell>
          <cell r="R160">
            <v>7.8</v>
          </cell>
        </row>
        <row r="161">
          <cell r="A161" t="str">
            <v>SMG-024</v>
          </cell>
          <cell r="B161" t="str">
            <v>Magdalena</v>
          </cell>
          <cell r="C161" t="str">
            <v>Ciénaga</v>
          </cell>
          <cell r="D161" t="str">
            <v>Cálido, húmedo</v>
          </cell>
          <cell r="E161" t="str">
            <v>Suficientes durante un semestre, con deficiencias en el siguiente</v>
          </cell>
          <cell r="F161" t="str">
            <v>25 - 50</v>
          </cell>
          <cell r="G161" t="str">
            <v>Ligero</v>
          </cell>
          <cell r="H161" t="str">
            <v>Bien drenado</v>
          </cell>
          <cell r="I161" t="str">
            <v>N/A</v>
          </cell>
          <cell r="J161" t="str">
            <v>3</v>
          </cell>
          <cell r="K161" t="str">
            <v>15 - 50</v>
          </cell>
          <cell r="L161" t="str">
            <v>Profunda (100cm - 150cm)</v>
          </cell>
          <cell r="M161" t="str">
            <v>Media y gruesa</v>
          </cell>
          <cell r="N161" t="str">
            <v>Baja</v>
          </cell>
          <cell r="O161">
            <v>0</v>
          </cell>
          <cell r="P161">
            <v>0</v>
          </cell>
          <cell r="Q161">
            <v>0</v>
          </cell>
          <cell r="R161">
            <v>4.2</v>
          </cell>
        </row>
        <row r="162">
          <cell r="A162" t="str">
            <v>SMG-035</v>
          </cell>
          <cell r="B162" t="str">
            <v>Magdalena</v>
          </cell>
          <cell r="C162" t="str">
            <v>Ciénaga</v>
          </cell>
          <cell r="D162" t="str">
            <v>Cálido, seco</v>
          </cell>
          <cell r="E162" t="str">
            <v>Suficientes durante un semestre, con deficiencias en el siguiente</v>
          </cell>
          <cell r="F162" t="str">
            <v>25 - 50</v>
          </cell>
          <cell r="G162" t="str">
            <v>Ligero</v>
          </cell>
          <cell r="H162" t="str">
            <v>Bien drenado</v>
          </cell>
          <cell r="I162" t="str">
            <v>N/A</v>
          </cell>
          <cell r="J162" t="str">
            <v>N/A</v>
          </cell>
          <cell r="K162" t="str">
            <v>50 - 90</v>
          </cell>
          <cell r="L162" t="str">
            <v>Profunda (100cm - 150cm)</v>
          </cell>
          <cell r="M162" t="str">
            <v>Fina y media</v>
          </cell>
          <cell r="N162" t="str">
            <v>Alta</v>
          </cell>
          <cell r="O162">
            <v>0</v>
          </cell>
          <cell r="P162">
            <v>0</v>
          </cell>
          <cell r="Q162">
            <v>0</v>
          </cell>
          <cell r="R162">
            <v>100</v>
          </cell>
        </row>
        <row r="163">
          <cell r="A163" t="str">
            <v>SMG-039</v>
          </cell>
          <cell r="B163" t="str">
            <v>Magdalena</v>
          </cell>
          <cell r="C163" t="str">
            <v>Fundación</v>
          </cell>
          <cell r="D163" t="str">
            <v>Templado, húmedo</v>
          </cell>
          <cell r="E163" t="str">
            <v>N/A</v>
          </cell>
          <cell r="F163" t="str">
            <v>25 - 50</v>
          </cell>
          <cell r="G163" t="str">
            <v>Ligero</v>
          </cell>
          <cell r="H163" t="str">
            <v>Bien drenado</v>
          </cell>
          <cell r="I163" t="str">
            <v>N/A</v>
          </cell>
          <cell r="J163" t="str">
            <v>5</v>
          </cell>
          <cell r="K163" t="str">
            <v>N/A</v>
          </cell>
          <cell r="L163" t="str">
            <v>Moderadamente superficial (50cm - 75cm)</v>
          </cell>
          <cell r="M163" t="str">
            <v>Fina y media</v>
          </cell>
          <cell r="N163" t="str">
            <v>Baja</v>
          </cell>
          <cell r="O163">
            <v>0</v>
          </cell>
          <cell r="P163">
            <v>0</v>
          </cell>
          <cell r="Q163">
            <v>6.5</v>
          </cell>
          <cell r="R163">
            <v>1.2</v>
          </cell>
        </row>
        <row r="164">
          <cell r="A164" t="str">
            <v>SMG-040</v>
          </cell>
          <cell r="B164" t="str">
            <v>Magdalena</v>
          </cell>
          <cell r="C164" t="str">
            <v>Fundación</v>
          </cell>
          <cell r="D164" t="str">
            <v>Cálido, seco</v>
          </cell>
          <cell r="E164" t="str">
            <v>N/A</v>
          </cell>
          <cell r="F164" t="str">
            <v>50 - 75</v>
          </cell>
          <cell r="G164" t="str">
            <v>Ligero</v>
          </cell>
          <cell r="H164" t="str">
            <v>Bien drenado</v>
          </cell>
          <cell r="I164" t="str">
            <v>N/A</v>
          </cell>
          <cell r="J164" t="str">
            <v>40</v>
          </cell>
          <cell r="K164" t="str">
            <v>N/A</v>
          </cell>
          <cell r="L164" t="str">
            <v>Muy superficial (&lt;25cm)</v>
          </cell>
          <cell r="M164" t="str">
            <v>Fina y media</v>
          </cell>
          <cell r="N164" t="str">
            <v>Muy baja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 t="str">
            <v>SMG-078</v>
          </cell>
          <cell r="B165" t="str">
            <v>Magdalena</v>
          </cell>
          <cell r="C165" t="str">
            <v>Fundación</v>
          </cell>
          <cell r="D165" t="str">
            <v>Cálido, seco</v>
          </cell>
          <cell r="E165" t="str">
            <v>Suficientes durante un semestre, con deficiencias en el siguiente</v>
          </cell>
          <cell r="F165" t="str">
            <v>1 - 3</v>
          </cell>
          <cell r="G165" t="str">
            <v>N/A</v>
          </cell>
          <cell r="H165" t="str">
            <v>Bien drenado</v>
          </cell>
          <cell r="I165" t="str">
            <v>Ocasional</v>
          </cell>
          <cell r="J165" t="str">
            <v>N/A</v>
          </cell>
          <cell r="K165" t="str">
            <v>N/A</v>
          </cell>
          <cell r="L165" t="str">
            <v>Moderadamente profunda (75cm - 100cm)</v>
          </cell>
          <cell r="M165" t="str">
            <v>Fina</v>
          </cell>
          <cell r="N165" t="str">
            <v>Alta</v>
          </cell>
          <cell r="O165">
            <v>0</v>
          </cell>
          <cell r="P165">
            <v>0</v>
          </cell>
          <cell r="Q165">
            <v>0</v>
          </cell>
          <cell r="R165">
            <v>81.8</v>
          </cell>
        </row>
        <row r="166">
          <cell r="A166" t="str">
            <v>SMG-079</v>
          </cell>
          <cell r="B166" t="str">
            <v>Magdalena</v>
          </cell>
          <cell r="C166" t="str">
            <v>Fundación</v>
          </cell>
          <cell r="D166" t="str">
            <v>Cálido, seco</v>
          </cell>
          <cell r="E166" t="str">
            <v>Suficientes durante un semestre, con deficiencias en el siguiente</v>
          </cell>
          <cell r="F166" t="str">
            <v>25 - 50</v>
          </cell>
          <cell r="G166" t="str">
            <v>Ligero</v>
          </cell>
          <cell r="H166" t="str">
            <v>Excesivamente drenado</v>
          </cell>
          <cell r="I166" t="str">
            <v>N/A</v>
          </cell>
          <cell r="J166" t="str">
            <v>50</v>
          </cell>
          <cell r="K166" t="str">
            <v>N/A</v>
          </cell>
          <cell r="L166" t="str">
            <v>Superficial (25cm - 50cm)</v>
          </cell>
          <cell r="M166" t="str">
            <v>Fina y media</v>
          </cell>
          <cell r="N166" t="str">
            <v>Baja</v>
          </cell>
          <cell r="O166">
            <v>0</v>
          </cell>
          <cell r="P166">
            <v>0</v>
          </cell>
          <cell r="Q166">
            <v>0</v>
          </cell>
          <cell r="R166">
            <v>9.6</v>
          </cell>
        </row>
        <row r="167">
          <cell r="A167" t="str">
            <v>SMG-080</v>
          </cell>
          <cell r="B167" t="str">
            <v>Magdalena</v>
          </cell>
          <cell r="C167" t="str">
            <v>Fundación</v>
          </cell>
          <cell r="D167" t="str">
            <v>Cálido, seco</v>
          </cell>
          <cell r="E167" t="str">
            <v>N/A</v>
          </cell>
          <cell r="F167" t="str">
            <v>12 - 25</v>
          </cell>
          <cell r="G167" t="str">
            <v>Ligero</v>
          </cell>
          <cell r="H167" t="str">
            <v>Excesivamente drenado</v>
          </cell>
          <cell r="I167" t="str">
            <v>N/A</v>
          </cell>
          <cell r="J167" t="str">
            <v>40</v>
          </cell>
          <cell r="K167" t="str">
            <v>N/A</v>
          </cell>
          <cell r="L167" t="str">
            <v>Muy superficial (&lt;25cm)</v>
          </cell>
          <cell r="M167" t="str">
            <v>Fina y media</v>
          </cell>
          <cell r="N167" t="str">
            <v>Media</v>
          </cell>
          <cell r="O167">
            <v>0</v>
          </cell>
          <cell r="P167">
            <v>0</v>
          </cell>
          <cell r="Q167">
            <v>0</v>
          </cell>
          <cell r="R167">
            <v>60.8</v>
          </cell>
        </row>
        <row r="168">
          <cell r="A168" t="str">
            <v>SMG-084</v>
          </cell>
          <cell r="B168" t="str">
            <v>Magdalena</v>
          </cell>
          <cell r="C168" t="str">
            <v>Ciénaga</v>
          </cell>
          <cell r="D168" t="str">
            <v>Templado, húmedo</v>
          </cell>
          <cell r="E168" t="str">
            <v>Suficientes durante un semestre, con deficiencias en el siguiente</v>
          </cell>
          <cell r="F168" t="str">
            <v>25 - 50</v>
          </cell>
          <cell r="G168" t="str">
            <v>N/A</v>
          </cell>
          <cell r="H168" t="str">
            <v>Excesivamente drenado</v>
          </cell>
          <cell r="I168" t="str">
            <v>N/A</v>
          </cell>
          <cell r="J168" t="str">
            <v>15</v>
          </cell>
          <cell r="K168" t="str">
            <v>N/A</v>
          </cell>
          <cell r="L168" t="str">
            <v>Superficial (25cm - 50cm)</v>
          </cell>
          <cell r="M168" t="str">
            <v>Media y gruesa</v>
          </cell>
          <cell r="N168" t="str">
            <v>Baja</v>
          </cell>
          <cell r="O168">
            <v>0</v>
          </cell>
          <cell r="P168">
            <v>0</v>
          </cell>
          <cell r="Q168">
            <v>0</v>
          </cell>
          <cell r="R168">
            <v>10.3</v>
          </cell>
        </row>
        <row r="169">
          <cell r="A169" t="str">
            <v>SMG-090</v>
          </cell>
          <cell r="B169" t="str">
            <v>Magdalena</v>
          </cell>
          <cell r="C169" t="str">
            <v>Fundación</v>
          </cell>
          <cell r="D169" t="str">
            <v>Cálido, seco</v>
          </cell>
          <cell r="E169" t="str">
            <v>N/A</v>
          </cell>
          <cell r="F169" t="str">
            <v>12 - 25</v>
          </cell>
          <cell r="G169" t="str">
            <v>Ligero</v>
          </cell>
          <cell r="H169" t="str">
            <v>Excesivamente drenado</v>
          </cell>
          <cell r="I169" t="str">
            <v>N/A</v>
          </cell>
          <cell r="J169" t="str">
            <v>5</v>
          </cell>
          <cell r="K169" t="str">
            <v>N/A</v>
          </cell>
          <cell r="L169" t="str">
            <v>Profunda (100cm - 150cm)</v>
          </cell>
          <cell r="M169" t="str">
            <v>Fina y media</v>
          </cell>
          <cell r="N169" t="str">
            <v>Baja</v>
          </cell>
          <cell r="O169">
            <v>0</v>
          </cell>
          <cell r="P169">
            <v>0</v>
          </cell>
          <cell r="Q169">
            <v>0</v>
          </cell>
          <cell r="R169">
            <v>2.5</v>
          </cell>
        </row>
        <row r="170">
          <cell r="A170" t="str">
            <v>SMG-091</v>
          </cell>
          <cell r="B170" t="str">
            <v>Magdalena</v>
          </cell>
          <cell r="C170" t="str">
            <v>Fundación</v>
          </cell>
          <cell r="D170" t="str">
            <v>Cálido, húmedo</v>
          </cell>
          <cell r="E170" t="str">
            <v>Suficientes durante un semestre, con deficiencias en el siguiente</v>
          </cell>
          <cell r="F170" t="str">
            <v>12 - 25</v>
          </cell>
          <cell r="G170" t="str">
            <v>Ligero</v>
          </cell>
          <cell r="H170" t="str">
            <v>Bien drenado</v>
          </cell>
          <cell r="I170" t="str">
            <v>N/A</v>
          </cell>
          <cell r="J170" t="str">
            <v>N/A</v>
          </cell>
          <cell r="K170" t="str">
            <v>N/A</v>
          </cell>
          <cell r="L170" t="str">
            <v>Profunda (100cm - 150cm)</v>
          </cell>
          <cell r="M170" t="str">
            <v>Fina y media</v>
          </cell>
          <cell r="N170" t="str">
            <v>Baja</v>
          </cell>
          <cell r="O170">
            <v>0</v>
          </cell>
          <cell r="P170">
            <v>0</v>
          </cell>
          <cell r="Q170">
            <v>0</v>
          </cell>
          <cell r="R170">
            <v>16.3</v>
          </cell>
        </row>
        <row r="171">
          <cell r="A171" t="str">
            <v>SMG-092</v>
          </cell>
          <cell r="B171" t="str">
            <v>Magdalena</v>
          </cell>
          <cell r="C171" t="str">
            <v>Fundación</v>
          </cell>
          <cell r="D171" t="str">
            <v>Cálido, seco</v>
          </cell>
          <cell r="E171" t="str">
            <v>N/A</v>
          </cell>
          <cell r="F171" t="str">
            <v>1 - 3</v>
          </cell>
          <cell r="G171" t="str">
            <v>N/A</v>
          </cell>
          <cell r="H171" t="str">
            <v>Pobre</v>
          </cell>
          <cell r="I171" t="str">
            <v>Si hay</v>
          </cell>
          <cell r="J171" t="str">
            <v>N/A</v>
          </cell>
          <cell r="K171" t="str">
            <v>N/A</v>
          </cell>
          <cell r="L171" t="str">
            <v>Muy superficial (&lt;25cm)</v>
          </cell>
          <cell r="M171" t="str">
            <v>Fina y media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</row>
        <row r="172">
          <cell r="A172" t="str">
            <v>SMG-093</v>
          </cell>
          <cell r="B172" t="str">
            <v>Magdalena</v>
          </cell>
          <cell r="C172" t="str">
            <v>Fundación</v>
          </cell>
          <cell r="D172" t="str">
            <v>Cálido, seco</v>
          </cell>
          <cell r="E172" t="str">
            <v>N/A</v>
          </cell>
          <cell r="F172" t="str">
            <v>1 - 3</v>
          </cell>
          <cell r="G172" t="str">
            <v>N/A</v>
          </cell>
          <cell r="H172" t="str">
            <v>Muy pobre</v>
          </cell>
          <cell r="I172" t="str">
            <v>Si hay</v>
          </cell>
          <cell r="J172" t="str">
            <v>N/A</v>
          </cell>
          <cell r="K172" t="str">
            <v>N/A</v>
          </cell>
          <cell r="L172" t="str">
            <v>Muy superficial (&lt;25cm)</v>
          </cell>
          <cell r="M172" t="str">
            <v>Fina y media</v>
          </cell>
          <cell r="N172" t="str">
            <v>Alta</v>
          </cell>
          <cell r="O172">
            <v>0</v>
          </cell>
          <cell r="P172">
            <v>0</v>
          </cell>
          <cell r="Q172">
            <v>0</v>
          </cell>
          <cell r="R172">
            <v>39.200000000000003</v>
          </cell>
        </row>
        <row r="173">
          <cell r="A173" t="str">
            <v>SMG-094</v>
          </cell>
          <cell r="B173" t="str">
            <v>Magdalena</v>
          </cell>
          <cell r="C173" t="str">
            <v>Fundación</v>
          </cell>
          <cell r="D173" t="str">
            <v>Cálido, seco</v>
          </cell>
          <cell r="E173" t="str">
            <v>N/A</v>
          </cell>
          <cell r="F173" t="str">
            <v>1 - 3</v>
          </cell>
          <cell r="G173" t="str">
            <v>Ligero</v>
          </cell>
          <cell r="H173" t="str">
            <v>Excesivamente drenado</v>
          </cell>
          <cell r="I173" t="str">
            <v>Frecuente</v>
          </cell>
          <cell r="J173" t="str">
            <v>N/A</v>
          </cell>
          <cell r="K173" t="str">
            <v>N/A</v>
          </cell>
          <cell r="L173" t="str">
            <v>Profunda (100cm - 150cm)</v>
          </cell>
          <cell r="M173" t="str">
            <v>Fina y media</v>
          </cell>
          <cell r="N173" t="str">
            <v>Alta</v>
          </cell>
          <cell r="O173">
            <v>0</v>
          </cell>
          <cell r="P173">
            <v>0</v>
          </cell>
          <cell r="Q173">
            <v>0.35</v>
          </cell>
          <cell r="R173">
            <v>130</v>
          </cell>
        </row>
        <row r="174">
          <cell r="A174" t="str">
            <v>SMG-095</v>
          </cell>
          <cell r="B174" t="str">
            <v>Magdalena</v>
          </cell>
          <cell r="C174" t="str">
            <v>Fundación</v>
          </cell>
          <cell r="D174" t="str">
            <v>Cálido, seco</v>
          </cell>
          <cell r="E174" t="str">
            <v>N/A</v>
          </cell>
          <cell r="F174" t="str">
            <v>1 - 3</v>
          </cell>
          <cell r="G174" t="str">
            <v>Ligero</v>
          </cell>
          <cell r="H174" t="str">
            <v>Bien drenado</v>
          </cell>
          <cell r="I174" t="str">
            <v>N/A</v>
          </cell>
          <cell r="J174" t="str">
            <v>N/A</v>
          </cell>
          <cell r="K174" t="str">
            <v>N/A</v>
          </cell>
          <cell r="L174" t="str">
            <v>Moderadamente superficial (50cm - 75cm)</v>
          </cell>
          <cell r="M174" t="str">
            <v>Media y gruesa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</row>
        <row r="175">
          <cell r="A175" t="str">
            <v>SMG-096</v>
          </cell>
          <cell r="B175" t="str">
            <v>Magdalena</v>
          </cell>
          <cell r="C175" t="str">
            <v>Fundación</v>
          </cell>
          <cell r="D175" t="str">
            <v>Cálido, seco</v>
          </cell>
          <cell r="E175" t="str">
            <v>Suficientes durante un semestre, con deficiencias en el siguiente</v>
          </cell>
          <cell r="F175" t="str">
            <v>1 - 3</v>
          </cell>
          <cell r="G175" t="str">
            <v>N/A</v>
          </cell>
          <cell r="H175" t="str">
            <v>Imperfecto</v>
          </cell>
          <cell r="I175" t="str">
            <v>Ocasional</v>
          </cell>
          <cell r="J175" t="str">
            <v>N/A</v>
          </cell>
          <cell r="K175" t="str">
            <v>&lt;0.1</v>
          </cell>
          <cell r="L175" t="str">
            <v>Superficial (25cm - 50cm)</v>
          </cell>
          <cell r="M175" t="str">
            <v>N/A</v>
          </cell>
          <cell r="N175" t="str">
            <v>Media</v>
          </cell>
          <cell r="O175">
            <v>0</v>
          </cell>
          <cell r="P175">
            <v>0</v>
          </cell>
          <cell r="Q175">
            <v>0</v>
          </cell>
          <cell r="R175">
            <v>30.5</v>
          </cell>
        </row>
        <row r="176">
          <cell r="A176" t="str">
            <v>SMG-097</v>
          </cell>
          <cell r="B176" t="str">
            <v>Magdalena</v>
          </cell>
          <cell r="C176" t="str">
            <v>Fundación</v>
          </cell>
          <cell r="D176" t="str">
            <v>Cálido, seco</v>
          </cell>
          <cell r="E176" t="str">
            <v>Sin dato</v>
          </cell>
          <cell r="F176" t="str">
            <v>1 - 3</v>
          </cell>
          <cell r="G176" t="str">
            <v>N/A</v>
          </cell>
          <cell r="H176" t="str">
            <v>Imperfecto</v>
          </cell>
          <cell r="I176" t="str">
            <v>Ocasional</v>
          </cell>
          <cell r="J176" t="str">
            <v>N/A</v>
          </cell>
          <cell r="K176" t="str">
            <v>N/A</v>
          </cell>
          <cell r="L176" t="str">
            <v>Moderadamente profunda (75cm - 100cm)</v>
          </cell>
          <cell r="M176" t="str">
            <v>Media y gruesa</v>
          </cell>
          <cell r="N176" t="str">
            <v>Alta</v>
          </cell>
          <cell r="O176">
            <v>0</v>
          </cell>
          <cell r="P176">
            <v>0</v>
          </cell>
          <cell r="Q176">
            <v>0</v>
          </cell>
          <cell r="R176">
            <v>87.1</v>
          </cell>
        </row>
        <row r="177">
          <cell r="A177" t="str">
            <v>SMG-101</v>
          </cell>
          <cell r="B177" t="str">
            <v>Magdalena</v>
          </cell>
          <cell r="C177" t="str">
            <v>Fundación</v>
          </cell>
          <cell r="D177" t="str">
            <v>Cálido, seco</v>
          </cell>
          <cell r="E177" t="str">
            <v>N/A</v>
          </cell>
          <cell r="F177" t="str">
            <v>1 - 3</v>
          </cell>
          <cell r="G177" t="str">
            <v>N/A</v>
          </cell>
          <cell r="H177" t="str">
            <v>Excesivamente drenado</v>
          </cell>
          <cell r="I177" t="str">
            <v>Frecuente</v>
          </cell>
          <cell r="J177" t="str">
            <v>N/A</v>
          </cell>
          <cell r="K177" t="str">
            <v>N/A</v>
          </cell>
          <cell r="L177" t="str">
            <v>Muy profunda (&gt;150cm)</v>
          </cell>
          <cell r="M177" t="str">
            <v>N/A</v>
          </cell>
          <cell r="N177" t="str">
            <v>Baja</v>
          </cell>
          <cell r="O177">
            <v>0</v>
          </cell>
          <cell r="P177">
            <v>0</v>
          </cell>
          <cell r="Q177">
            <v>0</v>
          </cell>
          <cell r="R177">
            <v>5.8</v>
          </cell>
        </row>
        <row r="178">
          <cell r="A178" t="str">
            <v>SMG-103</v>
          </cell>
          <cell r="B178" t="str">
            <v>Magdalena</v>
          </cell>
          <cell r="C178" t="str">
            <v>Fundación</v>
          </cell>
          <cell r="D178" t="str">
            <v>Cálido, húmedo</v>
          </cell>
          <cell r="E178" t="str">
            <v>Suficientes durante un semestre, con deficiencias en el siguiente</v>
          </cell>
          <cell r="F178" t="str">
            <v>12 - 25</v>
          </cell>
          <cell r="G178" t="str">
            <v>Ligero</v>
          </cell>
          <cell r="H178" t="str">
            <v>Bien drenado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Muy superficial (&lt;25cm)</v>
          </cell>
          <cell r="M178" t="str">
            <v>Fina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</row>
        <row r="179">
          <cell r="A179" t="str">
            <v>SMG-104</v>
          </cell>
          <cell r="B179" t="str">
            <v>Magdalena</v>
          </cell>
          <cell r="C179" t="str">
            <v>Fundación</v>
          </cell>
          <cell r="D179" t="str">
            <v>Cálido, seco</v>
          </cell>
          <cell r="E179" t="str">
            <v>Suficientes durante un semestre, con deficiencias en el siguiente</v>
          </cell>
          <cell r="F179" t="str">
            <v>0 - 1</v>
          </cell>
          <cell r="G179" t="str">
            <v>N/A</v>
          </cell>
          <cell r="H179" t="str">
            <v>Moderadamente bien drenado</v>
          </cell>
          <cell r="I179" t="str">
            <v>N/A</v>
          </cell>
          <cell r="J179" t="str">
            <v>N/A</v>
          </cell>
          <cell r="K179" t="str">
            <v>&lt;0.1</v>
          </cell>
          <cell r="L179" t="str">
            <v>Muy superficial (&lt;25cm)</v>
          </cell>
          <cell r="M179" t="str">
            <v>Gruesa</v>
          </cell>
          <cell r="N179" t="str">
            <v>Alta</v>
          </cell>
          <cell r="O179">
            <v>0</v>
          </cell>
          <cell r="P179">
            <v>87.9</v>
          </cell>
          <cell r="Q179">
            <v>0.33</v>
          </cell>
          <cell r="R179">
            <v>49.5</v>
          </cell>
        </row>
        <row r="180">
          <cell r="A180" t="str">
            <v>SMG-105</v>
          </cell>
          <cell r="B180" t="str">
            <v>Magdalena</v>
          </cell>
          <cell r="C180" t="str">
            <v>Fundación</v>
          </cell>
          <cell r="D180" t="str">
            <v>Cálido, seco</v>
          </cell>
          <cell r="E180" t="str">
            <v>Suficientes durante un semestre, con deficiencias en el siguiente</v>
          </cell>
          <cell r="F180" t="str">
            <v>0 - 1</v>
          </cell>
          <cell r="G180" t="str">
            <v>N/A</v>
          </cell>
          <cell r="H180" t="str">
            <v>Bien drenado</v>
          </cell>
          <cell r="I180" t="str">
            <v>N/A</v>
          </cell>
          <cell r="J180" t="str">
            <v>N/A</v>
          </cell>
          <cell r="K180" t="str">
            <v>&lt;0.1</v>
          </cell>
          <cell r="L180" t="str">
            <v>Moderadamente superficial (50cm - 75cm)</v>
          </cell>
          <cell r="M180" t="str">
            <v>Fina y media</v>
          </cell>
          <cell r="N180" t="str">
            <v>Alta</v>
          </cell>
          <cell r="O180">
            <v>0</v>
          </cell>
          <cell r="P180">
            <v>0</v>
          </cell>
          <cell r="Q180">
            <v>0</v>
          </cell>
          <cell r="R180">
            <v>276</v>
          </cell>
        </row>
        <row r="181">
          <cell r="A181" t="str">
            <v>SMG-106</v>
          </cell>
          <cell r="B181" t="str">
            <v>Magdalena</v>
          </cell>
          <cell r="C181" t="str">
            <v>Fundación</v>
          </cell>
          <cell r="D181" t="str">
            <v>Cálido, seco</v>
          </cell>
          <cell r="E181" t="str">
            <v>N/A</v>
          </cell>
          <cell r="F181" t="str">
            <v>7 - 12</v>
          </cell>
          <cell r="G181" t="str">
            <v>N/A</v>
          </cell>
          <cell r="H181" t="str">
            <v>Moderadamente bien drenado</v>
          </cell>
          <cell r="I181" t="str">
            <v>N/A</v>
          </cell>
          <cell r="J181" t="str">
            <v>N/A</v>
          </cell>
          <cell r="K181" t="str">
            <v>N/A</v>
          </cell>
          <cell r="L181" t="str">
            <v>Superficial (25cm - 50cm)</v>
          </cell>
          <cell r="M181" t="str">
            <v>Fina y media</v>
          </cell>
          <cell r="N181" t="str">
            <v>Alta</v>
          </cell>
          <cell r="O181">
            <v>0</v>
          </cell>
          <cell r="P181">
            <v>0</v>
          </cell>
          <cell r="Q181">
            <v>0.99</v>
          </cell>
          <cell r="R181">
            <v>38.700000000000003</v>
          </cell>
        </row>
        <row r="182">
          <cell r="A182" t="str">
            <v>SMG-107</v>
          </cell>
          <cell r="B182" t="str">
            <v>Magdalena</v>
          </cell>
          <cell r="C182" t="str">
            <v>Fundación</v>
          </cell>
          <cell r="D182" t="str">
            <v>Cálido, seco</v>
          </cell>
          <cell r="E182" t="str">
            <v>N/A</v>
          </cell>
          <cell r="F182" t="str">
            <v>1 - 3</v>
          </cell>
          <cell r="G182" t="str">
            <v>N/A</v>
          </cell>
          <cell r="H182" t="str">
            <v>Pobre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Superficial (25cm - 50cm)</v>
          </cell>
          <cell r="M182" t="str">
            <v>Fina</v>
          </cell>
          <cell r="N182" t="str">
            <v>Media</v>
          </cell>
          <cell r="O182">
            <v>0</v>
          </cell>
          <cell r="P182">
            <v>0</v>
          </cell>
          <cell r="Q182">
            <v>1.4</v>
          </cell>
          <cell r="R182">
            <v>16.100000000000001</v>
          </cell>
        </row>
        <row r="183">
          <cell r="A183" t="str">
            <v>SMG-111</v>
          </cell>
          <cell r="B183" t="str">
            <v>Magdalena</v>
          </cell>
          <cell r="C183" t="str">
            <v>Fundación</v>
          </cell>
          <cell r="D183" t="str">
            <v>Cálido, seco</v>
          </cell>
          <cell r="E183" t="str">
            <v>N/A</v>
          </cell>
          <cell r="F183" t="str">
            <v>7 - 12</v>
          </cell>
          <cell r="G183" t="str">
            <v>Ligero</v>
          </cell>
          <cell r="H183" t="str">
            <v>Bien drenado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Moderadamente superficial (50cm - 75cm)</v>
          </cell>
          <cell r="M183" t="str">
            <v>Fina y media</v>
          </cell>
          <cell r="N183" t="str">
            <v>Baja</v>
          </cell>
          <cell r="O183">
            <v>0</v>
          </cell>
          <cell r="P183">
            <v>0</v>
          </cell>
          <cell r="Q183">
            <v>1.27</v>
          </cell>
          <cell r="R183">
            <v>2.2000000000000002</v>
          </cell>
        </row>
        <row r="184">
          <cell r="A184" t="str">
            <v>SMG-112</v>
          </cell>
          <cell r="B184" t="str">
            <v>Magdalena</v>
          </cell>
          <cell r="C184" t="str">
            <v>Fundación</v>
          </cell>
          <cell r="D184" t="str">
            <v>Cálido, seco</v>
          </cell>
          <cell r="E184" t="str">
            <v>N/A</v>
          </cell>
          <cell r="F184" t="str">
            <v>7 - 12</v>
          </cell>
          <cell r="G184" t="str">
            <v>Ligero</v>
          </cell>
          <cell r="H184" t="str">
            <v>Bien drenado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Moderadamente superficial (50cm - 75cm)</v>
          </cell>
          <cell r="M184" t="str">
            <v>Media y gruesa</v>
          </cell>
          <cell r="N184" t="str">
            <v>Baja</v>
          </cell>
          <cell r="O184">
            <v>0</v>
          </cell>
          <cell r="P184">
            <v>0</v>
          </cell>
          <cell r="Q184">
            <v>25.96</v>
          </cell>
          <cell r="R184">
            <v>2.2999999999999998</v>
          </cell>
        </row>
        <row r="185">
          <cell r="A185" t="str">
            <v>SMG-113</v>
          </cell>
          <cell r="B185" t="str">
            <v>Magdalena</v>
          </cell>
          <cell r="C185" t="str">
            <v>Fundación</v>
          </cell>
          <cell r="D185" t="str">
            <v>Cálido, seco</v>
          </cell>
          <cell r="E185" t="str">
            <v>N/A</v>
          </cell>
          <cell r="F185" t="str">
            <v>3 - 7</v>
          </cell>
          <cell r="G185" t="str">
            <v>Ligero</v>
          </cell>
          <cell r="H185" t="str">
            <v>Bien drenado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Muy superficial (&lt;25cm)</v>
          </cell>
          <cell r="M185" t="str">
            <v>Fina</v>
          </cell>
          <cell r="N185" t="str">
            <v>Muy baja</v>
          </cell>
          <cell r="O185">
            <v>0</v>
          </cell>
          <cell r="P185">
            <v>0</v>
          </cell>
          <cell r="Q185">
            <v>8.9499999999999993</v>
          </cell>
          <cell r="R185">
            <v>5.2</v>
          </cell>
        </row>
        <row r="186">
          <cell r="A186" t="str">
            <v>SMG-121</v>
          </cell>
          <cell r="B186" t="str">
            <v>Magdalena</v>
          </cell>
          <cell r="C186" t="str">
            <v>Fundación</v>
          </cell>
          <cell r="D186" t="str">
            <v>Cálido, seco</v>
          </cell>
          <cell r="E186" t="str">
            <v>N/A</v>
          </cell>
          <cell r="F186" t="str">
            <v>1 - 3</v>
          </cell>
          <cell r="G186" t="str">
            <v>N/A</v>
          </cell>
          <cell r="H186" t="str">
            <v>Bien drenado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Superficial (25cm - 50cm)</v>
          </cell>
          <cell r="M186" t="str">
            <v>Fina y media</v>
          </cell>
          <cell r="N186" t="str">
            <v>Media</v>
          </cell>
          <cell r="O186">
            <v>0</v>
          </cell>
          <cell r="P186">
            <v>0</v>
          </cell>
          <cell r="Q186">
            <v>0</v>
          </cell>
          <cell r="R186">
            <v>65.3</v>
          </cell>
        </row>
        <row r="187">
          <cell r="A187" t="str">
            <v>SMG-123</v>
          </cell>
          <cell r="B187" t="str">
            <v>Magdalena</v>
          </cell>
          <cell r="C187" t="str">
            <v>Fundación</v>
          </cell>
          <cell r="D187" t="str">
            <v>Cálido, seco</v>
          </cell>
          <cell r="E187" t="str">
            <v>N/A</v>
          </cell>
          <cell r="F187" t="str">
            <v>1 - 3</v>
          </cell>
          <cell r="G187" t="str">
            <v>N/A</v>
          </cell>
          <cell r="H187" t="str">
            <v>Bien drenado</v>
          </cell>
          <cell r="I187" t="str">
            <v>Rara</v>
          </cell>
          <cell r="J187" t="str">
            <v>N/A</v>
          </cell>
          <cell r="K187" t="str">
            <v>N/A</v>
          </cell>
          <cell r="L187" t="str">
            <v>Profunda (100cm - 150cm)</v>
          </cell>
          <cell r="M187" t="str">
            <v>Media y gruesa</v>
          </cell>
          <cell r="N187" t="str">
            <v>Baja</v>
          </cell>
          <cell r="O187">
            <v>0</v>
          </cell>
          <cell r="P187">
            <v>0</v>
          </cell>
          <cell r="Q187">
            <v>0</v>
          </cell>
          <cell r="R187">
            <v>15.8</v>
          </cell>
        </row>
        <row r="188">
          <cell r="A188" t="str">
            <v>SMG-124</v>
          </cell>
          <cell r="B188" t="str">
            <v>Magdalena</v>
          </cell>
          <cell r="C188" t="str">
            <v>Fundación</v>
          </cell>
          <cell r="D188" t="str">
            <v>Cálido, seco</v>
          </cell>
          <cell r="E188" t="str">
            <v>N/A</v>
          </cell>
          <cell r="F188" t="str">
            <v>3 - 7</v>
          </cell>
          <cell r="G188" t="str">
            <v>N/A</v>
          </cell>
          <cell r="H188" t="str">
            <v>Bien drenado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Superficial (25cm - 50cm)</v>
          </cell>
          <cell r="M188" t="str">
            <v>Fina y media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</row>
        <row r="189">
          <cell r="A189" t="str">
            <v>SMG-125</v>
          </cell>
          <cell r="B189" t="str">
            <v>Magdalena</v>
          </cell>
          <cell r="C189" t="str">
            <v>Fundación</v>
          </cell>
          <cell r="D189" t="str">
            <v>Cálido, seco</v>
          </cell>
          <cell r="E189" t="str">
            <v>Suficientes durante un semestre, con deficiencias en el siguiente</v>
          </cell>
          <cell r="F189" t="str">
            <v>3 - 7</v>
          </cell>
          <cell r="G189" t="str">
            <v>N/A</v>
          </cell>
          <cell r="H189" t="str">
            <v>Moderadamente excesivo</v>
          </cell>
          <cell r="I189" t="str">
            <v>N/A</v>
          </cell>
          <cell r="J189" t="str">
            <v>70</v>
          </cell>
          <cell r="K189" t="str">
            <v>&lt;0.1</v>
          </cell>
          <cell r="L189" t="str">
            <v>Muy superficial (&lt;25cm)</v>
          </cell>
          <cell r="M189" t="str">
            <v>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</row>
        <row r="190">
          <cell r="A190" t="str">
            <v>SMG-126</v>
          </cell>
          <cell r="B190" t="str">
            <v>Magdalena</v>
          </cell>
          <cell r="C190" t="str">
            <v>Fundación</v>
          </cell>
          <cell r="D190" t="str">
            <v>Cálido, seco</v>
          </cell>
          <cell r="E190" t="str">
            <v>N/A</v>
          </cell>
          <cell r="F190" t="str">
            <v>1 - 3</v>
          </cell>
          <cell r="G190" t="str">
            <v>N/A</v>
          </cell>
          <cell r="H190" t="str">
            <v>Muy pobre</v>
          </cell>
          <cell r="I190" t="str">
            <v>N/A</v>
          </cell>
          <cell r="J190" t="str">
            <v>N/A</v>
          </cell>
          <cell r="K190" t="str">
            <v>N/A</v>
          </cell>
          <cell r="L190" t="str">
            <v>Muy superficial (&lt;25cm)</v>
          </cell>
          <cell r="M190" t="str">
            <v>Media y gruesa</v>
          </cell>
          <cell r="N190" t="str">
            <v>Media</v>
          </cell>
          <cell r="O190">
            <v>0</v>
          </cell>
          <cell r="P190">
            <v>0</v>
          </cell>
          <cell r="Q190">
            <v>0</v>
          </cell>
          <cell r="R190">
            <v>10.5</v>
          </cell>
        </row>
        <row r="191">
          <cell r="A191" t="str">
            <v>SN-003</v>
          </cell>
          <cell r="B191" t="str">
            <v>Magdalena</v>
          </cell>
          <cell r="C191" t="str">
            <v>Aracataca</v>
          </cell>
          <cell r="D191" t="str">
            <v>Muy frío, húmedo</v>
          </cell>
          <cell r="E191" t="str">
            <v>N/A</v>
          </cell>
          <cell r="F191" t="str">
            <v>1 - 3</v>
          </cell>
          <cell r="G191" t="str">
            <v>Moderado</v>
          </cell>
          <cell r="H191" t="str">
            <v>Pobre</v>
          </cell>
          <cell r="I191" t="str">
            <v>N/A</v>
          </cell>
          <cell r="J191" t="str">
            <v>N/A</v>
          </cell>
          <cell r="K191" t="str">
            <v>N/A</v>
          </cell>
          <cell r="L191" t="str">
            <v>Superficial (25cm - 50cm)</v>
          </cell>
          <cell r="M191" t="str">
            <v>Fina</v>
          </cell>
          <cell r="N191" t="str">
            <v>Baja</v>
          </cell>
          <cell r="O191">
            <v>0</v>
          </cell>
          <cell r="P191">
            <v>0</v>
          </cell>
          <cell r="Q191">
            <v>22.8</v>
          </cell>
          <cell r="R191">
            <v>29</v>
          </cell>
        </row>
        <row r="192">
          <cell r="A192" t="str">
            <v>SN-004</v>
          </cell>
          <cell r="B192" t="str">
            <v>Magdalena</v>
          </cell>
          <cell r="C192" t="str">
            <v>Aracataca</v>
          </cell>
          <cell r="D192" t="str">
            <v>Subnival y nival, húmedo a pluvial</v>
          </cell>
          <cell r="E192" t="str">
            <v>N/A</v>
          </cell>
          <cell r="F192" t="str">
            <v>50 - 75</v>
          </cell>
          <cell r="G192" t="str">
            <v>Moderado</v>
          </cell>
          <cell r="H192" t="str">
            <v>Bien drenado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Superficial (25cm - 50cm)</v>
          </cell>
          <cell r="M192" t="str">
            <v>Fina</v>
          </cell>
          <cell r="N192" t="str">
            <v>Muy baja</v>
          </cell>
          <cell r="O192">
            <v>0</v>
          </cell>
          <cell r="P192">
            <v>0</v>
          </cell>
          <cell r="Q192">
            <v>31.25</v>
          </cell>
          <cell r="R192">
            <v>16</v>
          </cell>
        </row>
        <row r="193">
          <cell r="A193" t="str">
            <v>SN-005</v>
          </cell>
          <cell r="B193" t="str">
            <v>Magdalena</v>
          </cell>
          <cell r="C193" t="str">
            <v>Fundación</v>
          </cell>
          <cell r="D193" t="str">
            <v>Muy frío, húmedo</v>
          </cell>
          <cell r="E193" t="str">
            <v>N/A</v>
          </cell>
          <cell r="F193" t="str">
            <v>25 - 50</v>
          </cell>
          <cell r="G193" t="str">
            <v>Ligero</v>
          </cell>
          <cell r="H193" t="str">
            <v>Bien drenado</v>
          </cell>
          <cell r="I193" t="str">
            <v>N/A</v>
          </cell>
          <cell r="J193" t="str">
            <v>N/A</v>
          </cell>
          <cell r="K193" t="str">
            <v>N/A</v>
          </cell>
          <cell r="L193" t="str">
            <v>Moderadamente superficial (50cm - 75cm)</v>
          </cell>
          <cell r="M193" t="str">
            <v>Fina</v>
          </cell>
          <cell r="N193" t="str">
            <v>Muy baja</v>
          </cell>
          <cell r="O193">
            <v>0</v>
          </cell>
          <cell r="P193">
            <v>0</v>
          </cell>
          <cell r="Q193">
            <v>56.2</v>
          </cell>
          <cell r="R193">
            <v>6</v>
          </cell>
        </row>
        <row r="194">
          <cell r="A194" t="str">
            <v>SN-015</v>
          </cell>
          <cell r="B194" t="str">
            <v>Cesar</v>
          </cell>
          <cell r="C194" t="str">
            <v>Valledupar</v>
          </cell>
          <cell r="D194" t="str">
            <v>Frío, muy húmedo</v>
          </cell>
          <cell r="E194" t="str">
            <v>N/A</v>
          </cell>
          <cell r="F194" t="str">
            <v>25 - 50</v>
          </cell>
          <cell r="G194" t="str">
            <v>Moderado</v>
          </cell>
          <cell r="H194" t="str">
            <v>Excesivo</v>
          </cell>
          <cell r="I194" t="str">
            <v>N/A</v>
          </cell>
          <cell r="J194">
            <v>0</v>
          </cell>
          <cell r="K194" t="str">
            <v>&lt;0.1</v>
          </cell>
          <cell r="L194" t="str">
            <v>Profunda (100cm - 150cm)</v>
          </cell>
          <cell r="M194" t="str">
            <v>Fina y media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</row>
        <row r="195">
          <cell r="A195" t="str">
            <v>SN-029</v>
          </cell>
          <cell r="B195" t="str">
            <v>Cesar</v>
          </cell>
          <cell r="C195" t="str">
            <v>Valledupar</v>
          </cell>
          <cell r="D195" t="str">
            <v>Frío, húmedo</v>
          </cell>
          <cell r="E195" t="str">
            <v>N/A</v>
          </cell>
          <cell r="F195" t="str">
            <v>1 - 3</v>
          </cell>
          <cell r="G195" t="str">
            <v>N/A</v>
          </cell>
          <cell r="H195" t="str">
            <v>Bien drenado</v>
          </cell>
          <cell r="I195" t="str">
            <v>N/A</v>
          </cell>
          <cell r="J195" t="str">
            <v>N/A</v>
          </cell>
          <cell r="K195" t="str">
            <v>&lt;0.1</v>
          </cell>
          <cell r="L195" t="str">
            <v>Profunda (100cm - 150cm)</v>
          </cell>
          <cell r="M195" t="str">
            <v>Fina y media</v>
          </cell>
          <cell r="N195" t="str">
            <v>Muy baja</v>
          </cell>
          <cell r="O195">
            <v>0</v>
          </cell>
          <cell r="P195">
            <v>0</v>
          </cell>
          <cell r="Q195">
            <v>80</v>
          </cell>
          <cell r="R195">
            <v>3</v>
          </cell>
        </row>
        <row r="196">
          <cell r="A196" t="str">
            <v>SN-030</v>
          </cell>
          <cell r="B196" t="str">
            <v>Magdalena</v>
          </cell>
          <cell r="C196" t="str">
            <v>Fundación</v>
          </cell>
          <cell r="D196" t="str">
            <v>Frío, húmedo</v>
          </cell>
          <cell r="E196" t="str">
            <v>N/A</v>
          </cell>
          <cell r="F196" t="str">
            <v>3 - 7</v>
          </cell>
          <cell r="G196" t="str">
            <v>Ligero</v>
          </cell>
          <cell r="H196" t="str">
            <v>Moderadamente excesivo</v>
          </cell>
          <cell r="I196" t="str">
            <v>N/A</v>
          </cell>
          <cell r="J196" t="str">
            <v>N/A</v>
          </cell>
          <cell r="K196" t="str">
            <v>N/A</v>
          </cell>
          <cell r="L196" t="str">
            <v>Moderadamente superficial (50cm - 75cm)</v>
          </cell>
          <cell r="M196" t="str">
            <v>Fina</v>
          </cell>
          <cell r="N196" t="str">
            <v>Baja</v>
          </cell>
          <cell r="O196">
            <v>0</v>
          </cell>
          <cell r="P196">
            <v>0</v>
          </cell>
          <cell r="Q196">
            <v>2</v>
          </cell>
          <cell r="R196">
            <v>8</v>
          </cell>
        </row>
        <row r="197">
          <cell r="A197" t="str">
            <v>SN-031</v>
          </cell>
          <cell r="B197" t="str">
            <v>Magdalena</v>
          </cell>
          <cell r="C197" t="str">
            <v>Fundación</v>
          </cell>
          <cell r="D197" t="str">
            <v>Frío, húmedo</v>
          </cell>
          <cell r="E197" t="str">
            <v>Suficientes durante un semestre, con deficiencias en el siguiente</v>
          </cell>
          <cell r="F197" t="str">
            <v>3 - 7</v>
          </cell>
          <cell r="G197" t="str">
            <v>N/A</v>
          </cell>
          <cell r="H197" t="str">
            <v>Bien drenado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Moderadamente profunda (75cm - 100cm)</v>
          </cell>
          <cell r="M197" t="str">
            <v>Fina</v>
          </cell>
          <cell r="N197" t="str">
            <v>Media</v>
          </cell>
          <cell r="O197">
            <v>0</v>
          </cell>
          <cell r="P197">
            <v>0</v>
          </cell>
          <cell r="Q197">
            <v>2.2000000000000002</v>
          </cell>
          <cell r="R197">
            <v>24</v>
          </cell>
        </row>
        <row r="198">
          <cell r="A198" t="str">
            <v>SN-032</v>
          </cell>
          <cell r="B198" t="str">
            <v>Cesar</v>
          </cell>
          <cell r="C198" t="str">
            <v>Valledupar</v>
          </cell>
          <cell r="D198" t="str">
            <v>Frío, muy húmedo</v>
          </cell>
          <cell r="E198" t="str">
            <v>N/A</v>
          </cell>
          <cell r="F198" t="str">
            <v>&gt;75</v>
          </cell>
          <cell r="G198" t="str">
            <v>N/A</v>
          </cell>
          <cell r="H198" t="str">
            <v>Bien drenado</v>
          </cell>
          <cell r="I198" t="str">
            <v>N/A</v>
          </cell>
          <cell r="J198">
            <v>0</v>
          </cell>
          <cell r="K198" t="str">
            <v>&lt;0.1</v>
          </cell>
          <cell r="L198" t="str">
            <v>Superficial (25cm - 50cm)</v>
          </cell>
          <cell r="M198" t="str">
            <v>Fina</v>
          </cell>
          <cell r="N198" t="str">
            <v>Baja</v>
          </cell>
          <cell r="O198">
            <v>0</v>
          </cell>
          <cell r="P198">
            <v>0</v>
          </cell>
          <cell r="Q198">
            <v>39.21</v>
          </cell>
          <cell r="R198">
            <v>8</v>
          </cell>
        </row>
        <row r="199">
          <cell r="A199" t="str">
            <v>SN-033</v>
          </cell>
          <cell r="B199" t="str">
            <v>Magdalena</v>
          </cell>
          <cell r="C199" t="str">
            <v>Fundación</v>
          </cell>
          <cell r="D199" t="str">
            <v>frío, húmedo</v>
          </cell>
          <cell r="E199" t="str">
            <v>N/A</v>
          </cell>
          <cell r="F199" t="str">
            <v>25 - 50</v>
          </cell>
          <cell r="G199" t="str">
            <v>Severo</v>
          </cell>
          <cell r="H199" t="str">
            <v>Bien drenado</v>
          </cell>
          <cell r="I199" t="str">
            <v>N/A</v>
          </cell>
          <cell r="J199" t="str">
            <v>N/A</v>
          </cell>
          <cell r="K199" t="str">
            <v>N/A</v>
          </cell>
          <cell r="L199" t="str">
            <v>Profunda (100cm - 150cm)</v>
          </cell>
          <cell r="M199" t="str">
            <v>Fina</v>
          </cell>
          <cell r="N199" t="str">
            <v>Muy baja</v>
          </cell>
          <cell r="O199">
            <v>0</v>
          </cell>
          <cell r="P199">
            <v>0</v>
          </cell>
          <cell r="Q199">
            <v>69.81</v>
          </cell>
          <cell r="R199">
            <v>4</v>
          </cell>
        </row>
        <row r="200">
          <cell r="A200" t="str">
            <v>SN-040</v>
          </cell>
          <cell r="B200" t="str">
            <v>Cesar</v>
          </cell>
          <cell r="C200" t="str">
            <v>Valledupar</v>
          </cell>
          <cell r="D200" t="str">
            <v>Templado, muy húmedo</v>
          </cell>
          <cell r="E200" t="str">
            <v>N/A</v>
          </cell>
          <cell r="F200" t="str">
            <v>1 - 3</v>
          </cell>
          <cell r="G200" t="str">
            <v>Moderado</v>
          </cell>
          <cell r="H200" t="str">
            <v>Moderadamente Bien drenado</v>
          </cell>
          <cell r="I200" t="str">
            <v>N/A</v>
          </cell>
          <cell r="J200">
            <v>0</v>
          </cell>
          <cell r="K200" t="str">
            <v>&lt;0.1</v>
          </cell>
          <cell r="L200" t="str">
            <v>Moderadamente profunda (75cm - 100cm)</v>
          </cell>
          <cell r="M200" t="str">
            <v>Media</v>
          </cell>
          <cell r="N200" t="str">
            <v>Media</v>
          </cell>
          <cell r="O200">
            <v>0</v>
          </cell>
          <cell r="P200">
            <v>0</v>
          </cell>
          <cell r="Q200">
            <v>25</v>
          </cell>
          <cell r="R200">
            <v>4</v>
          </cell>
        </row>
        <row r="201">
          <cell r="A201" t="str">
            <v>SN-051</v>
          </cell>
          <cell r="B201" t="str">
            <v>Magdalena</v>
          </cell>
          <cell r="C201" t="str">
            <v>Fundación</v>
          </cell>
          <cell r="D201" t="str">
            <v>Frío, húmedo</v>
          </cell>
          <cell r="E201" t="str">
            <v>N/A</v>
          </cell>
          <cell r="F201" t="str">
            <v>12 - 25</v>
          </cell>
          <cell r="G201" t="str">
            <v>Ligero</v>
          </cell>
          <cell r="H201" t="str">
            <v>Bien drenado</v>
          </cell>
          <cell r="I201" t="str">
            <v>N/A</v>
          </cell>
          <cell r="J201" t="str">
            <v>N/A</v>
          </cell>
          <cell r="K201" t="str">
            <v>N/A</v>
          </cell>
          <cell r="L201" t="str">
            <v>Moderadamente profunda (75cm - 100cm)</v>
          </cell>
          <cell r="M201" t="str">
            <v>Media</v>
          </cell>
          <cell r="N201" t="str">
            <v>Baja</v>
          </cell>
          <cell r="O201">
            <v>0</v>
          </cell>
          <cell r="P201">
            <v>1.8</v>
          </cell>
          <cell r="Q201">
            <v>59.6</v>
          </cell>
          <cell r="R201">
            <v>1</v>
          </cell>
        </row>
        <row r="202">
          <cell r="A202" t="str">
            <v>SN-079</v>
          </cell>
          <cell r="B202" t="str">
            <v>Magdalena</v>
          </cell>
          <cell r="C202" t="str">
            <v>Santa Marta</v>
          </cell>
          <cell r="D202" t="str">
            <v>Templado, húmedo</v>
          </cell>
          <cell r="E202" t="str">
            <v>N/A</v>
          </cell>
          <cell r="F202" t="str">
            <v>50 - 75</v>
          </cell>
          <cell r="G202" t="str">
            <v>Moderado</v>
          </cell>
          <cell r="H202" t="str">
            <v>Bien drenado</v>
          </cell>
          <cell r="I202" t="str">
            <v>N/A</v>
          </cell>
          <cell r="J202" t="str">
            <v>N/A</v>
          </cell>
          <cell r="K202" t="str">
            <v>N/A</v>
          </cell>
          <cell r="L202" t="str">
            <v>Profunda (100cm - 150cm)</v>
          </cell>
          <cell r="M202" t="str">
            <v>Muy fina</v>
          </cell>
          <cell r="N202" t="str">
            <v>Muy baja</v>
          </cell>
          <cell r="O202">
            <v>0</v>
          </cell>
          <cell r="P202">
            <v>0</v>
          </cell>
          <cell r="Q202">
            <v>55.1</v>
          </cell>
          <cell r="R202">
            <v>1</v>
          </cell>
        </row>
        <row r="203">
          <cell r="A203" t="str">
            <v>SN-090</v>
          </cell>
          <cell r="B203" t="str">
            <v>Magdalena</v>
          </cell>
          <cell r="C203" t="str">
            <v>Santa Marta</v>
          </cell>
          <cell r="D203" t="str">
            <v>Templado, muy húmedo</v>
          </cell>
          <cell r="E203" t="str">
            <v>N/A</v>
          </cell>
          <cell r="F203" t="str">
            <v>50 - 75</v>
          </cell>
          <cell r="G203" t="str">
            <v>Ligero</v>
          </cell>
          <cell r="H203" t="str">
            <v>Bien drenado</v>
          </cell>
          <cell r="I203" t="str">
            <v>N/A</v>
          </cell>
          <cell r="J203" t="str">
            <v>N/A</v>
          </cell>
          <cell r="K203" t="str">
            <v>N/A</v>
          </cell>
          <cell r="L203" t="str">
            <v>Profunda (100cm - 150cm)</v>
          </cell>
          <cell r="M203" t="str">
            <v>Fina</v>
          </cell>
          <cell r="N203" t="str">
            <v>Muy baja</v>
          </cell>
          <cell r="O203">
            <v>0</v>
          </cell>
          <cell r="P203">
            <v>0</v>
          </cell>
          <cell r="Q203">
            <v>50.87</v>
          </cell>
          <cell r="R203">
            <v>4</v>
          </cell>
        </row>
        <row r="204">
          <cell r="A204" t="str">
            <v>SN-091</v>
          </cell>
          <cell r="B204" t="str">
            <v>Magdalena</v>
          </cell>
          <cell r="C204" t="str">
            <v>Santa Marta</v>
          </cell>
          <cell r="D204" t="str">
            <v>Templado, muy húmedo</v>
          </cell>
          <cell r="E204" t="str">
            <v>N/A</v>
          </cell>
          <cell r="F204" t="str">
            <v>50 - 75</v>
          </cell>
          <cell r="G204" t="str">
            <v>Ligero</v>
          </cell>
          <cell r="H204" t="str">
            <v>Bien drenado</v>
          </cell>
          <cell r="I204" t="str">
            <v>N/A</v>
          </cell>
          <cell r="J204" t="str">
            <v>N/A</v>
          </cell>
          <cell r="K204" t="str">
            <v>N/A</v>
          </cell>
          <cell r="L204" t="str">
            <v>Profunda (100cm - 150cm)</v>
          </cell>
          <cell r="M204" t="str">
            <v>Fina</v>
          </cell>
          <cell r="N204" t="str">
            <v>Muy baja</v>
          </cell>
          <cell r="O204">
            <v>0</v>
          </cell>
          <cell r="P204">
            <v>0</v>
          </cell>
          <cell r="Q204">
            <v>42.37</v>
          </cell>
          <cell r="R204">
            <v>1</v>
          </cell>
        </row>
        <row r="205">
          <cell r="A205" t="str">
            <v>SN-093</v>
          </cell>
          <cell r="B205" t="str">
            <v>Magdalena</v>
          </cell>
          <cell r="C205" t="str">
            <v>Santa Marta</v>
          </cell>
          <cell r="D205" t="str">
            <v>Frío, pluvial</v>
          </cell>
          <cell r="E205" t="str">
            <v>N/A</v>
          </cell>
          <cell r="F205" t="str">
            <v>25 - 50</v>
          </cell>
          <cell r="G205" t="str">
            <v>Ligero</v>
          </cell>
          <cell r="H205" t="str">
            <v>Bien drenado</v>
          </cell>
          <cell r="I205" t="str">
            <v>N/A</v>
          </cell>
          <cell r="J205" t="str">
            <v>N/A</v>
          </cell>
          <cell r="K205" t="str">
            <v>N/A</v>
          </cell>
          <cell r="L205" t="str">
            <v>Muy superficial (&lt;25cm)</v>
          </cell>
          <cell r="M205" t="str">
            <v>Fina</v>
          </cell>
          <cell r="N205" t="str">
            <v>Muy baja</v>
          </cell>
          <cell r="O205">
            <v>0</v>
          </cell>
          <cell r="P205">
            <v>0</v>
          </cell>
          <cell r="Q205">
            <v>78.5</v>
          </cell>
          <cell r="R205">
            <v>4</v>
          </cell>
        </row>
        <row r="206">
          <cell r="A206" t="str">
            <v>SN-094</v>
          </cell>
          <cell r="B206" t="str">
            <v>Magdalena</v>
          </cell>
          <cell r="C206" t="str">
            <v>Santa Marta</v>
          </cell>
          <cell r="D206" t="str">
            <v>Frío, muy húmedo</v>
          </cell>
          <cell r="E206" t="str">
            <v>Suficientes durante un semestre, con deficiencias en el siguiente</v>
          </cell>
          <cell r="F206" t="str">
            <v>&gt;75</v>
          </cell>
          <cell r="G206" t="str">
            <v>Ligero</v>
          </cell>
          <cell r="H206" t="str">
            <v>Bien drenado</v>
          </cell>
          <cell r="I206" t="str">
            <v>N/A</v>
          </cell>
          <cell r="J206" t="str">
            <v>N/A</v>
          </cell>
          <cell r="K206" t="str">
            <v>N/A</v>
          </cell>
          <cell r="L206" t="str">
            <v>Profunda (100cm - 150cm)</v>
          </cell>
          <cell r="M206" t="str">
            <v>Media</v>
          </cell>
          <cell r="N206" t="str">
            <v>Muy baja</v>
          </cell>
          <cell r="O206">
            <v>0</v>
          </cell>
          <cell r="P206">
            <v>0</v>
          </cell>
          <cell r="Q206">
            <v>54.8</v>
          </cell>
          <cell r="R206">
            <v>4</v>
          </cell>
        </row>
        <row r="207">
          <cell r="A207" t="str">
            <v>SN-097</v>
          </cell>
          <cell r="B207" t="str">
            <v>Magdalena</v>
          </cell>
          <cell r="C207" t="str">
            <v>Santa Marta</v>
          </cell>
          <cell r="D207" t="str">
            <v>Templado, muy húmedo</v>
          </cell>
          <cell r="E207" t="str">
            <v>N/A</v>
          </cell>
          <cell r="F207" t="str">
            <v>25 - 50</v>
          </cell>
          <cell r="G207" t="str">
            <v>N/A</v>
          </cell>
          <cell r="H207" t="str">
            <v>Bien drenado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Profunda (100cm - 150cm)</v>
          </cell>
          <cell r="M207" t="str">
            <v>Media</v>
          </cell>
          <cell r="N207" t="str">
            <v>Muy baja</v>
          </cell>
          <cell r="O207">
            <v>0</v>
          </cell>
          <cell r="P207">
            <v>0</v>
          </cell>
          <cell r="Q207">
            <v>31.57</v>
          </cell>
          <cell r="R207">
            <v>2</v>
          </cell>
        </row>
        <row r="208">
          <cell r="A208" t="str">
            <v>SN-107</v>
          </cell>
          <cell r="B208" t="str">
            <v>Magdalena</v>
          </cell>
          <cell r="C208" t="str">
            <v>Ciénaga</v>
          </cell>
          <cell r="D208" t="str">
            <v>Templado, húmedo</v>
          </cell>
          <cell r="E208" t="str">
            <v>N/A</v>
          </cell>
          <cell r="F208" t="str">
            <v>50 - 75</v>
          </cell>
          <cell r="G208" t="str">
            <v>Moderado</v>
          </cell>
          <cell r="H208" t="str">
            <v>Bien drenado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Moderadamente superficial (50cm - 75cm)</v>
          </cell>
          <cell r="M208" t="str">
            <v>Fina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</row>
        <row r="209">
          <cell r="A209" t="str">
            <v>SN-108</v>
          </cell>
          <cell r="B209" t="str">
            <v>Magdalena</v>
          </cell>
          <cell r="C209" t="str">
            <v>Ciénaga</v>
          </cell>
          <cell r="D209" t="str">
            <v>Templado, húmedo</v>
          </cell>
          <cell r="E209" t="str">
            <v>Suficientes durante un semestre, con deficiencias en el siguiente</v>
          </cell>
          <cell r="F209" t="str">
            <v>50 - 75</v>
          </cell>
          <cell r="G209" t="str">
            <v>Moderado</v>
          </cell>
          <cell r="H209" t="str">
            <v>Bien drenado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Profunda (100cm - 150cm)</v>
          </cell>
          <cell r="M209" t="str">
            <v>Fina</v>
          </cell>
          <cell r="N209" t="str">
            <v>Baja</v>
          </cell>
          <cell r="O209">
            <v>0</v>
          </cell>
          <cell r="P209">
            <v>0</v>
          </cell>
          <cell r="Q209">
            <v>6.6</v>
          </cell>
          <cell r="R209">
            <v>3</v>
          </cell>
        </row>
        <row r="210">
          <cell r="A210" t="str">
            <v>SN-112</v>
          </cell>
          <cell r="B210" t="str">
            <v>Magdalena</v>
          </cell>
          <cell r="C210" t="str">
            <v>Ciénaga</v>
          </cell>
          <cell r="D210" t="str">
            <v>Cálido, húmedo</v>
          </cell>
          <cell r="E210" t="str">
            <v>N/A</v>
          </cell>
          <cell r="F210" t="str">
            <v>25 - 50</v>
          </cell>
          <cell r="G210" t="str">
            <v>Moderado</v>
          </cell>
          <cell r="H210" t="str">
            <v>Bien drenado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Profunda (100cm - 150cm)</v>
          </cell>
          <cell r="M210" t="str">
            <v>Media</v>
          </cell>
          <cell r="N210" t="str">
            <v>Baja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</row>
        <row r="211">
          <cell r="A211" t="str">
            <v>SN-114</v>
          </cell>
          <cell r="B211" t="str">
            <v>Magdalena</v>
          </cell>
          <cell r="C211" t="str">
            <v>Ciénaga</v>
          </cell>
          <cell r="D211" t="str">
            <v>Cálido, húmedo</v>
          </cell>
          <cell r="E211" t="str">
            <v>Sin dato</v>
          </cell>
          <cell r="F211" t="str">
            <v>50 - 75</v>
          </cell>
          <cell r="G211" t="str">
            <v>Moderado</v>
          </cell>
          <cell r="H211" t="str">
            <v>Bien drenado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Superficial (25cm - 50cm)</v>
          </cell>
          <cell r="M211" t="str">
            <v>Fina</v>
          </cell>
          <cell r="N211" t="str">
            <v>Media</v>
          </cell>
          <cell r="O211">
            <v>0</v>
          </cell>
          <cell r="P211">
            <v>0</v>
          </cell>
          <cell r="Q211">
            <v>0</v>
          </cell>
          <cell r="R211">
            <v>51</v>
          </cell>
        </row>
        <row r="212">
          <cell r="A212" t="str">
            <v>SN-115</v>
          </cell>
          <cell r="B212" t="str">
            <v>Magdalena</v>
          </cell>
          <cell r="C212" t="str">
            <v>Ciénaga</v>
          </cell>
          <cell r="D212" t="str">
            <v>Templado, húmedo</v>
          </cell>
          <cell r="E212" t="str">
            <v>Suficientes durante un semestre, con deficiencias en el siguiente</v>
          </cell>
          <cell r="F212" t="str">
            <v>25 - 50</v>
          </cell>
          <cell r="G212" t="str">
            <v>Moderado</v>
          </cell>
          <cell r="H212" t="str">
            <v>Bien drenado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Moderadamente superficial (50cm - 75cm)</v>
          </cell>
          <cell r="M212" t="str">
            <v>Media</v>
          </cell>
          <cell r="N212" t="str">
            <v>Baja</v>
          </cell>
          <cell r="O212">
            <v>0</v>
          </cell>
          <cell r="P212">
            <v>0</v>
          </cell>
          <cell r="Q212">
            <v>8.9</v>
          </cell>
          <cell r="R212">
            <v>10</v>
          </cell>
        </row>
        <row r="213">
          <cell r="A213" t="str">
            <v xml:space="preserve">SN-116 </v>
          </cell>
          <cell r="B213" t="str">
            <v>Magdalena</v>
          </cell>
          <cell r="C213" t="str">
            <v>Santa Marta</v>
          </cell>
          <cell r="D213" t="str">
            <v>Cálido, seco</v>
          </cell>
          <cell r="E213" t="str">
            <v>Suficientes durante un semestre, con deficiencias en el siguiente</v>
          </cell>
          <cell r="F213" t="str">
            <v>1 - 3</v>
          </cell>
          <cell r="G213" t="str">
            <v>N/A</v>
          </cell>
          <cell r="H213" t="str">
            <v>Bien drenado</v>
          </cell>
          <cell r="I213" t="str">
            <v>N/A</v>
          </cell>
          <cell r="J213">
            <v>0</v>
          </cell>
          <cell r="K213" t="str">
            <v>N/A</v>
          </cell>
          <cell r="L213" t="str">
            <v>Profunda (100cm - 150cm)</v>
          </cell>
          <cell r="M213" t="str">
            <v>Media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</row>
        <row r="214">
          <cell r="A214" t="str">
            <v>SN-118</v>
          </cell>
          <cell r="B214" t="str">
            <v>Magdalena</v>
          </cell>
          <cell r="C214" t="str">
            <v>Fundación</v>
          </cell>
          <cell r="D214" t="str">
            <v>Cálido, húmedo</v>
          </cell>
          <cell r="E214" t="str">
            <v>Suficientes durante un semestre, con deficiencias en el siguiente</v>
          </cell>
          <cell r="F214" t="str">
            <v>25 - 50</v>
          </cell>
          <cell r="G214" t="str">
            <v>Moderado</v>
          </cell>
          <cell r="H214" t="str">
            <v>Bien drenado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Profunda (100cm - 150cm)</v>
          </cell>
          <cell r="M214" t="str">
            <v>Fina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</row>
        <row r="215">
          <cell r="A215" t="str">
            <v>SN-121</v>
          </cell>
          <cell r="B215" t="str">
            <v>Magdalena</v>
          </cell>
          <cell r="C215" t="str">
            <v>Santa Marta</v>
          </cell>
          <cell r="D215" t="str">
            <v>Cálido, seco</v>
          </cell>
          <cell r="E215" t="str">
            <v>N/A</v>
          </cell>
          <cell r="F215" t="str">
            <v>12 - 25</v>
          </cell>
          <cell r="G215" t="str">
            <v>Severo</v>
          </cell>
          <cell r="H215" t="str">
            <v>Bien drenado</v>
          </cell>
          <cell r="I215" t="str">
            <v>N/A</v>
          </cell>
          <cell r="J215" t="str">
            <v>15</v>
          </cell>
          <cell r="K215" t="str">
            <v>N/A</v>
          </cell>
          <cell r="L215" t="str">
            <v>Muy superficial (&lt;25cm)</v>
          </cell>
          <cell r="M215" t="str">
            <v>Fina</v>
          </cell>
          <cell r="N215" t="str">
            <v>Baja</v>
          </cell>
          <cell r="O215">
            <v>0</v>
          </cell>
          <cell r="P215">
            <v>0</v>
          </cell>
          <cell r="Q215">
            <v>0</v>
          </cell>
          <cell r="R215">
            <v>17</v>
          </cell>
        </row>
        <row r="216">
          <cell r="A216" t="str">
            <v>SN-122</v>
          </cell>
          <cell r="B216" t="str">
            <v>Magdalena</v>
          </cell>
          <cell r="C216" t="str">
            <v>Santa Marta</v>
          </cell>
          <cell r="D216" t="str">
            <v>Templado, húmedo</v>
          </cell>
          <cell r="E216" t="str">
            <v>Suficientes durante un semestre, con deficiencias en el siguiente</v>
          </cell>
          <cell r="F216" t="str">
            <v>25 - 50</v>
          </cell>
          <cell r="G216" t="str">
            <v>Moderado</v>
          </cell>
          <cell r="H216" t="str">
            <v>Bien drenado</v>
          </cell>
          <cell r="I216" t="str">
            <v>N/A</v>
          </cell>
          <cell r="J216" t="str">
            <v>N/A</v>
          </cell>
          <cell r="K216" t="str">
            <v>N/A</v>
          </cell>
          <cell r="L216" t="str">
            <v>Profunda (100cm - 150cm)</v>
          </cell>
          <cell r="M216" t="str">
            <v>Media</v>
          </cell>
          <cell r="N216" t="str">
            <v>Media</v>
          </cell>
          <cell r="O216">
            <v>0</v>
          </cell>
          <cell r="P216">
            <v>0</v>
          </cell>
          <cell r="Q216">
            <v>0</v>
          </cell>
          <cell r="R216">
            <v>14</v>
          </cell>
        </row>
        <row r="217">
          <cell r="A217" t="str">
            <v>SN-126</v>
          </cell>
          <cell r="B217" t="str">
            <v>Magdalena</v>
          </cell>
          <cell r="C217" t="str">
            <v>Aracataca</v>
          </cell>
          <cell r="D217" t="str">
            <v>Muy frío, húmedo</v>
          </cell>
          <cell r="E217" t="str">
            <v>N/A</v>
          </cell>
          <cell r="F217" t="str">
            <v>25 - 50</v>
          </cell>
          <cell r="G217" t="str">
            <v>N/A</v>
          </cell>
          <cell r="H217" t="str">
            <v>Excesivo</v>
          </cell>
          <cell r="I217" t="str">
            <v>N/A</v>
          </cell>
          <cell r="J217" t="str">
            <v>25</v>
          </cell>
          <cell r="K217" t="str">
            <v>N/A</v>
          </cell>
          <cell r="L217" t="str">
            <v>Muy superficial (&lt;25cm)</v>
          </cell>
          <cell r="M217" t="str">
            <v>Fina y media</v>
          </cell>
          <cell r="N217" t="str">
            <v>Muy baja</v>
          </cell>
          <cell r="O217">
            <v>0</v>
          </cell>
          <cell r="P217">
            <v>0</v>
          </cell>
          <cell r="Q217">
            <v>47.5</v>
          </cell>
          <cell r="R217">
            <v>27</v>
          </cell>
        </row>
        <row r="218">
          <cell r="A218" t="str">
            <v>SN-128</v>
          </cell>
          <cell r="B218" t="str">
            <v>Magdalena</v>
          </cell>
          <cell r="C218" t="str">
            <v>Aracataca</v>
          </cell>
          <cell r="D218" t="str">
            <v>Muy frío, húmedo</v>
          </cell>
          <cell r="E218" t="str">
            <v>N/A</v>
          </cell>
          <cell r="F218" t="str">
            <v>50 - 75</v>
          </cell>
          <cell r="G218" t="str">
            <v>Ligero</v>
          </cell>
          <cell r="H218" t="str">
            <v>Bien drenado</v>
          </cell>
          <cell r="I218" t="str">
            <v>N/A</v>
          </cell>
          <cell r="J218" t="str">
            <v>N/A</v>
          </cell>
          <cell r="K218" t="str">
            <v>N/A</v>
          </cell>
          <cell r="L218" t="str">
            <v>Moderadamente superficial (50cm - 75cm)</v>
          </cell>
          <cell r="M218" t="str">
            <v>Fina y media</v>
          </cell>
          <cell r="N218" t="str">
            <v>Muy baja</v>
          </cell>
          <cell r="O218">
            <v>0</v>
          </cell>
          <cell r="P218">
            <v>0</v>
          </cell>
          <cell r="Q218">
            <v>0</v>
          </cell>
          <cell r="R218">
            <v>1</v>
          </cell>
        </row>
        <row r="219">
          <cell r="A219" t="str">
            <v>SN-131</v>
          </cell>
          <cell r="B219" t="str">
            <v>Cesar</v>
          </cell>
          <cell r="C219" t="str">
            <v>Valledupar</v>
          </cell>
          <cell r="D219" t="str">
            <v>Muy frío, muy húmedo y pluvial</v>
          </cell>
          <cell r="E219" t="str">
            <v>N/A</v>
          </cell>
          <cell r="F219" t="str">
            <v>&gt;75</v>
          </cell>
          <cell r="G219" t="str">
            <v>Ligero</v>
          </cell>
          <cell r="H219" t="str">
            <v>Excesivo</v>
          </cell>
          <cell r="I219" t="str">
            <v>N/A</v>
          </cell>
          <cell r="J219">
            <v>0</v>
          </cell>
          <cell r="K219" t="str">
            <v>N/A</v>
          </cell>
          <cell r="L219" t="str">
            <v>Superficial (25cm - 50cm)</v>
          </cell>
          <cell r="M219" t="str">
            <v>Fina</v>
          </cell>
          <cell r="N219" t="str">
            <v>Baja</v>
          </cell>
          <cell r="O219">
            <v>0</v>
          </cell>
          <cell r="P219">
            <v>0</v>
          </cell>
          <cell r="Q219">
            <v>36.979999999999997</v>
          </cell>
          <cell r="R219">
            <v>2</v>
          </cell>
        </row>
        <row r="220">
          <cell r="A220" t="str">
            <v>SN-134</v>
          </cell>
          <cell r="B220" t="str">
            <v>Magdalena</v>
          </cell>
          <cell r="C220" t="str">
            <v>Santa Marta</v>
          </cell>
          <cell r="D220" t="str">
            <v>Templado, húmedo</v>
          </cell>
          <cell r="E220" t="str">
            <v>N/A</v>
          </cell>
          <cell r="F220" t="str">
            <v>&gt;75</v>
          </cell>
          <cell r="G220" t="str">
            <v>Ligero</v>
          </cell>
          <cell r="H220" t="str">
            <v>Bien drenado</v>
          </cell>
          <cell r="I220" t="str">
            <v>N/A</v>
          </cell>
          <cell r="J220" t="str">
            <v>N/A</v>
          </cell>
          <cell r="K220" t="str">
            <v>N/A</v>
          </cell>
          <cell r="L220" t="str">
            <v>Profunda (100cm - 150cm)</v>
          </cell>
          <cell r="M220" t="str">
            <v>Media</v>
          </cell>
          <cell r="N220" t="str">
            <v>Muy baja</v>
          </cell>
          <cell r="O220">
            <v>0</v>
          </cell>
          <cell r="P220">
            <v>0</v>
          </cell>
          <cell r="Q220">
            <v>63.8</v>
          </cell>
          <cell r="R220">
            <v>12</v>
          </cell>
        </row>
        <row r="221">
          <cell r="A221" t="str">
            <v>SN-135</v>
          </cell>
          <cell r="B221" t="str">
            <v>Magdalena</v>
          </cell>
          <cell r="C221" t="str">
            <v>Santa Marta</v>
          </cell>
          <cell r="D221" t="str">
            <v>Frío, muy húmedo</v>
          </cell>
          <cell r="E221" t="str">
            <v>N/A</v>
          </cell>
          <cell r="F221" t="str">
            <v>50 - 75</v>
          </cell>
          <cell r="G221" t="str">
            <v>N/A</v>
          </cell>
          <cell r="H221" t="str">
            <v>Excesivo</v>
          </cell>
          <cell r="I221" t="str">
            <v>N/A</v>
          </cell>
          <cell r="J221" t="str">
            <v>20</v>
          </cell>
          <cell r="K221" t="str">
            <v>N/A</v>
          </cell>
          <cell r="L221" t="str">
            <v>Muy superficial (&lt;25cm)</v>
          </cell>
          <cell r="M221" t="str">
            <v>Fina</v>
          </cell>
          <cell r="N221" t="str">
            <v>Muy baja</v>
          </cell>
          <cell r="O221">
            <v>0</v>
          </cell>
          <cell r="P221">
            <v>0</v>
          </cell>
          <cell r="Q221">
            <v>57.7</v>
          </cell>
          <cell r="R221">
            <v>10</v>
          </cell>
        </row>
        <row r="222">
          <cell r="A222" t="str">
            <v>SN-138</v>
          </cell>
          <cell r="B222" t="str">
            <v>Magdalena</v>
          </cell>
          <cell r="C222" t="str">
            <v>Santa Marta</v>
          </cell>
          <cell r="D222" t="str">
            <v>Templado, húmedo</v>
          </cell>
          <cell r="E222" t="str">
            <v>N/A</v>
          </cell>
          <cell r="F222" t="str">
            <v>&gt;75</v>
          </cell>
          <cell r="G222" t="str">
            <v>Severo</v>
          </cell>
          <cell r="H222" t="str">
            <v>Excesivo</v>
          </cell>
          <cell r="I222" t="str">
            <v>N/A</v>
          </cell>
          <cell r="J222" t="str">
            <v>N/A</v>
          </cell>
          <cell r="K222" t="str">
            <v>N/A</v>
          </cell>
          <cell r="L222" t="str">
            <v>Superficial (25cm - 50cm)</v>
          </cell>
          <cell r="M222" t="str">
            <v>Fina y media</v>
          </cell>
          <cell r="N222" t="str">
            <v>Muy baja</v>
          </cell>
          <cell r="O222">
            <v>0</v>
          </cell>
          <cell r="P222">
            <v>0</v>
          </cell>
          <cell r="Q222">
            <v>69</v>
          </cell>
          <cell r="R222">
            <v>10</v>
          </cell>
        </row>
        <row r="223">
          <cell r="A223" t="str">
            <v>SN-152</v>
          </cell>
          <cell r="B223" t="str">
            <v>Magdalena</v>
          </cell>
          <cell r="C223" t="str">
            <v>Santa Marta</v>
          </cell>
          <cell r="D223" t="str">
            <v>Cálido, seco</v>
          </cell>
          <cell r="E223" t="str">
            <v>Suficientes durante un semestre, con deficiencias en el siguiente</v>
          </cell>
          <cell r="F223" t="str">
            <v>1 - 3</v>
          </cell>
          <cell r="G223" t="str">
            <v>N/A</v>
          </cell>
          <cell r="H223" t="str">
            <v>Moderadamente excesivo</v>
          </cell>
          <cell r="I223" t="str">
            <v>Ocasional</v>
          </cell>
          <cell r="J223" t="str">
            <v>N/A</v>
          </cell>
          <cell r="K223" t="str">
            <v>N/A</v>
          </cell>
          <cell r="L223" t="str">
            <v>Profunda (100cm - 150cm)</v>
          </cell>
          <cell r="M223" t="str">
            <v>Media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</row>
        <row r="224">
          <cell r="A224" t="str">
            <v>SN-154</v>
          </cell>
          <cell r="B224" t="str">
            <v>Magdalena</v>
          </cell>
          <cell r="C224" t="str">
            <v>Santa Marta</v>
          </cell>
          <cell r="D224" t="str">
            <v>Cálido, seco</v>
          </cell>
          <cell r="E224" t="str">
            <v>Suficientes durante un semestre, con deficiencias en el siguiente</v>
          </cell>
          <cell r="F224" t="str">
            <v>1 - 3</v>
          </cell>
          <cell r="G224" t="str">
            <v>N/A</v>
          </cell>
          <cell r="H224" t="str">
            <v>Bien drenado</v>
          </cell>
          <cell r="I224" t="str">
            <v>Frecuente</v>
          </cell>
          <cell r="J224" t="str">
            <v>N/A</v>
          </cell>
          <cell r="K224" t="str">
            <v>N/A</v>
          </cell>
          <cell r="L224" t="str">
            <v>Profunda (100cm - 150cm)</v>
          </cell>
          <cell r="M224" t="str">
            <v>Medios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</row>
        <row r="225">
          <cell r="A225" t="str">
            <v>T-316</v>
          </cell>
          <cell r="B225" t="str">
            <v>Magdalena</v>
          </cell>
          <cell r="C225" t="str">
            <v>Ciénaga</v>
          </cell>
          <cell r="D225" t="str">
            <v>Cálido, seco</v>
          </cell>
          <cell r="E225" t="str">
            <v>N/A</v>
          </cell>
          <cell r="F225" t="str">
            <v>0 - 1</v>
          </cell>
          <cell r="G225" t="str">
            <v>N/A</v>
          </cell>
          <cell r="H225" t="str">
            <v>Bien drenado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Muy superficial (&lt;25cm)</v>
          </cell>
          <cell r="M225" t="str">
            <v>Fina</v>
          </cell>
          <cell r="N225" t="str">
            <v>Baja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"/>
  <sheetViews>
    <sheetView tabSelected="1" workbookViewId="0">
      <selection sqref="A1:R225"/>
    </sheetView>
  </sheetViews>
  <sheetFormatPr baseColWidth="10" defaultRowHeight="14.4" x14ac:dyDescent="0.3"/>
  <sheetData>
    <row r="1" spans="1:18" ht="66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3">
      <c r="A2" s="8">
        <f>'[1]Base_SIN HOMOLOGAR'!A2</f>
        <v>43</v>
      </c>
      <c r="B2" t="str">
        <f>VLOOKUP($A2,'[1]Base_SIN HOMOLOGAR'!$A$1:$R$225,2,FALSE)</f>
        <v>Cesar</v>
      </c>
      <c r="C2" t="str">
        <f>VLOOKUP($A2,'[1]Base_SIN HOMOLOGAR'!$A$1:$R$225,3,FALSE)</f>
        <v>Valledupar</v>
      </c>
      <c r="D2" s="9">
        <f>VLOOKUP('[1]Base_SIN HOMOLOGAR'!$D2,[1]Dominios!$A$3:$C$23,2,FALSE)</f>
        <v>15</v>
      </c>
      <c r="E2" s="9" t="str">
        <f>VLOOKUP('[1]Base_SIN HOMOLOGAR'!$D2,[1]Dominios!$A$3:$C$23,3,FALSE)</f>
        <v>Bimodal</v>
      </c>
      <c r="F2" s="9" t="str">
        <f>VLOOKUP($A2,'[1]Base_SIN HOMOLOGAR'!$A$1:$R$225,6,FALSE)</f>
        <v>3 - 7</v>
      </c>
      <c r="G2" s="9" t="str">
        <f>VLOOKUP($A2,'[1]Base_SIN HOMOLOGAR'!$A$1:$R$225,7,FALSE)</f>
        <v>N/A</v>
      </c>
      <c r="H2" s="9" t="str">
        <f>VLOOKUP($A2,'[1]Base_SIN HOMOLOGAR'!$A$1:$R$225,8,FALSE)</f>
        <v>Bien drenado</v>
      </c>
      <c r="I2" s="9" t="str">
        <f>VLOOKUP($A2,'[1]Base_SIN HOMOLOGAR'!$A$1:$R$225,9,FALSE)</f>
        <v>N/A</v>
      </c>
      <c r="J2" s="9">
        <f>VLOOKUP($A2,'[1]Base_SIN HOMOLOGAR'!$A$1:$R$225,10,FALSE)</f>
        <v>0</v>
      </c>
      <c r="K2" s="9" t="str">
        <f>VLOOKUP($A2,'[1]Base_SIN HOMOLOGAR'!$A$1:$R$225,11,FALSE)</f>
        <v>N/A</v>
      </c>
      <c r="L2" s="9" t="str">
        <f>VLOOKUP('[1]Base_SIN HOMOLOGAR'!L2,[1]Dominios!$E$3:$F$9,2,FALSE)</f>
        <v>&gt;150</v>
      </c>
      <c r="M2" s="9" t="str">
        <f>VLOOKUP($A2,'[1]Base_SIN HOMOLOGAR'!$A$1:$R$225,13,FALSE)</f>
        <v>Fina</v>
      </c>
      <c r="N2" s="9" t="e">
        <f>VLOOKUP($A2,'[1]Base_SIN HOMOLOGAR'!$A$1:$R$225,14,FALSE)</f>
        <v>#N/A</v>
      </c>
      <c r="O2" s="9" t="e">
        <f>VLOOKUP($A2,'[1]Base_SIN HOMOLOGAR'!$A$1:$R$225,15,FALSE)</f>
        <v>#N/A</v>
      </c>
      <c r="P2" s="9" t="e">
        <f>VLOOKUP($A2,'[1]Base_SIN HOMOLOGAR'!$A$1:$R$225,16,FALSE)</f>
        <v>#N/A</v>
      </c>
      <c r="Q2" s="9" t="e">
        <f>VLOOKUP($A2,'[1]Base_SIN HOMOLOGAR'!$A$1:$R$225,17,FALSE)</f>
        <v>#N/A</v>
      </c>
      <c r="R2" s="9" t="e">
        <f>VLOOKUP($A2,'[1]Base_SIN HOMOLOGAR'!$A$1:$R$225,18,FALSE)</f>
        <v>#N/A</v>
      </c>
    </row>
    <row r="3" spans="1:18" x14ac:dyDescent="0.3">
      <c r="A3" s="8">
        <f>'[1]Base_SIN HOMOLOGAR'!A3</f>
        <v>44</v>
      </c>
      <c r="B3" t="str">
        <f>VLOOKUP($A3,'[1]Base_SIN HOMOLOGAR'!$A$1:$R$225,2,FALSE)</f>
        <v>Cesar</v>
      </c>
      <c r="C3" t="str">
        <f>VLOOKUP($A3,'[1]Base_SIN HOMOLOGAR'!$A$1:$R$225,3,FALSE)</f>
        <v>Valledupar</v>
      </c>
      <c r="D3" s="9">
        <f>VLOOKUP('[1]Base_SIN HOMOLOGAR'!$D3,[1]Dominios!$A$3:$C$23,2,FALSE)</f>
        <v>15</v>
      </c>
      <c r="E3" s="9" t="str">
        <f>VLOOKUP('[1]Base_SIN HOMOLOGAR'!D3,[1]Dominios!$A$3:$C$23,3,FALSE)</f>
        <v>Bimodal</v>
      </c>
      <c r="F3" s="9" t="str">
        <f>VLOOKUP($A3,'[1]Base_SIN HOMOLOGAR'!$A$1:$R$225,6,FALSE)</f>
        <v>3 - 7</v>
      </c>
      <c r="G3" s="9" t="str">
        <f>VLOOKUP($A3,'[1]Base_SIN HOMOLOGAR'!$A$1:$R$225,7,FALSE)</f>
        <v>Moderado</v>
      </c>
      <c r="H3" s="9" t="str">
        <f>VLOOKUP($A3,'[1]Base_SIN HOMOLOGAR'!$A$1:$R$225,8,FALSE)</f>
        <v>Moderado</v>
      </c>
      <c r="I3" s="9" t="str">
        <f>VLOOKUP($A3,'[1]Base_SIN HOMOLOGAR'!$A$1:$R$225,9,FALSE)</f>
        <v>N/A</v>
      </c>
      <c r="J3" s="9">
        <f>VLOOKUP($A3,'[1]Base_SIN HOMOLOGAR'!$A$1:$R$225,10,FALSE)</f>
        <v>0</v>
      </c>
      <c r="K3" s="9" t="str">
        <f>VLOOKUP($A3,'[1]Base_SIN HOMOLOGAR'!$A$1:$R$225,11,FALSE)</f>
        <v>N/A</v>
      </c>
      <c r="L3" s="9" t="str">
        <f>VLOOKUP('[1]Base_SIN HOMOLOGAR'!L3,[1]Dominios!$E$3:$F$9,2,FALSE)</f>
        <v>&gt;150</v>
      </c>
      <c r="M3" s="9" t="str">
        <f>VLOOKUP($A3,'[1]Base_SIN HOMOLOGAR'!$A$1:$R$225,13,FALSE)</f>
        <v>Media</v>
      </c>
      <c r="N3" s="9" t="e">
        <f>VLOOKUP($A3,'[1]Base_SIN HOMOLOGAR'!$A$1:$R$225,14,FALSE)</f>
        <v>#N/A</v>
      </c>
      <c r="O3" s="9" t="e">
        <f>VLOOKUP($A3,'[1]Base_SIN HOMOLOGAR'!$A$1:$R$225,15,FALSE)</f>
        <v>#N/A</v>
      </c>
      <c r="P3" s="9" t="e">
        <f>VLOOKUP($A3,'[1]Base_SIN HOMOLOGAR'!$A$1:$R$225,16,FALSE)</f>
        <v>#N/A</v>
      </c>
      <c r="Q3" s="9" t="e">
        <f>VLOOKUP($A3,'[1]Base_SIN HOMOLOGAR'!$A$1:$R$225,17,FALSE)</f>
        <v>#N/A</v>
      </c>
      <c r="R3" s="9" t="e">
        <f>VLOOKUP($A3,'[1]Base_SIN HOMOLOGAR'!$A$1:$R$225,18,FALSE)</f>
        <v>#N/A</v>
      </c>
    </row>
    <row r="4" spans="1:18" x14ac:dyDescent="0.3">
      <c r="A4" s="10" t="str">
        <f>'[1]Base_SIN HOMOLOGAR'!A4</f>
        <v>20S294</v>
      </c>
      <c r="B4" s="11" t="str">
        <f>VLOOKUP($A4,'[1]Base_SIN HOMOLOGAR'!$A$1:$R$225,2,FALSE)</f>
        <v>Cesar</v>
      </c>
      <c r="C4" s="11" t="str">
        <f>VLOOKUP($A4,'[1]Base_SIN HOMOLOGAR'!$A$1:$R$225,3,FALSE)</f>
        <v>La Paz</v>
      </c>
      <c r="D4" s="12">
        <f>VLOOKUP('[1]Base_SIN HOMOLOGAR'!$D4,[1]Dominios!$A$3:$C$23,2,FALSE)</f>
        <v>9</v>
      </c>
      <c r="E4" s="12" t="str">
        <f>VLOOKUP('[1]Base_SIN HOMOLOGAR'!D4,[1]Dominios!$A$3:$C$23,3,FALSE)</f>
        <v>Monomodal o Bimodal</v>
      </c>
      <c r="F4" s="12" t="str">
        <f>VLOOKUP($A4,'[1]Base_SIN HOMOLOGAR'!$A$1:$R$225,6,FALSE)</f>
        <v>1 - 3</v>
      </c>
      <c r="G4" s="12" t="str">
        <f>VLOOKUP($A4,'[1]Base_SIN HOMOLOGAR'!$A$1:$R$225,7,FALSE)</f>
        <v>N/A</v>
      </c>
      <c r="H4" s="12" t="str">
        <f>VLOOKUP($A4,'[1]Base_SIN HOMOLOGAR'!$A$1:$R$225,8,FALSE)</f>
        <v>Bien drenado</v>
      </c>
      <c r="I4" s="12" t="str">
        <f>VLOOKUP($A4,'[1]Base_SIN HOMOLOGAR'!$A$1:$R$225,9,FALSE)</f>
        <v>Frecuente</v>
      </c>
      <c r="J4" s="12" t="str">
        <f>VLOOKUP($A4,'[1]Base_SIN HOMOLOGAR'!$A$1:$R$225,10,FALSE)</f>
        <v>0</v>
      </c>
      <c r="K4" s="12" t="str">
        <f>VLOOKUP($A4,'[1]Base_SIN HOMOLOGAR'!$A$1:$R$225,11,FALSE)</f>
        <v>15 - 50</v>
      </c>
      <c r="L4" s="12" t="str">
        <f>VLOOKUP('[1]Base_SIN HOMOLOGAR'!L4,[1]Dominios!$E$3:$F$9,2,FALSE)</f>
        <v>&lt;25</v>
      </c>
      <c r="M4" s="12" t="str">
        <f>VLOOKUP($A4,'[1]Base_SIN HOMOLOGAR'!$A$1:$R$225,13,FALSE)</f>
        <v>Fina</v>
      </c>
      <c r="N4" s="12" t="str">
        <f>VLOOKUP($A4,'[1]Base_SIN HOMOLOGAR'!$A$1:$R$225,14,FALSE)</f>
        <v>Muy baja</v>
      </c>
      <c r="O4" s="12">
        <f>VLOOKUP($A4,'[1]Base_SIN HOMOLOGAR'!$A$1:$R$225,15,FALSE)</f>
        <v>0</v>
      </c>
      <c r="P4" s="12">
        <f>VLOOKUP($A4,'[1]Base_SIN HOMOLOGAR'!$A$1:$R$225,16,FALSE)</f>
        <v>0</v>
      </c>
      <c r="Q4" s="12">
        <f>VLOOKUP($A4,'[1]Base_SIN HOMOLOGAR'!$A$1:$R$225,17,FALSE)</f>
        <v>0</v>
      </c>
      <c r="R4" s="12">
        <f>VLOOKUP($A4,'[1]Base_SIN HOMOLOGAR'!$A$1:$R$225,18,FALSE)</f>
        <v>19.329999999999998</v>
      </c>
    </row>
    <row r="5" spans="1:18" x14ac:dyDescent="0.3">
      <c r="A5" s="8" t="str">
        <f>'[1]Base_SIN HOMOLOGAR'!A5</f>
        <v>20S393</v>
      </c>
      <c r="B5" t="str">
        <f>VLOOKUP($A5,'[1]Base_SIN HOMOLOGAR'!$A$1:$R$225,2,FALSE)</f>
        <v>Cesar</v>
      </c>
      <c r="C5" t="str">
        <f>VLOOKUP($A5,'[1]Base_SIN HOMOLOGAR'!$A$1:$R$225,3,FALSE)</f>
        <v>Chiriguaná</v>
      </c>
      <c r="D5" s="9">
        <f>VLOOKUP('[1]Base_SIN HOMOLOGAR'!$D5,[1]Dominios!$A$3:$C$23,2,FALSE)</f>
        <v>3</v>
      </c>
      <c r="E5" s="9" t="str">
        <f>VLOOKUP('[1]Base_SIN HOMOLOGAR'!D5,[1]Dominios!$A$3:$C$23,3,FALSE)</f>
        <v>Monomodal o Bimodal</v>
      </c>
      <c r="F5" s="9" t="str">
        <f>VLOOKUP($A5,'[1]Base_SIN HOMOLOGAR'!$A$1:$R$225,6,FALSE)</f>
        <v>3 - 7</v>
      </c>
      <c r="G5" s="9" t="str">
        <f>VLOOKUP($A5,'[1]Base_SIN HOMOLOGAR'!$A$1:$R$225,7,FALSE)</f>
        <v>N/A</v>
      </c>
      <c r="H5" s="9" t="str">
        <f>VLOOKUP($A5,'[1]Base_SIN HOMOLOGAR'!$A$1:$R$225,8,FALSE)</f>
        <v>Bien drenado</v>
      </c>
      <c r="I5" s="9" t="str">
        <f>VLOOKUP($A5,'[1]Base_SIN HOMOLOGAR'!$A$1:$R$225,9,FALSE)</f>
        <v>N/A</v>
      </c>
      <c r="J5" s="9" t="str">
        <f>VLOOKUP($A5,'[1]Base_SIN HOMOLOGAR'!$A$1:$R$225,10,FALSE)</f>
        <v>35</v>
      </c>
      <c r="K5" s="9" t="str">
        <f>VLOOKUP($A5,'[1]Base_SIN HOMOLOGAR'!$A$1:$R$225,11,FALSE)</f>
        <v>50 - 90</v>
      </c>
      <c r="L5" s="9" t="str">
        <f>VLOOKUP('[1]Base_SIN HOMOLOGAR'!L5,[1]Dominios!$E$3:$F$9,2,FALSE)</f>
        <v>75 - 100</v>
      </c>
      <c r="M5" s="9" t="str">
        <f>VLOOKUP($A5,'[1]Base_SIN HOMOLOGAR'!$A$1:$R$225,13,FALSE)</f>
        <v>Fina y media</v>
      </c>
      <c r="N5" s="9" t="str">
        <f>VLOOKUP($A5,'[1]Base_SIN HOMOLOGAR'!$A$1:$R$225,14,FALSE)</f>
        <v>Media</v>
      </c>
      <c r="O5" s="9">
        <f>VLOOKUP($A5,'[1]Base_SIN HOMOLOGAR'!$A$1:$R$225,15,FALSE)</f>
        <v>0</v>
      </c>
      <c r="P5" s="9">
        <f>VLOOKUP($A5,'[1]Base_SIN HOMOLOGAR'!$A$1:$R$225,16,FALSE)</f>
        <v>0</v>
      </c>
      <c r="Q5" s="9">
        <f>VLOOKUP($A5,'[1]Base_SIN HOMOLOGAR'!$A$1:$R$225,17,FALSE)</f>
        <v>0</v>
      </c>
      <c r="R5" s="9">
        <f>VLOOKUP($A5,'[1]Base_SIN HOMOLOGAR'!$A$1:$R$225,18,FALSE)</f>
        <v>2.11</v>
      </c>
    </row>
    <row r="6" spans="1:18" x14ac:dyDescent="0.3">
      <c r="A6" s="8" t="str">
        <f>'[1]Base_SIN HOMOLOGAR'!A6</f>
        <v>20S395</v>
      </c>
      <c r="B6" t="str">
        <f>VLOOKUP($A6,'[1]Base_SIN HOMOLOGAR'!$A$1:$R$225,2,FALSE)</f>
        <v>Cesar</v>
      </c>
      <c r="C6" t="str">
        <f>VLOOKUP($A6,'[1]Base_SIN HOMOLOGAR'!$A$1:$R$225,3,FALSE)</f>
        <v>Chiriguaná</v>
      </c>
      <c r="D6" s="9">
        <f>VLOOKUP('[1]Base_SIN HOMOLOGAR'!$D6,[1]Dominios!$A$3:$C$23,2,FALSE)</f>
        <v>3</v>
      </c>
      <c r="E6" s="9" t="str">
        <f>VLOOKUP('[1]Base_SIN HOMOLOGAR'!D6,[1]Dominios!$A$3:$C$23,3,FALSE)</f>
        <v>Monomodal o Bimodal</v>
      </c>
      <c r="F6" s="9" t="str">
        <f>VLOOKUP($A6,'[1]Base_SIN HOMOLOGAR'!$A$1:$R$225,6,FALSE)</f>
        <v>1 - 3</v>
      </c>
      <c r="G6" s="9" t="str">
        <f>VLOOKUP($A6,'[1]Base_SIN HOMOLOGAR'!$A$1:$R$225,7,FALSE)</f>
        <v>N/A</v>
      </c>
      <c r="H6" s="9" t="str">
        <f>VLOOKUP($A6,'[1]Base_SIN HOMOLOGAR'!$A$1:$R$225,8,FALSE)</f>
        <v>Bien drenado</v>
      </c>
      <c r="I6" s="9" t="str">
        <f>VLOOKUP($A6,'[1]Base_SIN HOMOLOGAR'!$A$1:$R$225,9,FALSE)</f>
        <v>N/A</v>
      </c>
      <c r="J6" s="9" t="str">
        <f>VLOOKUP($A6,'[1]Base_SIN HOMOLOGAR'!$A$1:$R$225,10,FALSE)</f>
        <v>10</v>
      </c>
      <c r="K6" s="9" t="str">
        <f>VLOOKUP($A6,'[1]Base_SIN HOMOLOGAR'!$A$1:$R$225,11,FALSE)</f>
        <v>3 - 15</v>
      </c>
      <c r="L6" s="9" t="str">
        <f>VLOOKUP('[1]Base_SIN HOMOLOGAR'!L6,[1]Dominios!$E$3:$F$9,2,FALSE)</f>
        <v>25 - 50</v>
      </c>
      <c r="M6" s="9" t="str">
        <f>VLOOKUP($A6,'[1]Base_SIN HOMOLOGAR'!$A$1:$R$225,13,FALSE)</f>
        <v>Fina</v>
      </c>
      <c r="N6" s="9" t="str">
        <f>VLOOKUP($A6,'[1]Base_SIN HOMOLOGAR'!$A$1:$R$225,14,FALSE)</f>
        <v>Baja</v>
      </c>
      <c r="O6" s="9">
        <f>VLOOKUP($A6,'[1]Base_SIN HOMOLOGAR'!$A$1:$R$225,15,FALSE)</f>
        <v>0</v>
      </c>
      <c r="P6" s="9">
        <f>VLOOKUP($A6,'[1]Base_SIN HOMOLOGAR'!$A$1:$R$225,16,FALSE)</f>
        <v>0</v>
      </c>
      <c r="Q6" s="9">
        <f>VLOOKUP($A6,'[1]Base_SIN HOMOLOGAR'!$A$1:$R$225,17,FALSE)</f>
        <v>0</v>
      </c>
      <c r="R6" s="9">
        <f>VLOOKUP($A6,'[1]Base_SIN HOMOLOGAR'!$A$1:$R$225,18,FALSE)</f>
        <v>0.01</v>
      </c>
    </row>
    <row r="7" spans="1:18" x14ac:dyDescent="0.3">
      <c r="A7" s="8" t="str">
        <f>'[1]Base_SIN HOMOLOGAR'!A7</f>
        <v>47S060</v>
      </c>
      <c r="B7" t="str">
        <f>VLOOKUP($A7,'[1]Base_SIN HOMOLOGAR'!$A$1:$R$225,2,FALSE)</f>
        <v>Magdalena</v>
      </c>
      <c r="C7" t="str">
        <f>VLOOKUP($A7,'[1]Base_SIN HOMOLOGAR'!$A$1:$R$225,3,FALSE)</f>
        <v>Pivijay</v>
      </c>
      <c r="D7" s="9">
        <f>VLOOKUP('[1]Base_SIN HOMOLOGAR'!$D7,[1]Dominios!$A$3:$C$23,2,FALSE)</f>
        <v>3</v>
      </c>
      <c r="E7" s="9" t="str">
        <f>VLOOKUP('[1]Base_SIN HOMOLOGAR'!D7,[1]Dominios!$A$3:$C$23,3,FALSE)</f>
        <v>Monomodal o Bimodal</v>
      </c>
      <c r="F7" s="9" t="str">
        <f>VLOOKUP($A7,'[1]Base_SIN HOMOLOGAR'!$A$1:$R$225,6,FALSE)</f>
        <v>1 - 3</v>
      </c>
      <c r="G7" s="9" t="str">
        <f>VLOOKUP($A7,'[1]Base_SIN HOMOLOGAR'!$A$1:$R$225,7,FALSE)</f>
        <v>N/A</v>
      </c>
      <c r="H7" s="9" t="str">
        <f>VLOOKUP($A7,'[1]Base_SIN HOMOLOGAR'!$A$1:$R$225,8,FALSE)</f>
        <v>Bien drenado</v>
      </c>
      <c r="I7" s="9" t="str">
        <f>VLOOKUP($A7,'[1]Base_SIN HOMOLOGAR'!$A$1:$R$225,9,FALSE)</f>
        <v>Ocasional</v>
      </c>
      <c r="J7" s="9" t="str">
        <f>VLOOKUP($A7,'[1]Base_SIN HOMOLOGAR'!$A$1:$R$225,10,FALSE)</f>
        <v>N/A</v>
      </c>
      <c r="K7" s="9" t="str">
        <f>VLOOKUP($A7,'[1]Base_SIN HOMOLOGAR'!$A$1:$R$225,11,FALSE)</f>
        <v>&lt;0.1</v>
      </c>
      <c r="L7" s="9" t="str">
        <f>VLOOKUP('[1]Base_SIN HOMOLOGAR'!L7,[1]Dominios!$E$3:$F$9,2,FALSE)</f>
        <v>100 - 150</v>
      </c>
      <c r="M7" s="9" t="str">
        <f>VLOOKUP($A7,'[1]Base_SIN HOMOLOGAR'!$A$1:$R$225,13,FALSE)</f>
        <v>Fina y media</v>
      </c>
      <c r="N7" s="9" t="str">
        <f>VLOOKUP($A7,'[1]Base_SIN HOMOLOGAR'!$A$1:$R$225,14,FALSE)</f>
        <v>Media</v>
      </c>
      <c r="O7" s="9">
        <f>VLOOKUP($A7,'[1]Base_SIN HOMOLOGAR'!$A$1:$R$225,15,FALSE)</f>
        <v>0</v>
      </c>
      <c r="P7" s="9">
        <f>VLOOKUP($A7,'[1]Base_SIN HOMOLOGAR'!$A$1:$R$225,16,FALSE)</f>
        <v>0</v>
      </c>
      <c r="Q7" s="9">
        <f>VLOOKUP($A7,'[1]Base_SIN HOMOLOGAR'!$A$1:$R$225,17,FALSE)</f>
        <v>0</v>
      </c>
      <c r="R7" s="9">
        <f>VLOOKUP($A7,'[1]Base_SIN HOMOLOGAR'!$A$1:$R$225,18,FALSE)</f>
        <v>25.15</v>
      </c>
    </row>
    <row r="8" spans="1:18" x14ac:dyDescent="0.3">
      <c r="A8" s="8" t="str">
        <f>'[1]Base_SIN HOMOLOGAR'!A8</f>
        <v>47S061</v>
      </c>
      <c r="B8" t="str">
        <f>VLOOKUP($A8,'[1]Base_SIN HOMOLOGAR'!$A$1:$R$225,2,FALSE)</f>
        <v>Magdalena</v>
      </c>
      <c r="C8" t="str">
        <f>VLOOKUP($A8,'[1]Base_SIN HOMOLOGAR'!$A$1:$R$225,3,FALSE)</f>
        <v>Pivijay</v>
      </c>
      <c r="D8" s="9">
        <f>VLOOKUP('[1]Base_SIN HOMOLOGAR'!$D8,[1]Dominios!$A$3:$C$23,2,FALSE)</f>
        <v>3</v>
      </c>
      <c r="E8" s="9" t="str">
        <f>VLOOKUP('[1]Base_SIN HOMOLOGAR'!D8,[1]Dominios!$A$3:$C$23,3,FALSE)</f>
        <v>Monomodal o Bimodal</v>
      </c>
      <c r="F8" s="9" t="str">
        <f>VLOOKUP($A8,'[1]Base_SIN HOMOLOGAR'!$A$1:$R$225,6,FALSE)</f>
        <v>1 - 3</v>
      </c>
      <c r="G8" s="9" t="str">
        <f>VLOOKUP($A8,'[1]Base_SIN HOMOLOGAR'!$A$1:$R$225,7,FALSE)</f>
        <v>N/A</v>
      </c>
      <c r="H8" s="9" t="str">
        <f>VLOOKUP($A8,'[1]Base_SIN HOMOLOGAR'!$A$1:$R$225,8,FALSE)</f>
        <v>Pobre</v>
      </c>
      <c r="I8" s="9" t="str">
        <f>VLOOKUP($A8,'[1]Base_SIN HOMOLOGAR'!$A$1:$R$225,9,FALSE)</f>
        <v>Ocasional</v>
      </c>
      <c r="J8" s="9" t="str">
        <f>VLOOKUP($A8,'[1]Base_SIN HOMOLOGAR'!$A$1:$R$225,10,FALSE)</f>
        <v>N/A</v>
      </c>
      <c r="K8" s="9" t="str">
        <f>VLOOKUP($A8,'[1]Base_SIN HOMOLOGAR'!$A$1:$R$225,11,FALSE)</f>
        <v>&lt;0.1</v>
      </c>
      <c r="L8" s="9" t="str">
        <f>VLOOKUP('[1]Base_SIN HOMOLOGAR'!L8,[1]Dominios!$E$3:$F$9,2,FALSE)</f>
        <v>&lt;25</v>
      </c>
      <c r="M8" s="9" t="str">
        <f>VLOOKUP($A8,'[1]Base_SIN HOMOLOGAR'!$A$1:$R$225,13,FALSE)</f>
        <v>Fina y media</v>
      </c>
      <c r="N8" s="9" t="str">
        <f>VLOOKUP($A8,'[1]Base_SIN HOMOLOGAR'!$A$1:$R$225,14,FALSE)</f>
        <v>Media</v>
      </c>
      <c r="O8" s="9">
        <f>VLOOKUP($A8,'[1]Base_SIN HOMOLOGAR'!$A$1:$R$225,15,FALSE)</f>
        <v>0</v>
      </c>
      <c r="P8" s="9">
        <f>VLOOKUP($A8,'[1]Base_SIN HOMOLOGAR'!$A$1:$R$225,16,FALSE)</f>
        <v>6.98</v>
      </c>
      <c r="Q8" s="9">
        <f>VLOOKUP($A8,'[1]Base_SIN HOMOLOGAR'!$A$1:$R$225,17,FALSE)</f>
        <v>0</v>
      </c>
      <c r="R8" s="9">
        <f>VLOOKUP($A8,'[1]Base_SIN HOMOLOGAR'!$A$1:$R$225,18,FALSE)</f>
        <v>5.76</v>
      </c>
    </row>
    <row r="9" spans="1:18" x14ac:dyDescent="0.3">
      <c r="A9" s="8" t="str">
        <f>'[1]Base_SIN HOMOLOGAR'!A9</f>
        <v>47S071</v>
      </c>
      <c r="B9" t="str">
        <f>VLOOKUP($A9,'[1]Base_SIN HOMOLOGAR'!$A$1:$R$225,2,FALSE)</f>
        <v>Magdalena</v>
      </c>
      <c r="C9" t="str">
        <f>VLOOKUP($A9,'[1]Base_SIN HOMOLOGAR'!$A$1:$R$225,3,FALSE)</f>
        <v>Plato</v>
      </c>
      <c r="D9" s="9">
        <f>VLOOKUP('[1]Base_SIN HOMOLOGAR'!$D9,[1]Dominios!$A$3:$C$23,2,FALSE)</f>
        <v>3</v>
      </c>
      <c r="E9" s="9" t="str">
        <f>VLOOKUP('[1]Base_SIN HOMOLOGAR'!D9,[1]Dominios!$A$3:$C$23,3,FALSE)</f>
        <v>Monomodal o Bimodal</v>
      </c>
      <c r="F9" s="9" t="str">
        <f>VLOOKUP($A9,'[1]Base_SIN HOMOLOGAR'!$A$1:$R$225,6,FALSE)</f>
        <v>7 - 12</v>
      </c>
      <c r="G9" s="9" t="str">
        <f>VLOOKUP($A9,'[1]Base_SIN HOMOLOGAR'!$A$1:$R$225,7,FALSE)</f>
        <v>Ligero</v>
      </c>
      <c r="H9" s="9" t="str">
        <f>VLOOKUP($A9,'[1]Base_SIN HOMOLOGAR'!$A$1:$R$225,8,FALSE)</f>
        <v>Bien drenado</v>
      </c>
      <c r="I9" s="9" t="str">
        <f>VLOOKUP($A9,'[1]Base_SIN HOMOLOGAR'!$A$1:$R$225,9,FALSE)</f>
        <v>N/A</v>
      </c>
      <c r="J9" s="9" t="str">
        <f>VLOOKUP($A9,'[1]Base_SIN HOMOLOGAR'!$A$1:$R$225,10,FALSE)</f>
        <v>Sin dato</v>
      </c>
      <c r="K9" s="9" t="str">
        <f>VLOOKUP($A9,'[1]Base_SIN HOMOLOGAR'!$A$1:$R$225,11,FALSE)</f>
        <v>&lt;0.1</v>
      </c>
      <c r="L9" s="9" t="str">
        <f>VLOOKUP('[1]Base_SIN HOMOLOGAR'!L9,[1]Dominios!$E$3:$F$9,2,FALSE)</f>
        <v>100 - 150</v>
      </c>
      <c r="M9" s="9" t="str">
        <f>VLOOKUP($A9,'[1]Base_SIN HOMOLOGAR'!$A$1:$R$225,13,FALSE)</f>
        <v>Fina y media</v>
      </c>
      <c r="N9" s="9" t="str">
        <f>VLOOKUP($A9,'[1]Base_SIN HOMOLOGAR'!$A$1:$R$225,14,FALSE)</f>
        <v>Media</v>
      </c>
      <c r="O9" s="9">
        <f>VLOOKUP($A9,'[1]Base_SIN HOMOLOGAR'!$A$1:$R$225,15,FALSE)</f>
        <v>0</v>
      </c>
      <c r="P9" s="9">
        <f>VLOOKUP($A9,'[1]Base_SIN HOMOLOGAR'!$A$1:$R$225,16,FALSE)</f>
        <v>0</v>
      </c>
      <c r="Q9" s="9">
        <f>VLOOKUP($A9,'[1]Base_SIN HOMOLOGAR'!$A$1:$R$225,17,FALSE)</f>
        <v>0</v>
      </c>
      <c r="R9" s="9">
        <f>VLOOKUP($A9,'[1]Base_SIN HOMOLOGAR'!$A$1:$R$225,18,FALSE)</f>
        <v>17.38</v>
      </c>
    </row>
    <row r="10" spans="1:18" x14ac:dyDescent="0.3">
      <c r="A10" s="8" t="str">
        <f>'[1]Base_SIN HOMOLOGAR'!A10</f>
        <v>47S075</v>
      </c>
      <c r="B10" t="str">
        <f>VLOOKUP($A10,'[1]Base_SIN HOMOLOGAR'!$A$1:$R$225,2,FALSE)</f>
        <v>Magdalena</v>
      </c>
      <c r="C10" t="str">
        <f>VLOOKUP($A10,'[1]Base_SIN HOMOLOGAR'!$A$1:$R$225,3,FALSE)</f>
        <v>Nueva Granada</v>
      </c>
      <c r="D10" s="9">
        <f>VLOOKUP('[1]Base_SIN HOMOLOGAR'!$D10,[1]Dominios!$A$3:$C$23,2,FALSE)</f>
        <v>3</v>
      </c>
      <c r="E10" s="9" t="str">
        <f>VLOOKUP('[1]Base_SIN HOMOLOGAR'!D10,[1]Dominios!$A$3:$C$23,3,FALSE)</f>
        <v>Monomodal o Bimodal</v>
      </c>
      <c r="F10" s="9" t="str">
        <f>VLOOKUP($A10,'[1]Base_SIN HOMOLOGAR'!$A$1:$R$225,6,FALSE)</f>
        <v>1 - 3</v>
      </c>
      <c r="G10" s="9" t="str">
        <f>VLOOKUP($A10,'[1]Base_SIN HOMOLOGAR'!$A$1:$R$225,7,FALSE)</f>
        <v>N/A</v>
      </c>
      <c r="H10" s="9" t="str">
        <f>VLOOKUP($A10,'[1]Base_SIN HOMOLOGAR'!$A$1:$R$225,8,FALSE)</f>
        <v>Bien drenado</v>
      </c>
      <c r="I10" s="9" t="str">
        <f>VLOOKUP($A10,'[1]Base_SIN HOMOLOGAR'!$A$1:$R$225,9,FALSE)</f>
        <v>Rara</v>
      </c>
      <c r="J10" s="9" t="str">
        <f>VLOOKUP($A10,'[1]Base_SIN HOMOLOGAR'!$A$1:$R$225,10,FALSE)</f>
        <v>N/A</v>
      </c>
      <c r="K10" s="9" t="str">
        <f>VLOOKUP($A10,'[1]Base_SIN HOMOLOGAR'!$A$1:$R$225,11,FALSE)</f>
        <v>&lt;0.1</v>
      </c>
      <c r="L10" s="9" t="str">
        <f>VLOOKUP('[1]Base_SIN HOMOLOGAR'!L10,[1]Dominios!$E$3:$F$9,2,FALSE)</f>
        <v>100 - 150</v>
      </c>
      <c r="M10" s="9" t="str">
        <f>VLOOKUP($A10,'[1]Base_SIN HOMOLOGAR'!$A$1:$R$225,13,FALSE)</f>
        <v>Fina y media</v>
      </c>
      <c r="N10" s="9" t="str">
        <f>VLOOKUP($A10,'[1]Base_SIN HOMOLOGAR'!$A$1:$R$225,14,FALSE)</f>
        <v>Media</v>
      </c>
      <c r="O10" s="9">
        <f>VLOOKUP($A10,'[1]Base_SIN HOMOLOGAR'!$A$1:$R$225,15,FALSE)</f>
        <v>0</v>
      </c>
      <c r="P10" s="9">
        <f>VLOOKUP($A10,'[1]Base_SIN HOMOLOGAR'!$A$1:$R$225,16,FALSE)</f>
        <v>0</v>
      </c>
      <c r="Q10" s="9">
        <f>VLOOKUP($A10,'[1]Base_SIN HOMOLOGAR'!$A$1:$R$225,17,FALSE)</f>
        <v>0</v>
      </c>
      <c r="R10" s="9">
        <f>VLOOKUP($A10,'[1]Base_SIN HOMOLOGAR'!$A$1:$R$225,18,FALSE)</f>
        <v>10.98</v>
      </c>
    </row>
    <row r="11" spans="1:18" x14ac:dyDescent="0.3">
      <c r="A11" s="8" t="str">
        <f>'[1]Base_SIN HOMOLOGAR'!A11</f>
        <v>47S084</v>
      </c>
      <c r="B11" t="str">
        <f>VLOOKUP($A11,'[1]Base_SIN HOMOLOGAR'!$A$1:$R$225,2,FALSE)</f>
        <v>Magdalena</v>
      </c>
      <c r="C11" t="str">
        <f>VLOOKUP($A11,'[1]Base_SIN HOMOLOGAR'!$A$1:$R$225,3,FALSE)</f>
        <v>Sabanas de San Ángel</v>
      </c>
      <c r="D11" s="9">
        <f>VLOOKUP('[1]Base_SIN HOMOLOGAR'!$D11,[1]Dominios!$A$3:$C$23,2,FALSE)</f>
        <v>3</v>
      </c>
      <c r="E11" s="9" t="str">
        <f>VLOOKUP('[1]Base_SIN HOMOLOGAR'!D11,[1]Dominios!$A$3:$C$23,3,FALSE)</f>
        <v>Monomodal o Bimodal</v>
      </c>
      <c r="F11" s="9" t="str">
        <f>VLOOKUP($A11,'[1]Base_SIN HOMOLOGAR'!$A$1:$R$225,6,FALSE)</f>
        <v>1 - 3</v>
      </c>
      <c r="G11" s="9" t="str">
        <f>VLOOKUP($A11,'[1]Base_SIN HOMOLOGAR'!$A$1:$R$225,7,FALSE)</f>
        <v>N/A</v>
      </c>
      <c r="H11" s="9" t="str">
        <f>VLOOKUP($A11,'[1]Base_SIN HOMOLOGAR'!$A$1:$R$225,8,FALSE)</f>
        <v>Bien drenado</v>
      </c>
      <c r="I11" s="9" t="str">
        <f>VLOOKUP($A11,'[1]Base_SIN HOMOLOGAR'!$A$1:$R$225,9,FALSE)</f>
        <v>Frecuente</v>
      </c>
      <c r="J11" s="9" t="str">
        <f>VLOOKUP($A11,'[1]Base_SIN HOMOLOGAR'!$A$1:$R$225,10,FALSE)</f>
        <v>N/A</v>
      </c>
      <c r="K11" s="9" t="str">
        <f>VLOOKUP($A11,'[1]Base_SIN HOMOLOGAR'!$A$1:$R$225,11,FALSE)</f>
        <v>&lt;0.1</v>
      </c>
      <c r="L11" s="9" t="str">
        <f>VLOOKUP('[1]Base_SIN HOMOLOGAR'!L11,[1]Dominios!$E$3:$F$9,2,FALSE)</f>
        <v>100 - 150</v>
      </c>
      <c r="M11" s="9" t="str">
        <f>VLOOKUP($A11,'[1]Base_SIN HOMOLOGAR'!$A$1:$R$225,13,FALSE)</f>
        <v>Fina y media</v>
      </c>
      <c r="N11" s="9" t="str">
        <f>VLOOKUP($A11,'[1]Base_SIN HOMOLOGAR'!$A$1:$R$225,14,FALSE)</f>
        <v>Media</v>
      </c>
      <c r="O11" s="9">
        <f>VLOOKUP($A11,'[1]Base_SIN HOMOLOGAR'!$A$1:$R$225,15,FALSE)</f>
        <v>0</v>
      </c>
      <c r="P11" s="9">
        <f>VLOOKUP($A11,'[1]Base_SIN HOMOLOGAR'!$A$1:$R$225,16,FALSE)</f>
        <v>0</v>
      </c>
      <c r="Q11" s="9">
        <f>VLOOKUP($A11,'[1]Base_SIN HOMOLOGAR'!$A$1:$R$225,17,FALSE)</f>
        <v>0</v>
      </c>
      <c r="R11" s="9">
        <f>VLOOKUP($A11,'[1]Base_SIN HOMOLOGAR'!$A$1:$R$225,18,FALSE)</f>
        <v>28.37</v>
      </c>
    </row>
    <row r="12" spans="1:18" x14ac:dyDescent="0.3">
      <c r="A12" s="8" t="str">
        <f>'[1]Base_SIN HOMOLOGAR'!A12</f>
        <v>47S087</v>
      </c>
      <c r="B12" t="str">
        <f>VLOOKUP($A12,'[1]Base_SIN HOMOLOGAR'!$A$1:$R$225,2,FALSE)</f>
        <v>Magdalena</v>
      </c>
      <c r="C12" t="str">
        <f>VLOOKUP($A12,'[1]Base_SIN HOMOLOGAR'!$A$1:$R$225,3,FALSE)</f>
        <v>Pivijay</v>
      </c>
      <c r="D12" s="9">
        <f>VLOOKUP('[1]Base_SIN HOMOLOGAR'!$D12,[1]Dominios!$A$3:$C$23,2,FALSE)</f>
        <v>3</v>
      </c>
      <c r="E12" s="9" t="str">
        <f>VLOOKUP('[1]Base_SIN HOMOLOGAR'!D12,[1]Dominios!$A$3:$C$23,3,FALSE)</f>
        <v>Monomodal o Bimodal</v>
      </c>
      <c r="F12" s="9" t="str">
        <f>VLOOKUP($A12,'[1]Base_SIN HOMOLOGAR'!$A$1:$R$225,6,FALSE)</f>
        <v>1 - 3</v>
      </c>
      <c r="G12" s="9" t="str">
        <f>VLOOKUP($A12,'[1]Base_SIN HOMOLOGAR'!$A$1:$R$225,7,FALSE)</f>
        <v>N/A</v>
      </c>
      <c r="H12" s="9" t="str">
        <f>VLOOKUP($A12,'[1]Base_SIN HOMOLOGAR'!$A$1:$R$225,8,FALSE)</f>
        <v>Muy pobre</v>
      </c>
      <c r="I12" s="9" t="str">
        <f>VLOOKUP($A12,'[1]Base_SIN HOMOLOGAR'!$A$1:$R$225,9,FALSE)</f>
        <v>N/A</v>
      </c>
      <c r="J12" s="9" t="str">
        <f>VLOOKUP($A12,'[1]Base_SIN HOMOLOGAR'!$A$1:$R$225,10,FALSE)</f>
        <v>N/A</v>
      </c>
      <c r="K12" s="9" t="str">
        <f>VLOOKUP($A12,'[1]Base_SIN HOMOLOGAR'!$A$1:$R$225,11,FALSE)</f>
        <v>&lt;0.1</v>
      </c>
      <c r="L12" s="9" t="str">
        <f>VLOOKUP('[1]Base_SIN HOMOLOGAR'!L12,[1]Dominios!$E$3:$F$9,2,FALSE)</f>
        <v>&lt;25</v>
      </c>
      <c r="M12" s="9" t="str">
        <f>VLOOKUP($A12,'[1]Base_SIN HOMOLOGAR'!$A$1:$R$225,13,FALSE)</f>
        <v>Fina y media</v>
      </c>
      <c r="N12" s="9" t="str">
        <f>VLOOKUP($A12,'[1]Base_SIN HOMOLOGAR'!$A$1:$R$225,14,FALSE)</f>
        <v>Media</v>
      </c>
      <c r="O12" s="9">
        <f>VLOOKUP($A12,'[1]Base_SIN HOMOLOGAR'!$A$1:$R$225,15,FALSE)</f>
        <v>0.32</v>
      </c>
      <c r="P12" s="9">
        <f>VLOOKUP($A12,'[1]Base_SIN HOMOLOGAR'!$A$1:$R$225,16,FALSE)</f>
        <v>0</v>
      </c>
      <c r="Q12" s="9">
        <f>VLOOKUP($A12,'[1]Base_SIN HOMOLOGAR'!$A$1:$R$225,17,FALSE)</f>
        <v>1.2</v>
      </c>
      <c r="R12" s="9">
        <f>VLOOKUP($A12,'[1]Base_SIN HOMOLOGAR'!$A$1:$R$225,18,FALSE)</f>
        <v>0.71</v>
      </c>
    </row>
    <row r="13" spans="1:18" x14ac:dyDescent="0.3">
      <c r="A13" s="8" t="str">
        <f>'[1]Base_SIN HOMOLOGAR'!A13</f>
        <v>47S092</v>
      </c>
      <c r="B13" t="str">
        <f>VLOOKUP($A13,'[1]Base_SIN HOMOLOGAR'!$A$1:$R$225,2,FALSE)</f>
        <v>Magdalena</v>
      </c>
      <c r="C13" t="str">
        <f>VLOOKUP($A13,'[1]Base_SIN HOMOLOGAR'!$A$1:$R$225,3,FALSE)</f>
        <v>Sabanas de San Ángel</v>
      </c>
      <c r="D13" s="9">
        <f>VLOOKUP('[1]Base_SIN HOMOLOGAR'!$D13,[1]Dominios!$A$3:$C$23,2,FALSE)</f>
        <v>3</v>
      </c>
      <c r="E13" s="9" t="str">
        <f>VLOOKUP('[1]Base_SIN HOMOLOGAR'!D13,[1]Dominios!$A$3:$C$23,3,FALSE)</f>
        <v>Monomodal o Bimodal</v>
      </c>
      <c r="F13" s="9" t="str">
        <f>VLOOKUP($A13,'[1]Base_SIN HOMOLOGAR'!$A$1:$R$225,6,FALSE)</f>
        <v>1 - 3</v>
      </c>
      <c r="G13" s="9" t="str">
        <f>VLOOKUP($A13,'[1]Base_SIN HOMOLOGAR'!$A$1:$R$225,7,FALSE)</f>
        <v>N/A</v>
      </c>
      <c r="H13" s="9" t="str">
        <f>VLOOKUP($A13,'[1]Base_SIN HOMOLOGAR'!$A$1:$R$225,8,FALSE)</f>
        <v>Bien drenado</v>
      </c>
      <c r="I13" s="9" t="str">
        <f>VLOOKUP($A13,'[1]Base_SIN HOMOLOGAR'!$A$1:$R$225,9,FALSE)</f>
        <v>Ocasional</v>
      </c>
      <c r="J13" s="9" t="str">
        <f>VLOOKUP($A13,'[1]Base_SIN HOMOLOGAR'!$A$1:$R$225,10,FALSE)</f>
        <v>N/A</v>
      </c>
      <c r="K13" s="9" t="str">
        <f>VLOOKUP($A13,'[1]Base_SIN HOMOLOGAR'!$A$1:$R$225,11,FALSE)</f>
        <v>&lt;0.1</v>
      </c>
      <c r="L13" s="9" t="str">
        <f>VLOOKUP('[1]Base_SIN HOMOLOGAR'!L13,[1]Dominios!$E$3:$F$9,2,FALSE)</f>
        <v>100 - 150</v>
      </c>
      <c r="M13" s="9" t="str">
        <f>VLOOKUP($A13,'[1]Base_SIN HOMOLOGAR'!$A$1:$R$225,13,FALSE)</f>
        <v>Fina y media</v>
      </c>
      <c r="N13" s="9" t="str">
        <f>VLOOKUP($A13,'[1]Base_SIN HOMOLOGAR'!$A$1:$R$225,14,FALSE)</f>
        <v>Media</v>
      </c>
      <c r="O13" s="9">
        <f>VLOOKUP($A13,'[1]Base_SIN HOMOLOGAR'!$A$1:$R$225,15,FALSE)</f>
        <v>0</v>
      </c>
      <c r="P13" s="9">
        <f>VLOOKUP($A13,'[1]Base_SIN HOMOLOGAR'!$A$1:$R$225,16,FALSE)</f>
        <v>0</v>
      </c>
      <c r="Q13" s="9">
        <f>VLOOKUP($A13,'[1]Base_SIN HOMOLOGAR'!$A$1:$R$225,17,FALSE)</f>
        <v>0</v>
      </c>
      <c r="R13" s="9">
        <f>VLOOKUP($A13,'[1]Base_SIN HOMOLOGAR'!$A$1:$R$225,18,FALSE)</f>
        <v>29.45</v>
      </c>
    </row>
    <row r="14" spans="1:18" x14ac:dyDescent="0.3">
      <c r="A14" s="8" t="str">
        <f>'[1]Base_SIN HOMOLOGAR'!A14</f>
        <v>47S097</v>
      </c>
      <c r="B14" t="str">
        <f>VLOOKUP($A14,'[1]Base_SIN HOMOLOGAR'!$A$1:$R$225,2,FALSE)</f>
        <v>Magdalena</v>
      </c>
      <c r="C14" t="str">
        <f>VLOOKUP($A14,'[1]Base_SIN HOMOLOGAR'!$A$1:$R$225,3,FALSE)</f>
        <v>Plato</v>
      </c>
      <c r="D14" s="9">
        <f>VLOOKUP('[1]Base_SIN HOMOLOGAR'!$D14,[1]Dominios!$A$3:$C$23,2,FALSE)</f>
        <v>3</v>
      </c>
      <c r="E14" s="9" t="str">
        <f>VLOOKUP('[1]Base_SIN HOMOLOGAR'!D14,[1]Dominios!$A$3:$C$23,3,FALSE)</f>
        <v>Monomodal o Bimodal</v>
      </c>
      <c r="F14" s="9" t="str">
        <f>VLOOKUP($A14,'[1]Base_SIN HOMOLOGAR'!$A$1:$R$225,6,FALSE)</f>
        <v>1 - 3</v>
      </c>
      <c r="G14" s="9" t="str">
        <f>VLOOKUP($A14,'[1]Base_SIN HOMOLOGAR'!$A$1:$R$225,7,FALSE)</f>
        <v>N/A</v>
      </c>
      <c r="H14" s="9" t="str">
        <f>VLOOKUP($A14,'[1]Base_SIN HOMOLOGAR'!$A$1:$R$225,8,FALSE)</f>
        <v>Bien drenado</v>
      </c>
      <c r="I14" s="9" t="str">
        <f>VLOOKUP($A14,'[1]Base_SIN HOMOLOGAR'!$A$1:$R$225,9,FALSE)</f>
        <v>Ocasional</v>
      </c>
      <c r="J14" s="9" t="str">
        <f>VLOOKUP($A14,'[1]Base_SIN HOMOLOGAR'!$A$1:$R$225,10,FALSE)</f>
        <v>N/A</v>
      </c>
      <c r="K14" s="9" t="str">
        <f>VLOOKUP($A14,'[1]Base_SIN HOMOLOGAR'!$A$1:$R$225,11,FALSE)</f>
        <v>&lt;0.1</v>
      </c>
      <c r="L14" s="9" t="str">
        <f>VLOOKUP('[1]Base_SIN HOMOLOGAR'!L14,[1]Dominios!$E$3:$F$9,2,FALSE)</f>
        <v>100 - 150</v>
      </c>
      <c r="M14" s="9" t="str">
        <f>VLOOKUP($A14,'[1]Base_SIN HOMOLOGAR'!$A$1:$R$225,13,FALSE)</f>
        <v>Media y gruesa</v>
      </c>
      <c r="N14" s="9" t="str">
        <f>VLOOKUP($A14,'[1]Base_SIN HOMOLOGAR'!$A$1:$R$225,14,FALSE)</f>
        <v>Media</v>
      </c>
      <c r="O14" s="9">
        <f>VLOOKUP($A14,'[1]Base_SIN HOMOLOGAR'!$A$1:$R$225,15,FALSE)</f>
        <v>0</v>
      </c>
      <c r="P14" s="9">
        <f>VLOOKUP($A14,'[1]Base_SIN HOMOLOGAR'!$A$1:$R$225,16,FALSE)</f>
        <v>0</v>
      </c>
      <c r="Q14" s="9">
        <f>VLOOKUP($A14,'[1]Base_SIN HOMOLOGAR'!$A$1:$R$225,17,FALSE)</f>
        <v>0</v>
      </c>
      <c r="R14" s="9">
        <f>VLOOKUP($A14,'[1]Base_SIN HOMOLOGAR'!$A$1:$R$225,18,FALSE)</f>
        <v>106</v>
      </c>
    </row>
    <row r="15" spans="1:18" x14ac:dyDescent="0.3">
      <c r="A15" s="8" t="str">
        <f>'[1]Base_SIN HOMOLOGAR'!A15</f>
        <v>47S101</v>
      </c>
      <c r="B15" t="str">
        <f>VLOOKUP($A15,'[1]Base_SIN HOMOLOGAR'!$A$1:$R$225,2,FALSE)</f>
        <v>Magdalena</v>
      </c>
      <c r="C15" t="str">
        <f>VLOOKUP($A15,'[1]Base_SIN HOMOLOGAR'!$A$1:$R$225,3,FALSE)</f>
        <v>Chivolo</v>
      </c>
      <c r="D15" s="9">
        <f>VLOOKUP('[1]Base_SIN HOMOLOGAR'!$D15,[1]Dominios!$A$3:$C$23,2,FALSE)</f>
        <v>3</v>
      </c>
      <c r="E15" s="9" t="str">
        <f>VLOOKUP('[1]Base_SIN HOMOLOGAR'!D15,[1]Dominios!$A$3:$C$23,3,FALSE)</f>
        <v>Monomodal o Bimodal</v>
      </c>
      <c r="F15" s="9" t="str">
        <f>VLOOKUP($A15,'[1]Base_SIN HOMOLOGAR'!$A$1:$R$225,6,FALSE)</f>
        <v>1 - 3</v>
      </c>
      <c r="G15" s="9" t="str">
        <f>VLOOKUP($A15,'[1]Base_SIN HOMOLOGAR'!$A$1:$R$225,7,FALSE)</f>
        <v>N/A</v>
      </c>
      <c r="H15" s="9" t="str">
        <f>VLOOKUP($A15,'[1]Base_SIN HOMOLOGAR'!$A$1:$R$225,8,FALSE)</f>
        <v>Bien drenado</v>
      </c>
      <c r="I15" s="9" t="str">
        <f>VLOOKUP($A15,'[1]Base_SIN HOMOLOGAR'!$A$1:$R$225,9,FALSE)</f>
        <v>Frecuente</v>
      </c>
      <c r="J15" s="9" t="str">
        <f>VLOOKUP($A15,'[1]Base_SIN HOMOLOGAR'!$A$1:$R$225,10,FALSE)</f>
        <v>N/A</v>
      </c>
      <c r="K15" s="9" t="str">
        <f>VLOOKUP($A15,'[1]Base_SIN HOMOLOGAR'!$A$1:$R$225,11,FALSE)</f>
        <v>&lt;0.1</v>
      </c>
      <c r="L15" s="9" t="str">
        <f>VLOOKUP('[1]Base_SIN HOMOLOGAR'!L15,[1]Dominios!$E$3:$F$9,2,FALSE)</f>
        <v>25 - 50</v>
      </c>
      <c r="M15" s="9" t="str">
        <f>VLOOKUP($A15,'[1]Base_SIN HOMOLOGAR'!$A$1:$R$225,13,FALSE)</f>
        <v>Fina y media</v>
      </c>
      <c r="N15" s="9" t="str">
        <f>VLOOKUP($A15,'[1]Base_SIN HOMOLOGAR'!$A$1:$R$225,14,FALSE)</f>
        <v>Media</v>
      </c>
      <c r="O15" s="9">
        <f>VLOOKUP($A15,'[1]Base_SIN HOMOLOGAR'!$A$1:$R$225,15,FALSE)</f>
        <v>0</v>
      </c>
      <c r="P15" s="9">
        <f>VLOOKUP($A15,'[1]Base_SIN HOMOLOGAR'!$A$1:$R$225,16,FALSE)</f>
        <v>0</v>
      </c>
      <c r="Q15" s="9">
        <f>VLOOKUP($A15,'[1]Base_SIN HOMOLOGAR'!$A$1:$R$225,17,FALSE)</f>
        <v>0</v>
      </c>
      <c r="R15" s="9">
        <f>VLOOKUP($A15,'[1]Base_SIN HOMOLOGAR'!$A$1:$R$225,18,FALSE)</f>
        <v>41.9</v>
      </c>
    </row>
    <row r="16" spans="1:18" x14ac:dyDescent="0.3">
      <c r="A16" s="8" t="str">
        <f>'[1]Base_SIN HOMOLOGAR'!A16</f>
        <v>47S102</v>
      </c>
      <c r="B16" t="str">
        <f>VLOOKUP($A16,'[1]Base_SIN HOMOLOGAR'!$A$1:$R$225,2,FALSE)</f>
        <v>Magdalena</v>
      </c>
      <c r="C16" t="str">
        <f>VLOOKUP($A16,'[1]Base_SIN HOMOLOGAR'!$A$1:$R$225,3,FALSE)</f>
        <v>Nueva Granada</v>
      </c>
      <c r="D16" s="9">
        <f>VLOOKUP('[1]Base_SIN HOMOLOGAR'!$D16,[1]Dominios!$A$3:$C$23,2,FALSE)</f>
        <v>3</v>
      </c>
      <c r="E16" s="9" t="str">
        <f>VLOOKUP('[1]Base_SIN HOMOLOGAR'!D16,[1]Dominios!$A$3:$C$23,3,FALSE)</f>
        <v>Monomodal o Bimodal</v>
      </c>
      <c r="F16" s="9" t="str">
        <f>VLOOKUP($A16,'[1]Base_SIN HOMOLOGAR'!$A$1:$R$225,6,FALSE)</f>
        <v>7 - 12</v>
      </c>
      <c r="G16" s="9" t="str">
        <f>VLOOKUP($A16,'[1]Base_SIN HOMOLOGAR'!$A$1:$R$225,7,FALSE)</f>
        <v>Ligero</v>
      </c>
      <c r="H16" s="9" t="str">
        <f>VLOOKUP($A16,'[1]Base_SIN HOMOLOGAR'!$A$1:$R$225,8,FALSE)</f>
        <v>Bien drenado</v>
      </c>
      <c r="I16" s="9" t="str">
        <f>VLOOKUP($A16,'[1]Base_SIN HOMOLOGAR'!$A$1:$R$225,9,FALSE)</f>
        <v>N/A</v>
      </c>
      <c r="J16" s="9" t="str">
        <f>VLOOKUP($A16,'[1]Base_SIN HOMOLOGAR'!$A$1:$R$225,10,FALSE)</f>
        <v>N/A</v>
      </c>
      <c r="K16" s="9" t="str">
        <f>VLOOKUP($A16,'[1]Base_SIN HOMOLOGAR'!$A$1:$R$225,11,FALSE)</f>
        <v>15 - 50</v>
      </c>
      <c r="L16" s="9" t="str">
        <f>VLOOKUP('[1]Base_SIN HOMOLOGAR'!L16,[1]Dominios!$E$3:$F$9,2,FALSE)</f>
        <v>50 - 75</v>
      </c>
      <c r="M16" s="9" t="str">
        <f>VLOOKUP($A16,'[1]Base_SIN HOMOLOGAR'!$A$1:$R$225,13,FALSE)</f>
        <v>N/A</v>
      </c>
      <c r="N16" s="9" t="str">
        <f>VLOOKUP($A16,'[1]Base_SIN HOMOLOGAR'!$A$1:$R$225,14,FALSE)</f>
        <v>Muy baja</v>
      </c>
      <c r="O16" s="9">
        <f>VLOOKUP($A16,'[1]Base_SIN HOMOLOGAR'!$A$1:$R$225,15,FALSE)</f>
        <v>0</v>
      </c>
      <c r="P16" s="9">
        <f>VLOOKUP($A16,'[1]Base_SIN HOMOLOGAR'!$A$1:$R$225,16,FALSE)</f>
        <v>0</v>
      </c>
      <c r="Q16" s="9">
        <f>VLOOKUP($A16,'[1]Base_SIN HOMOLOGAR'!$A$1:$R$225,17,FALSE)</f>
        <v>0</v>
      </c>
      <c r="R16" s="9">
        <f>VLOOKUP($A16,'[1]Base_SIN HOMOLOGAR'!$A$1:$R$225,18,FALSE)</f>
        <v>5.5</v>
      </c>
    </row>
    <row r="17" spans="1:18" x14ac:dyDescent="0.3">
      <c r="A17" s="8" t="str">
        <f>'[1]Base_SIN HOMOLOGAR'!A17</f>
        <v>47S106</v>
      </c>
      <c r="B17" t="str">
        <f>VLOOKUP($A17,'[1]Base_SIN HOMOLOGAR'!$A$1:$R$225,2,FALSE)</f>
        <v>Magdalena</v>
      </c>
      <c r="C17" t="str">
        <f>VLOOKUP($A17,'[1]Base_SIN HOMOLOGAR'!$A$1:$R$225,3,FALSE)</f>
        <v>Sabanas de San Ángel</v>
      </c>
      <c r="D17" s="9">
        <f>VLOOKUP('[1]Base_SIN HOMOLOGAR'!$D17,[1]Dominios!$A$3:$C$23,2,FALSE)</f>
        <v>3</v>
      </c>
      <c r="E17" s="9" t="str">
        <f>VLOOKUP('[1]Base_SIN HOMOLOGAR'!D17,[1]Dominios!$A$3:$C$23,3,FALSE)</f>
        <v>Monomodal o Bimodal</v>
      </c>
      <c r="F17" s="9" t="str">
        <f>VLOOKUP($A17,'[1]Base_SIN HOMOLOGAR'!$A$1:$R$225,6,FALSE)</f>
        <v>0 - 1</v>
      </c>
      <c r="G17" s="9" t="str">
        <f>VLOOKUP($A17,'[1]Base_SIN HOMOLOGAR'!$A$1:$R$225,7,FALSE)</f>
        <v>N/A</v>
      </c>
      <c r="H17" s="9" t="str">
        <f>VLOOKUP($A17,'[1]Base_SIN HOMOLOGAR'!$A$1:$R$225,8,FALSE)</f>
        <v>Muy pobre</v>
      </c>
      <c r="I17" s="9" t="str">
        <f>VLOOKUP($A17,'[1]Base_SIN HOMOLOGAR'!$A$1:$R$225,9,FALSE)</f>
        <v>N/A</v>
      </c>
      <c r="J17" s="9" t="str">
        <f>VLOOKUP($A17,'[1]Base_SIN HOMOLOGAR'!$A$1:$R$225,10,FALSE)</f>
        <v>N/A</v>
      </c>
      <c r="K17" s="9" t="str">
        <f>VLOOKUP($A17,'[1]Base_SIN HOMOLOGAR'!$A$1:$R$225,11,FALSE)</f>
        <v>&lt;0.1</v>
      </c>
      <c r="L17" s="9" t="str">
        <f>VLOOKUP('[1]Base_SIN HOMOLOGAR'!L17,[1]Dominios!$E$3:$F$9,2,FALSE)</f>
        <v>&lt;25</v>
      </c>
      <c r="M17" s="9" t="str">
        <f>VLOOKUP($A17,'[1]Base_SIN HOMOLOGAR'!$A$1:$R$225,13,FALSE)</f>
        <v>Gruesa</v>
      </c>
      <c r="N17" s="9" t="str">
        <f>VLOOKUP($A17,'[1]Base_SIN HOMOLOGAR'!$A$1:$R$225,14,FALSE)</f>
        <v>Media</v>
      </c>
      <c r="O17" s="9">
        <f>VLOOKUP($A17,'[1]Base_SIN HOMOLOGAR'!$A$1:$R$225,15,FALSE)</f>
        <v>0</v>
      </c>
      <c r="P17" s="9">
        <f>VLOOKUP($A17,'[1]Base_SIN HOMOLOGAR'!$A$1:$R$225,16,FALSE)</f>
        <v>16.45</v>
      </c>
      <c r="Q17" s="9">
        <f>VLOOKUP($A17,'[1]Base_SIN HOMOLOGAR'!$A$1:$R$225,17,FALSE)</f>
        <v>3.440974060349391</v>
      </c>
      <c r="R17" s="9">
        <f>VLOOKUP($A17,'[1]Base_SIN HOMOLOGAR'!$A$1:$R$225,18,FALSE)</f>
        <v>18.5</v>
      </c>
    </row>
    <row r="18" spans="1:18" x14ac:dyDescent="0.3">
      <c r="A18" s="8" t="str">
        <f>'[1]Base_SIN HOMOLOGAR'!A18</f>
        <v>47S108</v>
      </c>
      <c r="B18" t="str">
        <f>VLOOKUP($A18,'[1]Base_SIN HOMOLOGAR'!$A$1:$R$225,2,FALSE)</f>
        <v>Magdalena</v>
      </c>
      <c r="C18" t="str">
        <f>VLOOKUP($A18,'[1]Base_SIN HOMOLOGAR'!$A$1:$R$225,3,FALSE)</f>
        <v>Plato</v>
      </c>
      <c r="D18" s="9">
        <f>VLOOKUP('[1]Base_SIN HOMOLOGAR'!$D18,[1]Dominios!$A$3:$C$23,2,FALSE)</f>
        <v>3</v>
      </c>
      <c r="E18" s="9" t="str">
        <f>VLOOKUP('[1]Base_SIN HOMOLOGAR'!D18,[1]Dominios!$A$3:$C$23,3,FALSE)</f>
        <v>Monomodal o Bimodal</v>
      </c>
      <c r="F18" s="9" t="str">
        <f>VLOOKUP($A18,'[1]Base_SIN HOMOLOGAR'!$A$1:$R$225,6,FALSE)</f>
        <v>1 - 3</v>
      </c>
      <c r="G18" s="9" t="str">
        <f>VLOOKUP($A18,'[1]Base_SIN HOMOLOGAR'!$A$1:$R$225,7,FALSE)</f>
        <v>N/A</v>
      </c>
      <c r="H18" s="9" t="str">
        <f>VLOOKUP($A18,'[1]Base_SIN HOMOLOGAR'!$A$1:$R$225,8,FALSE)</f>
        <v>Bien drenado</v>
      </c>
      <c r="I18" s="9" t="str">
        <f>VLOOKUP($A18,'[1]Base_SIN HOMOLOGAR'!$A$1:$R$225,9,FALSE)</f>
        <v>Frecuente</v>
      </c>
      <c r="J18" s="9" t="str">
        <f>VLOOKUP($A18,'[1]Base_SIN HOMOLOGAR'!$A$1:$R$225,10,FALSE)</f>
        <v>N/A</v>
      </c>
      <c r="K18" s="9" t="str">
        <f>VLOOKUP($A18,'[1]Base_SIN HOMOLOGAR'!$A$1:$R$225,11,FALSE)</f>
        <v>&lt;0.1</v>
      </c>
      <c r="L18" s="9" t="str">
        <f>VLOOKUP('[1]Base_SIN HOMOLOGAR'!L18,[1]Dominios!$E$3:$F$9,2,FALSE)</f>
        <v>100 - 150</v>
      </c>
      <c r="M18" s="9" t="str">
        <f>VLOOKUP($A18,'[1]Base_SIN HOMOLOGAR'!$A$1:$R$225,13,FALSE)</f>
        <v>Media y gruesa</v>
      </c>
      <c r="N18" s="9" t="str">
        <f>VLOOKUP($A18,'[1]Base_SIN HOMOLOGAR'!$A$1:$R$225,14,FALSE)</f>
        <v>Alta</v>
      </c>
      <c r="O18" s="9">
        <f>VLOOKUP($A18,'[1]Base_SIN HOMOLOGAR'!$A$1:$R$225,15,FALSE)</f>
        <v>0</v>
      </c>
      <c r="P18" s="9">
        <f>VLOOKUP($A18,'[1]Base_SIN HOMOLOGAR'!$A$1:$R$225,16,FALSE)</f>
        <v>0</v>
      </c>
      <c r="Q18" s="9">
        <f>VLOOKUP($A18,'[1]Base_SIN HOMOLOGAR'!$A$1:$R$225,17,FALSE)</f>
        <v>0</v>
      </c>
      <c r="R18" s="9">
        <f>VLOOKUP($A18,'[1]Base_SIN HOMOLOGAR'!$A$1:$R$225,18,FALSE)</f>
        <v>37.1</v>
      </c>
    </row>
    <row r="19" spans="1:18" x14ac:dyDescent="0.3">
      <c r="A19" s="8" t="str">
        <f>'[1]Base_SIN HOMOLOGAR'!A19</f>
        <v>47S109</v>
      </c>
      <c r="B19" t="str">
        <f>VLOOKUP($A19,'[1]Base_SIN HOMOLOGAR'!$A$1:$R$225,2,FALSE)</f>
        <v>Magdalena</v>
      </c>
      <c r="C19" t="str">
        <f>VLOOKUP($A19,'[1]Base_SIN HOMOLOGAR'!$A$1:$R$225,3,FALSE)</f>
        <v>Sabanas de San Ángel</v>
      </c>
      <c r="D19" s="9">
        <f>VLOOKUP('[1]Base_SIN HOMOLOGAR'!$D19,[1]Dominios!$A$3:$C$23,2,FALSE)</f>
        <v>3</v>
      </c>
      <c r="E19" s="9" t="str">
        <f>VLOOKUP('[1]Base_SIN HOMOLOGAR'!D19,[1]Dominios!$A$3:$C$23,3,FALSE)</f>
        <v>Monomodal o Bimodal</v>
      </c>
      <c r="F19" s="9" t="str">
        <f>VLOOKUP($A19,'[1]Base_SIN HOMOLOGAR'!$A$1:$R$225,6,FALSE)</f>
        <v>1 - 3</v>
      </c>
      <c r="G19" s="9" t="str">
        <f>VLOOKUP($A19,'[1]Base_SIN HOMOLOGAR'!$A$1:$R$225,7,FALSE)</f>
        <v>N/A</v>
      </c>
      <c r="H19" s="9" t="str">
        <f>VLOOKUP($A19,'[1]Base_SIN HOMOLOGAR'!$A$1:$R$225,8,FALSE)</f>
        <v>Muy pobre</v>
      </c>
      <c r="I19" s="9" t="str">
        <f>VLOOKUP($A19,'[1]Base_SIN HOMOLOGAR'!$A$1:$R$225,9,FALSE)</f>
        <v>N/A</v>
      </c>
      <c r="J19" s="9" t="str">
        <f>VLOOKUP($A19,'[1]Base_SIN HOMOLOGAR'!$A$1:$R$225,10,FALSE)</f>
        <v>N/A</v>
      </c>
      <c r="K19" s="9" t="str">
        <f>VLOOKUP($A19,'[1]Base_SIN HOMOLOGAR'!$A$1:$R$225,11,FALSE)</f>
        <v>&lt;0.1</v>
      </c>
      <c r="L19" s="9" t="str">
        <f>VLOOKUP('[1]Base_SIN HOMOLOGAR'!L19,[1]Dominios!$E$3:$F$9,2,FALSE)</f>
        <v>&lt;25</v>
      </c>
      <c r="M19" s="9" t="str">
        <f>VLOOKUP($A19,'[1]Base_SIN HOMOLOGAR'!$A$1:$R$225,13,FALSE)</f>
        <v>Fina y media</v>
      </c>
      <c r="N19" s="9" t="str">
        <f>VLOOKUP($A19,'[1]Base_SIN HOMOLOGAR'!$A$1:$R$225,14,FALSE)</f>
        <v>Media</v>
      </c>
      <c r="O19" s="9">
        <f>VLOOKUP($A19,'[1]Base_SIN HOMOLOGAR'!$A$1:$R$225,15,FALSE)</f>
        <v>0</v>
      </c>
      <c r="P19" s="9">
        <f>VLOOKUP($A19,'[1]Base_SIN HOMOLOGAR'!$A$1:$R$225,16,FALSE)</f>
        <v>0</v>
      </c>
      <c r="Q19" s="9">
        <f>VLOOKUP($A19,'[1]Base_SIN HOMOLOGAR'!$A$1:$R$225,17,FALSE)</f>
        <v>0</v>
      </c>
      <c r="R19" s="9">
        <f>VLOOKUP($A19,'[1]Base_SIN HOMOLOGAR'!$A$1:$R$225,18,FALSE)</f>
        <v>7.6</v>
      </c>
    </row>
    <row r="20" spans="1:18" x14ac:dyDescent="0.3">
      <c r="A20" s="8" t="str">
        <f>'[1]Base_SIN HOMOLOGAR'!A20</f>
        <v>47S111</v>
      </c>
      <c r="B20" t="str">
        <f>VLOOKUP($A20,'[1]Base_SIN HOMOLOGAR'!$A$1:$R$225,2,FALSE)</f>
        <v>Magdalena</v>
      </c>
      <c r="C20" t="str">
        <f>VLOOKUP($A20,'[1]Base_SIN HOMOLOGAR'!$A$1:$R$225,3,FALSE)</f>
        <v>Plato</v>
      </c>
      <c r="D20" s="9">
        <f>VLOOKUP('[1]Base_SIN HOMOLOGAR'!$D20,[1]Dominios!$A$3:$C$23,2,FALSE)</f>
        <v>3</v>
      </c>
      <c r="E20" s="9" t="str">
        <f>VLOOKUP('[1]Base_SIN HOMOLOGAR'!D20,[1]Dominios!$A$3:$C$23,3,FALSE)</f>
        <v>Monomodal o Bimodal</v>
      </c>
      <c r="F20" s="9" t="str">
        <f>VLOOKUP($A20,'[1]Base_SIN HOMOLOGAR'!$A$1:$R$225,6,FALSE)</f>
        <v>7 - 12</v>
      </c>
      <c r="G20" s="9" t="str">
        <f>VLOOKUP($A20,'[1]Base_SIN HOMOLOGAR'!$A$1:$R$225,7,FALSE)</f>
        <v>N/A</v>
      </c>
      <c r="H20" s="9" t="str">
        <f>VLOOKUP($A20,'[1]Base_SIN HOMOLOGAR'!$A$1:$R$225,8,FALSE)</f>
        <v>Bien drenado</v>
      </c>
      <c r="I20" s="9" t="str">
        <f>VLOOKUP($A20,'[1]Base_SIN HOMOLOGAR'!$A$1:$R$225,9,FALSE)</f>
        <v>N/A</v>
      </c>
      <c r="J20" s="9" t="str">
        <f>VLOOKUP($A20,'[1]Base_SIN HOMOLOGAR'!$A$1:$R$225,10,FALSE)</f>
        <v>N/A</v>
      </c>
      <c r="K20" s="9" t="str">
        <f>VLOOKUP($A20,'[1]Base_SIN HOMOLOGAR'!$A$1:$R$225,11,FALSE)</f>
        <v>3 - 15</v>
      </c>
      <c r="L20" s="9" t="str">
        <f>VLOOKUP('[1]Base_SIN HOMOLOGAR'!L20,[1]Dominios!$E$3:$F$9,2,FALSE)</f>
        <v>25 - 50</v>
      </c>
      <c r="M20" s="9" t="str">
        <f>VLOOKUP($A20,'[1]Base_SIN HOMOLOGAR'!$A$1:$R$225,13,FALSE)</f>
        <v>Media</v>
      </c>
      <c r="N20" s="9" t="str">
        <f>VLOOKUP($A20,'[1]Base_SIN HOMOLOGAR'!$A$1:$R$225,14,FALSE)</f>
        <v>Media</v>
      </c>
      <c r="O20" s="9">
        <f>VLOOKUP($A20,'[1]Base_SIN HOMOLOGAR'!$A$1:$R$225,15,FALSE)</f>
        <v>0.17</v>
      </c>
      <c r="P20" s="9">
        <f>VLOOKUP($A20,'[1]Base_SIN HOMOLOGAR'!$A$1:$R$225,16,FALSE)</f>
        <v>0</v>
      </c>
      <c r="Q20" s="9">
        <f>VLOOKUP($A20,'[1]Base_SIN HOMOLOGAR'!$A$1:$R$225,17,FALSE)</f>
        <v>0</v>
      </c>
      <c r="R20" s="9">
        <f>VLOOKUP($A20,'[1]Base_SIN HOMOLOGAR'!$A$1:$R$225,18,FALSE)</f>
        <v>6.4</v>
      </c>
    </row>
    <row r="21" spans="1:18" x14ac:dyDescent="0.3">
      <c r="A21" s="8" t="str">
        <f>'[1]Base_SIN HOMOLOGAR'!A21</f>
        <v>47S114</v>
      </c>
      <c r="B21" t="str">
        <f>VLOOKUP($A21,'[1]Base_SIN HOMOLOGAR'!$A$1:$R$225,2,FALSE)</f>
        <v>Magdalena</v>
      </c>
      <c r="C21" t="str">
        <f>VLOOKUP($A21,'[1]Base_SIN HOMOLOGAR'!$A$1:$R$225,3,FALSE)</f>
        <v>Nueva Granada</v>
      </c>
      <c r="D21" s="9">
        <f>VLOOKUP('[1]Base_SIN HOMOLOGAR'!$D21,[1]Dominios!$A$3:$C$23,2,FALSE)</f>
        <v>3</v>
      </c>
      <c r="E21" s="9" t="str">
        <f>VLOOKUP('[1]Base_SIN HOMOLOGAR'!D21,[1]Dominios!$A$3:$C$23,3,FALSE)</f>
        <v>Monomodal o Bimodal</v>
      </c>
      <c r="F21" s="9" t="str">
        <f>VLOOKUP($A21,'[1]Base_SIN HOMOLOGAR'!$A$1:$R$225,6,FALSE)</f>
        <v>1 - 3</v>
      </c>
      <c r="G21" s="9" t="str">
        <f>VLOOKUP($A21,'[1]Base_SIN HOMOLOGAR'!$A$1:$R$225,7,FALSE)</f>
        <v>N/A</v>
      </c>
      <c r="H21" s="9" t="str">
        <f>VLOOKUP($A21,'[1]Base_SIN HOMOLOGAR'!$A$1:$R$225,8,FALSE)</f>
        <v>Pobre</v>
      </c>
      <c r="I21" s="9" t="str">
        <f>VLOOKUP($A21,'[1]Base_SIN HOMOLOGAR'!$A$1:$R$225,9,FALSE)</f>
        <v>Frecuente</v>
      </c>
      <c r="J21" s="9" t="str">
        <f>VLOOKUP($A21,'[1]Base_SIN HOMOLOGAR'!$A$1:$R$225,10,FALSE)</f>
        <v>N/A</v>
      </c>
      <c r="K21" s="9" t="str">
        <f>VLOOKUP($A21,'[1]Base_SIN HOMOLOGAR'!$A$1:$R$225,11,FALSE)</f>
        <v>&lt;0.1</v>
      </c>
      <c r="L21" s="9" t="str">
        <f>VLOOKUP('[1]Base_SIN HOMOLOGAR'!L21,[1]Dominios!$E$3:$F$9,2,FALSE)</f>
        <v>25 - 50</v>
      </c>
      <c r="M21" s="9" t="str">
        <f>VLOOKUP($A21,'[1]Base_SIN HOMOLOGAR'!$A$1:$R$225,13,FALSE)</f>
        <v>Fina y media</v>
      </c>
      <c r="N21" s="9" t="str">
        <f>VLOOKUP($A21,'[1]Base_SIN HOMOLOGAR'!$A$1:$R$225,14,FALSE)</f>
        <v>Alta</v>
      </c>
      <c r="O21" s="9">
        <f>VLOOKUP($A21,'[1]Base_SIN HOMOLOGAR'!$A$1:$R$225,15,FALSE)</f>
        <v>0</v>
      </c>
      <c r="P21" s="9">
        <f>VLOOKUP($A21,'[1]Base_SIN HOMOLOGAR'!$A$1:$R$225,16,FALSE)</f>
        <v>0</v>
      </c>
      <c r="Q21" s="9">
        <f>VLOOKUP($A21,'[1]Base_SIN HOMOLOGAR'!$A$1:$R$225,17,FALSE)</f>
        <v>0</v>
      </c>
      <c r="R21" s="9">
        <f>VLOOKUP($A21,'[1]Base_SIN HOMOLOGAR'!$A$1:$R$225,18,FALSE)</f>
        <v>54.4</v>
      </c>
    </row>
    <row r="22" spans="1:18" x14ac:dyDescent="0.3">
      <c r="A22" s="8" t="str">
        <f>'[1]Base_SIN HOMOLOGAR'!A22</f>
        <v>47S120</v>
      </c>
      <c r="B22" t="str">
        <f>VLOOKUP($A22,'[1]Base_SIN HOMOLOGAR'!$A$1:$R$225,2,FALSE)</f>
        <v>Magdalena</v>
      </c>
      <c r="C22" t="str">
        <f>VLOOKUP($A22,'[1]Base_SIN HOMOLOGAR'!$A$1:$R$225,3,FALSE)</f>
        <v>Sabanas de San Ángel</v>
      </c>
      <c r="D22" s="9">
        <f>VLOOKUP('[1]Base_SIN HOMOLOGAR'!$D22,[1]Dominios!$A$3:$C$23,2,FALSE)</f>
        <v>3</v>
      </c>
      <c r="E22" s="9" t="str">
        <f>VLOOKUP('[1]Base_SIN HOMOLOGAR'!D22,[1]Dominios!$A$3:$C$23,3,FALSE)</f>
        <v>Monomodal o Bimodal</v>
      </c>
      <c r="F22" s="9" t="str">
        <f>VLOOKUP($A22,'[1]Base_SIN HOMOLOGAR'!$A$1:$R$225,6,FALSE)</f>
        <v>1 - 3</v>
      </c>
      <c r="G22" s="9" t="str">
        <f>VLOOKUP($A22,'[1]Base_SIN HOMOLOGAR'!$A$1:$R$225,7,FALSE)</f>
        <v>Ligero</v>
      </c>
      <c r="H22" s="9" t="str">
        <f>VLOOKUP($A22,'[1]Base_SIN HOMOLOGAR'!$A$1:$R$225,8,FALSE)</f>
        <v>Bien drenado</v>
      </c>
      <c r="I22" s="9" t="str">
        <f>VLOOKUP($A22,'[1]Base_SIN HOMOLOGAR'!$A$1:$R$225,9,FALSE)</f>
        <v>N/A</v>
      </c>
      <c r="J22" s="9" t="str">
        <f>VLOOKUP($A22,'[1]Base_SIN HOMOLOGAR'!$A$1:$R$225,10,FALSE)</f>
        <v>N/A</v>
      </c>
      <c r="K22" s="9" t="str">
        <f>VLOOKUP($A22,'[1]Base_SIN HOMOLOGAR'!$A$1:$R$225,11,FALSE)</f>
        <v>&lt;0.1</v>
      </c>
      <c r="L22" s="9" t="str">
        <f>VLOOKUP('[1]Base_SIN HOMOLOGAR'!L22,[1]Dominios!$E$3:$F$9,2,FALSE)</f>
        <v>25 - 50</v>
      </c>
      <c r="M22" s="9" t="str">
        <f>VLOOKUP($A22,'[1]Base_SIN HOMOLOGAR'!$A$1:$R$225,13,FALSE)</f>
        <v>Fina y media</v>
      </c>
      <c r="N22" s="9" t="str">
        <f>VLOOKUP($A22,'[1]Base_SIN HOMOLOGAR'!$A$1:$R$225,14,FALSE)</f>
        <v>Baja</v>
      </c>
      <c r="O22" s="9">
        <f>VLOOKUP($A22,'[1]Base_SIN HOMOLOGAR'!$A$1:$R$225,15,FALSE)</f>
        <v>0.97070000000000001</v>
      </c>
      <c r="P22" s="9">
        <f>VLOOKUP($A22,'[1]Base_SIN HOMOLOGAR'!$A$1:$R$225,16,FALSE)</f>
        <v>0</v>
      </c>
      <c r="Q22" s="9">
        <f>VLOOKUP($A22,'[1]Base_SIN HOMOLOGAR'!$A$1:$R$225,17,FALSE)</f>
        <v>0</v>
      </c>
      <c r="R22" s="9">
        <f>VLOOKUP($A22,'[1]Base_SIN HOMOLOGAR'!$A$1:$R$225,18,FALSE)</f>
        <v>10.5</v>
      </c>
    </row>
    <row r="23" spans="1:18" x14ac:dyDescent="0.3">
      <c r="A23" s="8" t="str">
        <f>'[1]Base_SIN HOMOLOGAR'!A23</f>
        <v>47S121</v>
      </c>
      <c r="B23" t="str">
        <f>VLOOKUP($A23,'[1]Base_SIN HOMOLOGAR'!$A$1:$R$225,2,FALSE)</f>
        <v>Magdalena</v>
      </c>
      <c r="C23" t="str">
        <f>VLOOKUP($A23,'[1]Base_SIN HOMOLOGAR'!$A$1:$R$225,3,FALSE)</f>
        <v>Sabanas de San Ángel</v>
      </c>
      <c r="D23" s="9">
        <f>VLOOKUP('[1]Base_SIN HOMOLOGAR'!$D23,[1]Dominios!$A$3:$C$23,2,FALSE)</f>
        <v>3</v>
      </c>
      <c r="E23" s="9" t="str">
        <f>VLOOKUP('[1]Base_SIN HOMOLOGAR'!D23,[1]Dominios!$A$3:$C$23,3,FALSE)</f>
        <v>Monomodal o Bimodal</v>
      </c>
      <c r="F23" s="9" t="str">
        <f>VLOOKUP($A23,'[1]Base_SIN HOMOLOGAR'!$A$1:$R$225,6,FALSE)</f>
        <v>1 - 3</v>
      </c>
      <c r="G23" s="9" t="str">
        <f>VLOOKUP($A23,'[1]Base_SIN HOMOLOGAR'!$A$1:$R$225,7,FALSE)</f>
        <v>N/A</v>
      </c>
      <c r="H23" s="9" t="str">
        <f>VLOOKUP($A23,'[1]Base_SIN HOMOLOGAR'!$A$1:$R$225,8,FALSE)</f>
        <v>Bien drenado</v>
      </c>
      <c r="I23" s="9" t="str">
        <f>VLOOKUP($A23,'[1]Base_SIN HOMOLOGAR'!$A$1:$R$225,9,FALSE)</f>
        <v>Frecuente</v>
      </c>
      <c r="J23" s="9" t="str">
        <f>VLOOKUP($A23,'[1]Base_SIN HOMOLOGAR'!$A$1:$R$225,10,FALSE)</f>
        <v>N/A</v>
      </c>
      <c r="K23" s="9" t="str">
        <f>VLOOKUP($A23,'[1]Base_SIN HOMOLOGAR'!$A$1:$R$225,11,FALSE)</f>
        <v>&lt;0.1</v>
      </c>
      <c r="L23" s="9" t="str">
        <f>VLOOKUP('[1]Base_SIN HOMOLOGAR'!L23,[1]Dominios!$E$3:$F$9,2,FALSE)</f>
        <v>100 - 150</v>
      </c>
      <c r="M23" s="9" t="str">
        <f>VLOOKUP($A23,'[1]Base_SIN HOMOLOGAR'!$A$1:$R$225,13,FALSE)</f>
        <v>Fina y media</v>
      </c>
      <c r="N23" s="9" t="str">
        <f>VLOOKUP($A23,'[1]Base_SIN HOMOLOGAR'!$A$1:$R$225,14,FALSE)</f>
        <v>Media</v>
      </c>
      <c r="O23" s="9">
        <f>VLOOKUP($A23,'[1]Base_SIN HOMOLOGAR'!$A$1:$R$225,15,FALSE)</f>
        <v>0</v>
      </c>
      <c r="P23" s="9">
        <f>VLOOKUP($A23,'[1]Base_SIN HOMOLOGAR'!$A$1:$R$225,16,FALSE)</f>
        <v>0</v>
      </c>
      <c r="Q23" s="9">
        <f>VLOOKUP($A23,'[1]Base_SIN HOMOLOGAR'!$A$1:$R$225,17,FALSE)</f>
        <v>0</v>
      </c>
      <c r="R23" s="9">
        <f>VLOOKUP($A23,'[1]Base_SIN HOMOLOGAR'!$A$1:$R$225,18,FALSE)</f>
        <v>69.599999999999994</v>
      </c>
    </row>
    <row r="24" spans="1:18" x14ac:dyDescent="0.3">
      <c r="A24" s="8" t="str">
        <f>'[1]Base_SIN HOMOLOGAR'!A24</f>
        <v>47S130</v>
      </c>
      <c r="B24" t="str">
        <f>VLOOKUP($A24,'[1]Base_SIN HOMOLOGAR'!$A$1:$R$225,2,FALSE)</f>
        <v>Magdalena</v>
      </c>
      <c r="C24" t="str">
        <f>VLOOKUP($A24,'[1]Base_SIN HOMOLOGAR'!$A$1:$R$225,3,FALSE)</f>
        <v>Chivolo</v>
      </c>
      <c r="D24" s="9">
        <f>VLOOKUP('[1]Base_SIN HOMOLOGAR'!$D24,[1]Dominios!$A$3:$C$23,2,FALSE)</f>
        <v>3</v>
      </c>
      <c r="E24" s="9" t="str">
        <f>VLOOKUP('[1]Base_SIN HOMOLOGAR'!D24,[1]Dominios!$A$3:$C$23,3,FALSE)</f>
        <v>Monomodal o Bimodal</v>
      </c>
      <c r="F24" s="9" t="str">
        <f>VLOOKUP($A24,'[1]Base_SIN HOMOLOGAR'!$A$1:$R$225,6,FALSE)</f>
        <v>3 - 7</v>
      </c>
      <c r="G24" s="9" t="str">
        <f>VLOOKUP($A24,'[1]Base_SIN HOMOLOGAR'!$A$1:$R$225,7,FALSE)</f>
        <v>N/A</v>
      </c>
      <c r="H24" s="9" t="str">
        <f>VLOOKUP($A24,'[1]Base_SIN HOMOLOGAR'!$A$1:$R$225,8,FALSE)</f>
        <v>Bien drenado</v>
      </c>
      <c r="I24" s="9" t="str">
        <f>VLOOKUP($A24,'[1]Base_SIN HOMOLOGAR'!$A$1:$R$225,9,FALSE)</f>
        <v>N/A</v>
      </c>
      <c r="J24" s="9" t="str">
        <f>VLOOKUP($A24,'[1]Base_SIN HOMOLOGAR'!$A$1:$R$225,10,FALSE)</f>
        <v>N/A</v>
      </c>
      <c r="K24" s="9" t="str">
        <f>VLOOKUP($A24,'[1]Base_SIN HOMOLOGAR'!$A$1:$R$225,11,FALSE)</f>
        <v>&lt;0.1</v>
      </c>
      <c r="L24" s="9" t="str">
        <f>VLOOKUP('[1]Base_SIN HOMOLOGAR'!L24,[1]Dominios!$E$3:$F$9,2,FALSE)</f>
        <v>25 - 50</v>
      </c>
      <c r="M24" s="9" t="str">
        <f>VLOOKUP($A24,'[1]Base_SIN HOMOLOGAR'!$A$1:$R$225,13,FALSE)</f>
        <v>Fina y media</v>
      </c>
      <c r="N24" s="9" t="str">
        <f>VLOOKUP($A24,'[1]Base_SIN HOMOLOGAR'!$A$1:$R$225,14,FALSE)</f>
        <v>Alta</v>
      </c>
      <c r="O24" s="9">
        <f>VLOOKUP($A24,'[1]Base_SIN HOMOLOGAR'!$A$1:$R$225,15,FALSE)</f>
        <v>0</v>
      </c>
      <c r="P24" s="9">
        <f>VLOOKUP($A24,'[1]Base_SIN HOMOLOGAR'!$A$1:$R$225,16,FALSE)</f>
        <v>0</v>
      </c>
      <c r="Q24" s="9">
        <f>VLOOKUP($A24,'[1]Base_SIN HOMOLOGAR'!$A$1:$R$225,17,FALSE)</f>
        <v>0</v>
      </c>
      <c r="R24" s="9">
        <f>VLOOKUP($A24,'[1]Base_SIN HOMOLOGAR'!$A$1:$R$225,18,FALSE)</f>
        <v>17.8</v>
      </c>
    </row>
    <row r="25" spans="1:18" x14ac:dyDescent="0.3">
      <c r="A25" s="8" t="str">
        <f>'[1]Base_SIN HOMOLOGAR'!A25</f>
        <v>47S131</v>
      </c>
      <c r="B25" t="str">
        <f>VLOOKUP($A25,'[1]Base_SIN HOMOLOGAR'!$A$1:$R$225,2,FALSE)</f>
        <v>Magdalena</v>
      </c>
      <c r="C25" t="str">
        <f>VLOOKUP($A25,'[1]Base_SIN HOMOLOGAR'!$A$1:$R$225,3,FALSE)</f>
        <v>Chivolo</v>
      </c>
      <c r="D25" s="9">
        <f>VLOOKUP('[1]Base_SIN HOMOLOGAR'!$D25,[1]Dominios!$A$3:$C$23,2,FALSE)</f>
        <v>3</v>
      </c>
      <c r="E25" s="9" t="str">
        <f>VLOOKUP('[1]Base_SIN HOMOLOGAR'!D25,[1]Dominios!$A$3:$C$23,3,FALSE)</f>
        <v>Monomodal o Bimodal</v>
      </c>
      <c r="F25" s="9" t="str">
        <f>VLOOKUP($A25,'[1]Base_SIN HOMOLOGAR'!$A$1:$R$225,6,FALSE)</f>
        <v>3 - 7</v>
      </c>
      <c r="G25" s="9" t="str">
        <f>VLOOKUP($A25,'[1]Base_SIN HOMOLOGAR'!$A$1:$R$225,7,FALSE)</f>
        <v>N/A</v>
      </c>
      <c r="H25" s="9" t="str">
        <f>VLOOKUP($A25,'[1]Base_SIN HOMOLOGAR'!$A$1:$R$225,8,FALSE)</f>
        <v>Bien drenado</v>
      </c>
      <c r="I25" s="9" t="str">
        <f>VLOOKUP($A25,'[1]Base_SIN HOMOLOGAR'!$A$1:$R$225,9,FALSE)</f>
        <v>N/A</v>
      </c>
      <c r="J25" s="9" t="str">
        <f>VLOOKUP($A25,'[1]Base_SIN HOMOLOGAR'!$A$1:$R$225,10,FALSE)</f>
        <v>N/A</v>
      </c>
      <c r="K25" s="9" t="str">
        <f>VLOOKUP($A25,'[1]Base_SIN HOMOLOGAR'!$A$1:$R$225,11,FALSE)</f>
        <v>&lt;0.1</v>
      </c>
      <c r="L25" s="9" t="str">
        <f>VLOOKUP('[1]Base_SIN HOMOLOGAR'!L25,[1]Dominios!$E$3:$F$9,2,FALSE)</f>
        <v>&lt;25</v>
      </c>
      <c r="M25" s="9" t="str">
        <f>VLOOKUP($A25,'[1]Base_SIN HOMOLOGAR'!$A$1:$R$225,13,FALSE)</f>
        <v>Media y gruesa</v>
      </c>
      <c r="N25" s="9" t="str">
        <f>VLOOKUP($A25,'[1]Base_SIN HOMOLOGAR'!$A$1:$R$225,14,FALSE)</f>
        <v>Media</v>
      </c>
      <c r="O25" s="9">
        <f>VLOOKUP($A25,'[1]Base_SIN HOMOLOGAR'!$A$1:$R$225,15,FALSE)</f>
        <v>0</v>
      </c>
      <c r="P25" s="9">
        <f>VLOOKUP($A25,'[1]Base_SIN HOMOLOGAR'!$A$1:$R$225,16,FALSE)</f>
        <v>0</v>
      </c>
      <c r="Q25" s="9">
        <f>VLOOKUP($A25,'[1]Base_SIN HOMOLOGAR'!$A$1:$R$225,17,FALSE)</f>
        <v>0</v>
      </c>
      <c r="R25" s="9">
        <f>VLOOKUP($A25,'[1]Base_SIN HOMOLOGAR'!$A$1:$R$225,18,FALSE)</f>
        <v>6.6</v>
      </c>
    </row>
    <row r="26" spans="1:18" x14ac:dyDescent="0.3">
      <c r="A26" s="8" t="str">
        <f>'[1]Base_SIN HOMOLOGAR'!A26</f>
        <v>47S133</v>
      </c>
      <c r="B26" t="str">
        <f>VLOOKUP($A26,'[1]Base_SIN HOMOLOGAR'!$A$1:$R$225,2,FALSE)</f>
        <v>Magdalena</v>
      </c>
      <c r="C26" t="str">
        <f>VLOOKUP($A26,'[1]Base_SIN HOMOLOGAR'!$A$1:$R$225,3,FALSE)</f>
        <v>Plato</v>
      </c>
      <c r="D26" s="9">
        <f>VLOOKUP('[1]Base_SIN HOMOLOGAR'!$D26,[1]Dominios!$A$3:$C$23,2,FALSE)</f>
        <v>3</v>
      </c>
      <c r="E26" s="9" t="str">
        <f>VLOOKUP('[1]Base_SIN HOMOLOGAR'!D26,[1]Dominios!$A$3:$C$23,3,FALSE)</f>
        <v>Monomodal o Bimodal</v>
      </c>
      <c r="F26" s="9" t="str">
        <f>VLOOKUP($A26,'[1]Base_SIN HOMOLOGAR'!$A$1:$R$225,6,FALSE)</f>
        <v>1 - 3</v>
      </c>
      <c r="G26" s="9" t="str">
        <f>VLOOKUP($A26,'[1]Base_SIN HOMOLOGAR'!$A$1:$R$225,7,FALSE)</f>
        <v>N/A</v>
      </c>
      <c r="H26" s="9" t="str">
        <f>VLOOKUP($A26,'[1]Base_SIN HOMOLOGAR'!$A$1:$R$225,8,FALSE)</f>
        <v>Pobre</v>
      </c>
      <c r="I26" s="9" t="str">
        <f>VLOOKUP($A26,'[1]Base_SIN HOMOLOGAR'!$A$1:$R$225,9,FALSE)</f>
        <v>Frecuente</v>
      </c>
      <c r="J26" s="9" t="str">
        <f>VLOOKUP($A26,'[1]Base_SIN HOMOLOGAR'!$A$1:$R$225,10,FALSE)</f>
        <v>N/A</v>
      </c>
      <c r="K26" s="9" t="str">
        <f>VLOOKUP($A26,'[1]Base_SIN HOMOLOGAR'!$A$1:$R$225,11,FALSE)</f>
        <v>&lt;0.1</v>
      </c>
      <c r="L26" s="9" t="str">
        <f>VLOOKUP('[1]Base_SIN HOMOLOGAR'!L26,[1]Dominios!$E$3:$F$9,2,FALSE)</f>
        <v>25 - 50</v>
      </c>
      <c r="M26" s="9" t="str">
        <f>VLOOKUP($A26,'[1]Base_SIN HOMOLOGAR'!$A$1:$R$225,13,FALSE)</f>
        <v>Fina y media</v>
      </c>
      <c r="N26" s="9" t="str">
        <f>VLOOKUP($A26,'[1]Base_SIN HOMOLOGAR'!$A$1:$R$225,14,FALSE)</f>
        <v>Media</v>
      </c>
      <c r="O26" s="9">
        <f>VLOOKUP($A26,'[1]Base_SIN HOMOLOGAR'!$A$1:$R$225,15,FALSE)</f>
        <v>0</v>
      </c>
      <c r="P26" s="9">
        <f>VLOOKUP($A26,'[1]Base_SIN HOMOLOGAR'!$A$1:$R$225,16,FALSE)</f>
        <v>0</v>
      </c>
      <c r="Q26" s="9">
        <f>VLOOKUP($A26,'[1]Base_SIN HOMOLOGAR'!$A$1:$R$225,17,FALSE)</f>
        <v>0</v>
      </c>
      <c r="R26" s="9">
        <f>VLOOKUP($A26,'[1]Base_SIN HOMOLOGAR'!$A$1:$R$225,18,FALSE)</f>
        <v>16.3</v>
      </c>
    </row>
    <row r="27" spans="1:18" x14ac:dyDescent="0.3">
      <c r="A27" s="8" t="str">
        <f>'[1]Base_SIN HOMOLOGAR'!A27</f>
        <v>47S140</v>
      </c>
      <c r="B27" t="str">
        <f>VLOOKUP($A27,'[1]Base_SIN HOMOLOGAR'!$A$1:$R$225,2,FALSE)</f>
        <v>Magdalena</v>
      </c>
      <c r="C27" t="str">
        <f>VLOOKUP($A27,'[1]Base_SIN HOMOLOGAR'!$A$1:$R$225,3,FALSE)</f>
        <v>Ariguaní</v>
      </c>
      <c r="D27" s="9">
        <f>VLOOKUP('[1]Base_SIN HOMOLOGAR'!$D27,[1]Dominios!$A$3:$C$23,2,FALSE)</f>
        <v>3</v>
      </c>
      <c r="E27" s="9" t="str">
        <f>VLOOKUP('[1]Base_SIN HOMOLOGAR'!D27,[1]Dominios!$A$3:$C$23,3,FALSE)</f>
        <v>Monomodal o Bimodal</v>
      </c>
      <c r="F27" s="9" t="str">
        <f>VLOOKUP($A27,'[1]Base_SIN HOMOLOGAR'!$A$1:$R$225,6,FALSE)</f>
        <v>1 - 3</v>
      </c>
      <c r="G27" s="9" t="str">
        <f>VLOOKUP($A27,'[1]Base_SIN HOMOLOGAR'!$A$1:$R$225,7,FALSE)</f>
        <v>N/A</v>
      </c>
      <c r="H27" s="9" t="str">
        <f>VLOOKUP($A27,'[1]Base_SIN HOMOLOGAR'!$A$1:$R$225,8,FALSE)</f>
        <v>Muy pobre</v>
      </c>
      <c r="I27" s="9" t="str">
        <f>VLOOKUP($A27,'[1]Base_SIN HOMOLOGAR'!$A$1:$R$225,9,FALSE)</f>
        <v>N/A</v>
      </c>
      <c r="J27" s="9" t="str">
        <f>VLOOKUP($A27,'[1]Base_SIN HOMOLOGAR'!$A$1:$R$225,10,FALSE)</f>
        <v>N/A</v>
      </c>
      <c r="K27" s="9" t="str">
        <f>VLOOKUP($A27,'[1]Base_SIN HOMOLOGAR'!$A$1:$R$225,11,FALSE)</f>
        <v>&lt;0.1</v>
      </c>
      <c r="L27" s="9" t="str">
        <f>VLOOKUP('[1]Base_SIN HOMOLOGAR'!L27,[1]Dominios!$E$3:$F$9,2,FALSE)</f>
        <v>&lt;25</v>
      </c>
      <c r="M27" s="9" t="str">
        <f>VLOOKUP($A27,'[1]Base_SIN HOMOLOGAR'!$A$1:$R$225,13,FALSE)</f>
        <v>Fina</v>
      </c>
      <c r="N27" s="9" t="str">
        <f>VLOOKUP($A27,'[1]Base_SIN HOMOLOGAR'!$A$1:$R$225,14,FALSE)</f>
        <v>Media</v>
      </c>
      <c r="O27" s="9">
        <f>VLOOKUP($A27,'[1]Base_SIN HOMOLOGAR'!$A$1:$R$225,15,FALSE)</f>
        <v>0</v>
      </c>
      <c r="P27" s="9">
        <f>VLOOKUP($A27,'[1]Base_SIN HOMOLOGAR'!$A$1:$R$225,16,FALSE)</f>
        <v>0</v>
      </c>
      <c r="Q27" s="9">
        <f>VLOOKUP($A27,'[1]Base_SIN HOMOLOGAR'!$A$1:$R$225,17,FALSE)</f>
        <v>0</v>
      </c>
      <c r="R27" s="9">
        <f>VLOOKUP($A27,'[1]Base_SIN HOMOLOGAR'!$A$1:$R$225,18,FALSE)</f>
        <v>13.13</v>
      </c>
    </row>
    <row r="28" spans="1:18" x14ac:dyDescent="0.3">
      <c r="A28" s="8" t="str">
        <f>'[1]Base_SIN HOMOLOGAR'!A28</f>
        <v>47S142</v>
      </c>
      <c r="B28" t="str">
        <f>VLOOKUP($A28,'[1]Base_SIN HOMOLOGAR'!$A$1:$R$225,2,FALSE)</f>
        <v>Magdalena</v>
      </c>
      <c r="C28" t="str">
        <f>VLOOKUP($A28,'[1]Base_SIN HOMOLOGAR'!$A$1:$R$225,3,FALSE)</f>
        <v>Plato</v>
      </c>
      <c r="D28" s="9">
        <f>VLOOKUP('[1]Base_SIN HOMOLOGAR'!$D28,[1]Dominios!$A$3:$C$23,2,FALSE)</f>
        <v>3</v>
      </c>
      <c r="E28" s="9" t="str">
        <f>VLOOKUP('[1]Base_SIN HOMOLOGAR'!D28,[1]Dominios!$A$3:$C$23,3,FALSE)</f>
        <v>Monomodal o Bimodal</v>
      </c>
      <c r="F28" s="9" t="str">
        <f>VLOOKUP($A28,'[1]Base_SIN HOMOLOGAR'!$A$1:$R$225,6,FALSE)</f>
        <v>1 - 3</v>
      </c>
      <c r="G28" s="9" t="str">
        <f>VLOOKUP($A28,'[1]Base_SIN HOMOLOGAR'!$A$1:$R$225,7,FALSE)</f>
        <v>N/A</v>
      </c>
      <c r="H28" s="9" t="str">
        <f>VLOOKUP($A28,'[1]Base_SIN HOMOLOGAR'!$A$1:$R$225,8,FALSE)</f>
        <v>Bien drenado</v>
      </c>
      <c r="I28" s="9" t="str">
        <f>VLOOKUP($A28,'[1]Base_SIN HOMOLOGAR'!$A$1:$R$225,9,FALSE)</f>
        <v>Ocasional</v>
      </c>
      <c r="J28" s="9" t="str">
        <f>VLOOKUP($A28,'[1]Base_SIN HOMOLOGAR'!$A$1:$R$225,10,FALSE)</f>
        <v>N/A</v>
      </c>
      <c r="K28" s="9" t="str">
        <f>VLOOKUP($A28,'[1]Base_SIN HOMOLOGAR'!$A$1:$R$225,11,FALSE)</f>
        <v>N/A</v>
      </c>
      <c r="L28" s="9" t="str">
        <f>VLOOKUP('[1]Base_SIN HOMOLOGAR'!L28,[1]Dominios!$E$3:$F$9,2,FALSE)</f>
        <v>100 - 150</v>
      </c>
      <c r="M28" s="9" t="str">
        <f>VLOOKUP($A28,'[1]Base_SIN HOMOLOGAR'!$A$1:$R$225,13,FALSE)</f>
        <v>Media</v>
      </c>
      <c r="N28" s="9" t="str">
        <f>VLOOKUP($A28,'[1]Base_SIN HOMOLOGAR'!$A$1:$R$225,14,FALSE)</f>
        <v>Media</v>
      </c>
      <c r="O28" s="9">
        <f>VLOOKUP($A28,'[1]Base_SIN HOMOLOGAR'!$A$1:$R$225,15,FALSE)</f>
        <v>0</v>
      </c>
      <c r="P28" s="9">
        <f>VLOOKUP($A28,'[1]Base_SIN HOMOLOGAR'!$A$1:$R$225,16,FALSE)</f>
        <v>0</v>
      </c>
      <c r="Q28" s="9">
        <f>VLOOKUP($A28,'[1]Base_SIN HOMOLOGAR'!$A$1:$R$225,17,FALSE)</f>
        <v>0.35842293906810041</v>
      </c>
      <c r="R28" s="9">
        <f>VLOOKUP($A28,'[1]Base_SIN HOMOLOGAR'!$A$1:$R$225,18,FALSE)</f>
        <v>83.3</v>
      </c>
    </row>
    <row r="29" spans="1:18" x14ac:dyDescent="0.3">
      <c r="A29" s="8" t="str">
        <f>'[1]Base_SIN HOMOLOGAR'!A29</f>
        <v>47S143</v>
      </c>
      <c r="B29" t="str">
        <f>VLOOKUP($A29,'[1]Base_SIN HOMOLOGAR'!$A$1:$R$225,2,FALSE)</f>
        <v>Magdalena</v>
      </c>
      <c r="C29" t="str">
        <f>VLOOKUP($A29,'[1]Base_SIN HOMOLOGAR'!$A$1:$R$225,3,FALSE)</f>
        <v>Plato</v>
      </c>
      <c r="D29" s="9">
        <f>VLOOKUP('[1]Base_SIN HOMOLOGAR'!$D29,[1]Dominios!$A$3:$C$23,2,FALSE)</f>
        <v>3</v>
      </c>
      <c r="E29" s="9" t="str">
        <f>VLOOKUP('[1]Base_SIN HOMOLOGAR'!D29,[1]Dominios!$A$3:$C$23,3,FALSE)</f>
        <v>Monomodal o Bimodal</v>
      </c>
      <c r="F29" s="9" t="str">
        <f>VLOOKUP($A29,'[1]Base_SIN HOMOLOGAR'!$A$1:$R$225,6,FALSE)</f>
        <v>1 - 3</v>
      </c>
      <c r="G29" s="9" t="str">
        <f>VLOOKUP($A29,'[1]Base_SIN HOMOLOGAR'!$A$1:$R$225,7,FALSE)</f>
        <v>N/A</v>
      </c>
      <c r="H29" s="9" t="str">
        <f>VLOOKUP($A29,'[1]Base_SIN HOMOLOGAR'!$A$1:$R$225,8,FALSE)</f>
        <v>Pobre</v>
      </c>
      <c r="I29" s="9" t="str">
        <f>VLOOKUP($A29,'[1]Base_SIN HOMOLOGAR'!$A$1:$R$225,9,FALSE)</f>
        <v>Ocasional</v>
      </c>
      <c r="J29" s="9" t="str">
        <f>VLOOKUP($A29,'[1]Base_SIN HOMOLOGAR'!$A$1:$R$225,10,FALSE)</f>
        <v>N/A</v>
      </c>
      <c r="K29" s="9" t="str">
        <f>VLOOKUP($A29,'[1]Base_SIN HOMOLOGAR'!$A$1:$R$225,11,FALSE)</f>
        <v>N/A</v>
      </c>
      <c r="L29" s="9" t="str">
        <f>VLOOKUP('[1]Base_SIN HOMOLOGAR'!L29,[1]Dominios!$E$3:$F$9,2,FALSE)</f>
        <v>&lt;25</v>
      </c>
      <c r="M29" s="9" t="str">
        <f>VLOOKUP($A29,'[1]Base_SIN HOMOLOGAR'!$A$1:$R$225,13,FALSE)</f>
        <v>Fina y media</v>
      </c>
      <c r="N29" s="9" t="str">
        <f>VLOOKUP($A29,'[1]Base_SIN HOMOLOGAR'!$A$1:$R$225,14,FALSE)</f>
        <v>Media</v>
      </c>
      <c r="O29" s="9">
        <f>VLOOKUP($A29,'[1]Base_SIN HOMOLOGAR'!$A$1:$R$225,15,FALSE)</f>
        <v>0</v>
      </c>
      <c r="P29" s="9">
        <f>VLOOKUP($A29,'[1]Base_SIN HOMOLOGAR'!$A$1:$R$225,16,FALSE)</f>
        <v>19.2</v>
      </c>
      <c r="Q29" s="9">
        <f>VLOOKUP($A29,'[1]Base_SIN HOMOLOGAR'!$A$1:$R$225,17,FALSE)</f>
        <v>0</v>
      </c>
      <c r="R29" s="9">
        <f>VLOOKUP($A29,'[1]Base_SIN HOMOLOGAR'!$A$1:$R$225,18,FALSE)</f>
        <v>22.7</v>
      </c>
    </row>
    <row r="30" spans="1:18" x14ac:dyDescent="0.3">
      <c r="A30" s="8" t="str">
        <f>'[1]Base_SIN HOMOLOGAR'!A30</f>
        <v>47S151</v>
      </c>
      <c r="B30" t="str">
        <f>VLOOKUP($A30,'[1]Base_SIN HOMOLOGAR'!$A$1:$R$225,2,FALSE)</f>
        <v>Magdalena</v>
      </c>
      <c r="C30" t="str">
        <f>VLOOKUP($A30,'[1]Base_SIN HOMOLOGAR'!$A$1:$R$225,3,FALSE)</f>
        <v>Ariguaní</v>
      </c>
      <c r="D30" s="9">
        <f>VLOOKUP('[1]Base_SIN HOMOLOGAR'!$D30,[1]Dominios!$A$3:$C$23,2,FALSE)</f>
        <v>3</v>
      </c>
      <c r="E30" s="9" t="str">
        <f>VLOOKUP('[1]Base_SIN HOMOLOGAR'!D30,[1]Dominios!$A$3:$C$23,3,FALSE)</f>
        <v>Monomodal o Bimodal</v>
      </c>
      <c r="F30" s="9" t="str">
        <f>VLOOKUP($A30,'[1]Base_SIN HOMOLOGAR'!$A$1:$R$225,6,FALSE)</f>
        <v>1 - 3</v>
      </c>
      <c r="G30" s="9" t="str">
        <f>VLOOKUP($A30,'[1]Base_SIN HOMOLOGAR'!$A$1:$R$225,7,FALSE)</f>
        <v>N/A</v>
      </c>
      <c r="H30" s="9" t="str">
        <f>VLOOKUP($A30,'[1]Base_SIN HOMOLOGAR'!$A$1:$R$225,8,FALSE)</f>
        <v>Muy pobre</v>
      </c>
      <c r="I30" s="9" t="str">
        <f>VLOOKUP($A30,'[1]Base_SIN HOMOLOGAR'!$A$1:$R$225,9,FALSE)</f>
        <v>N/A</v>
      </c>
      <c r="J30" s="9" t="str">
        <f>VLOOKUP($A30,'[1]Base_SIN HOMOLOGAR'!$A$1:$R$225,10,FALSE)</f>
        <v>N/A</v>
      </c>
      <c r="K30" s="9" t="str">
        <f>VLOOKUP($A30,'[1]Base_SIN HOMOLOGAR'!$A$1:$R$225,11,FALSE)</f>
        <v>&lt;0.1</v>
      </c>
      <c r="L30" s="9" t="str">
        <f>VLOOKUP('[1]Base_SIN HOMOLOGAR'!L30,[1]Dominios!$E$3:$F$9,2,FALSE)</f>
        <v>&lt;25</v>
      </c>
      <c r="M30" s="9" t="str">
        <f>VLOOKUP($A30,'[1]Base_SIN HOMOLOGAR'!$A$1:$R$225,13,FALSE)</f>
        <v>Media</v>
      </c>
      <c r="N30" s="9" t="str">
        <f>VLOOKUP($A30,'[1]Base_SIN HOMOLOGAR'!$A$1:$R$225,14,FALSE)</f>
        <v>Alta</v>
      </c>
      <c r="O30" s="9">
        <f>VLOOKUP($A30,'[1]Base_SIN HOMOLOGAR'!$A$1:$R$225,15,FALSE)</f>
        <v>0</v>
      </c>
      <c r="P30" s="9">
        <f>VLOOKUP($A30,'[1]Base_SIN HOMOLOGAR'!$A$1:$R$225,16,FALSE)</f>
        <v>0</v>
      </c>
      <c r="Q30" s="9">
        <f>VLOOKUP($A30,'[1]Base_SIN HOMOLOGAR'!$A$1:$R$225,17,FALSE)</f>
        <v>7.57</v>
      </c>
      <c r="R30" s="9">
        <f>VLOOKUP($A30,'[1]Base_SIN HOMOLOGAR'!$A$1:$R$225,18,FALSE)</f>
        <v>22.7</v>
      </c>
    </row>
    <row r="31" spans="1:18" x14ac:dyDescent="0.3">
      <c r="A31" s="8" t="str">
        <f>'[1]Base_SIN HOMOLOGAR'!A31</f>
        <v>47S153</v>
      </c>
      <c r="B31" t="str">
        <f>VLOOKUP($A31,'[1]Base_SIN HOMOLOGAR'!$A$1:$R$225,2,FALSE)</f>
        <v>Magdalena</v>
      </c>
      <c r="C31" t="str">
        <f>VLOOKUP($A31,'[1]Base_SIN HOMOLOGAR'!$A$1:$R$225,3,FALSE)</f>
        <v>Sabanas de San Ángel</v>
      </c>
      <c r="D31" s="9">
        <f>VLOOKUP('[1]Base_SIN HOMOLOGAR'!$D31,[1]Dominios!$A$3:$C$23,2,FALSE)</f>
        <v>3</v>
      </c>
      <c r="E31" s="9" t="str">
        <f>VLOOKUP('[1]Base_SIN HOMOLOGAR'!D31,[1]Dominios!$A$3:$C$23,3,FALSE)</f>
        <v>Monomodal o Bimodal</v>
      </c>
      <c r="F31" s="9" t="str">
        <f>VLOOKUP($A31,'[1]Base_SIN HOMOLOGAR'!$A$1:$R$225,6,FALSE)</f>
        <v>1 - 3</v>
      </c>
      <c r="G31" s="9" t="str">
        <f>VLOOKUP($A31,'[1]Base_SIN HOMOLOGAR'!$A$1:$R$225,7,FALSE)</f>
        <v>N/A</v>
      </c>
      <c r="H31" s="9" t="str">
        <f>VLOOKUP($A31,'[1]Base_SIN HOMOLOGAR'!$A$1:$R$225,8,FALSE)</f>
        <v>Bien drenado</v>
      </c>
      <c r="I31" s="9" t="str">
        <f>VLOOKUP($A31,'[1]Base_SIN HOMOLOGAR'!$A$1:$R$225,9,FALSE)</f>
        <v>N/A</v>
      </c>
      <c r="J31" s="9" t="str">
        <f>VLOOKUP($A31,'[1]Base_SIN HOMOLOGAR'!$A$1:$R$225,10,FALSE)</f>
        <v>N/A</v>
      </c>
      <c r="K31" s="9" t="str">
        <f>VLOOKUP($A31,'[1]Base_SIN HOMOLOGAR'!$A$1:$R$225,11,FALSE)</f>
        <v>&lt;0.1</v>
      </c>
      <c r="L31" s="9" t="str">
        <f>VLOOKUP('[1]Base_SIN HOMOLOGAR'!L31,[1]Dominios!$E$3:$F$9,2,FALSE)</f>
        <v>50 - 75</v>
      </c>
      <c r="M31" s="9" t="str">
        <f>VLOOKUP($A31,'[1]Base_SIN HOMOLOGAR'!$A$1:$R$225,13,FALSE)</f>
        <v>Media y gruesa</v>
      </c>
      <c r="N31" s="9" t="str">
        <f>VLOOKUP($A31,'[1]Base_SIN HOMOLOGAR'!$A$1:$R$225,14,FALSE)</f>
        <v>Media</v>
      </c>
      <c r="O31" s="9">
        <f>VLOOKUP($A31,'[1]Base_SIN HOMOLOGAR'!$A$1:$R$225,15,FALSE)</f>
        <v>0</v>
      </c>
      <c r="P31" s="9">
        <f>VLOOKUP($A31,'[1]Base_SIN HOMOLOGAR'!$A$1:$R$225,16,FALSE)</f>
        <v>0</v>
      </c>
      <c r="Q31" s="9">
        <f>VLOOKUP($A31,'[1]Base_SIN HOMOLOGAR'!$A$1:$R$225,17,FALSE)</f>
        <v>0</v>
      </c>
      <c r="R31" s="9">
        <f>VLOOKUP($A31,'[1]Base_SIN HOMOLOGAR'!$A$1:$R$225,18,FALSE)</f>
        <v>5.19</v>
      </c>
    </row>
    <row r="32" spans="1:18" x14ac:dyDescent="0.3">
      <c r="A32" s="8" t="str">
        <f>'[1]Base_SIN HOMOLOGAR'!A32</f>
        <v>47S158</v>
      </c>
      <c r="B32" t="str">
        <f>VLOOKUP($A32,'[1]Base_SIN HOMOLOGAR'!$A$1:$R$225,2,FALSE)</f>
        <v>Magdalena</v>
      </c>
      <c r="C32" t="str">
        <f>VLOOKUP($A32,'[1]Base_SIN HOMOLOGAR'!$A$1:$R$225,3,FALSE)</f>
        <v>Ariguaní</v>
      </c>
      <c r="D32" s="9">
        <f>VLOOKUP('[1]Base_SIN HOMOLOGAR'!$D32,[1]Dominios!$A$3:$C$23,2,FALSE)</f>
        <v>3</v>
      </c>
      <c r="E32" s="9" t="str">
        <f>VLOOKUP('[1]Base_SIN HOMOLOGAR'!D32,[1]Dominios!$A$3:$C$23,3,FALSE)</f>
        <v>Monomodal o Bimodal</v>
      </c>
      <c r="F32" s="9" t="str">
        <f>VLOOKUP($A32,'[1]Base_SIN HOMOLOGAR'!$A$1:$R$225,6,FALSE)</f>
        <v>7 - 12</v>
      </c>
      <c r="G32" s="9" t="str">
        <f>VLOOKUP($A32,'[1]Base_SIN HOMOLOGAR'!$A$1:$R$225,7,FALSE)</f>
        <v>Ligero</v>
      </c>
      <c r="H32" s="9" t="str">
        <f>VLOOKUP($A32,'[1]Base_SIN HOMOLOGAR'!$A$1:$R$225,8,FALSE)</f>
        <v>Bien drenado</v>
      </c>
      <c r="I32" s="9" t="str">
        <f>VLOOKUP($A32,'[1]Base_SIN HOMOLOGAR'!$A$1:$R$225,9,FALSE)</f>
        <v>N/A</v>
      </c>
      <c r="J32" s="9" t="str">
        <f>VLOOKUP($A32,'[1]Base_SIN HOMOLOGAR'!$A$1:$R$225,10,FALSE)</f>
        <v>N/A</v>
      </c>
      <c r="K32" s="9" t="str">
        <f>VLOOKUP($A32,'[1]Base_SIN HOMOLOGAR'!$A$1:$R$225,11,FALSE)</f>
        <v>&lt;0.1</v>
      </c>
      <c r="L32" s="9" t="str">
        <f>VLOOKUP('[1]Base_SIN HOMOLOGAR'!L32,[1]Dominios!$E$3:$F$9,2,FALSE)</f>
        <v>50 - 75</v>
      </c>
      <c r="M32" s="9" t="str">
        <f>VLOOKUP($A32,'[1]Base_SIN HOMOLOGAR'!$A$1:$R$225,13,FALSE)</f>
        <v>Fina y media</v>
      </c>
      <c r="N32" s="9" t="str">
        <f>VLOOKUP($A32,'[1]Base_SIN HOMOLOGAR'!$A$1:$R$225,14,FALSE)</f>
        <v>Baja</v>
      </c>
      <c r="O32" s="9">
        <f>VLOOKUP($A32,'[1]Base_SIN HOMOLOGAR'!$A$1:$R$225,15,FALSE)</f>
        <v>0</v>
      </c>
      <c r="P32" s="9">
        <f>VLOOKUP($A32,'[1]Base_SIN HOMOLOGAR'!$A$1:$R$225,16,FALSE)</f>
        <v>0</v>
      </c>
      <c r="Q32" s="9">
        <f>VLOOKUP($A32,'[1]Base_SIN HOMOLOGAR'!$A$1:$R$225,17,FALSE)</f>
        <v>0</v>
      </c>
      <c r="R32" s="9">
        <f>VLOOKUP($A32,'[1]Base_SIN HOMOLOGAR'!$A$1:$R$225,18,FALSE)</f>
        <v>2.2200000000000002</v>
      </c>
    </row>
    <row r="33" spans="1:18" x14ac:dyDescent="0.3">
      <c r="A33" s="8" t="str">
        <f>'[1]Base_SIN HOMOLOGAR'!A33</f>
        <v>47S161</v>
      </c>
      <c r="B33" t="str">
        <f>VLOOKUP($A33,'[1]Base_SIN HOMOLOGAR'!$A$1:$R$225,2,FALSE)</f>
        <v>Magdalena</v>
      </c>
      <c r="C33" t="str">
        <f>VLOOKUP($A33,'[1]Base_SIN HOMOLOGAR'!$A$1:$R$225,3,FALSE)</f>
        <v>Nueva Granada</v>
      </c>
      <c r="D33" s="9">
        <f>VLOOKUP('[1]Base_SIN HOMOLOGAR'!$D33,[1]Dominios!$A$3:$C$23,2,FALSE)</f>
        <v>3</v>
      </c>
      <c r="E33" s="9" t="str">
        <f>VLOOKUP('[1]Base_SIN HOMOLOGAR'!D33,[1]Dominios!$A$3:$C$23,3,FALSE)</f>
        <v>Monomodal o Bimodal</v>
      </c>
      <c r="F33" s="9" t="str">
        <f>VLOOKUP($A33,'[1]Base_SIN HOMOLOGAR'!$A$1:$R$225,6,FALSE)</f>
        <v>1 - 3</v>
      </c>
      <c r="G33" s="9" t="str">
        <f>VLOOKUP($A33,'[1]Base_SIN HOMOLOGAR'!$A$1:$R$225,7,FALSE)</f>
        <v>N/A</v>
      </c>
      <c r="H33" s="9" t="str">
        <f>VLOOKUP($A33,'[1]Base_SIN HOMOLOGAR'!$A$1:$R$225,8,FALSE)</f>
        <v>Moderadamente bien drenado</v>
      </c>
      <c r="I33" s="9" t="str">
        <f>VLOOKUP($A33,'[1]Base_SIN HOMOLOGAR'!$A$1:$R$225,9,FALSE)</f>
        <v>Frecuente</v>
      </c>
      <c r="J33" s="9" t="str">
        <f>VLOOKUP($A33,'[1]Base_SIN HOMOLOGAR'!$A$1:$R$225,10,FALSE)</f>
        <v>N/A</v>
      </c>
      <c r="K33" s="9" t="str">
        <f>VLOOKUP($A33,'[1]Base_SIN HOMOLOGAR'!$A$1:$R$225,11,FALSE)</f>
        <v>&lt;0.1</v>
      </c>
      <c r="L33" s="9" t="str">
        <f>VLOOKUP('[1]Base_SIN HOMOLOGAR'!L33,[1]Dominios!$E$3:$F$9,2,FALSE)</f>
        <v>75 - 100</v>
      </c>
      <c r="M33" s="9" t="str">
        <f>VLOOKUP($A33,'[1]Base_SIN HOMOLOGAR'!$A$1:$R$225,13,FALSE)</f>
        <v>Fina y media</v>
      </c>
      <c r="N33" s="9" t="str">
        <f>VLOOKUP($A33,'[1]Base_SIN HOMOLOGAR'!$A$1:$R$225,14,FALSE)</f>
        <v>Alta</v>
      </c>
      <c r="O33" s="9">
        <f>VLOOKUP($A33,'[1]Base_SIN HOMOLOGAR'!$A$1:$R$225,15,FALSE)</f>
        <v>0</v>
      </c>
      <c r="P33" s="9">
        <f>VLOOKUP($A33,'[1]Base_SIN HOMOLOGAR'!$A$1:$R$225,16,FALSE)</f>
        <v>0</v>
      </c>
      <c r="Q33" s="9">
        <f>VLOOKUP($A33,'[1]Base_SIN HOMOLOGAR'!$A$1:$R$225,17,FALSE)</f>
        <v>4.13</v>
      </c>
      <c r="R33" s="9">
        <f>VLOOKUP($A33,'[1]Base_SIN HOMOLOGAR'!$A$1:$R$225,18,FALSE)</f>
        <v>23.05</v>
      </c>
    </row>
    <row r="34" spans="1:18" x14ac:dyDescent="0.3">
      <c r="A34" s="8" t="str">
        <f>'[1]Base_SIN HOMOLOGAR'!A34</f>
        <v>47S169</v>
      </c>
      <c r="B34" t="str">
        <f>VLOOKUP($A34,'[1]Base_SIN HOMOLOGAR'!$A$1:$R$225,2,FALSE)</f>
        <v>Magdalena</v>
      </c>
      <c r="C34" t="str">
        <f>VLOOKUP($A34,'[1]Base_SIN HOMOLOGAR'!$A$1:$R$225,3,FALSE)</f>
        <v>Nueva Granada</v>
      </c>
      <c r="D34" s="9">
        <f>VLOOKUP('[1]Base_SIN HOMOLOGAR'!$D34,[1]Dominios!$A$3:$C$23,2,FALSE)</f>
        <v>3</v>
      </c>
      <c r="E34" s="9" t="str">
        <f>VLOOKUP('[1]Base_SIN HOMOLOGAR'!D34,[1]Dominios!$A$3:$C$23,3,FALSE)</f>
        <v>Monomodal o Bimodal</v>
      </c>
      <c r="F34" s="9" t="str">
        <f>VLOOKUP($A34,'[1]Base_SIN HOMOLOGAR'!$A$1:$R$225,6,FALSE)</f>
        <v>1 - 3</v>
      </c>
      <c r="G34" s="9" t="str">
        <f>VLOOKUP($A34,'[1]Base_SIN HOMOLOGAR'!$A$1:$R$225,7,FALSE)</f>
        <v>N/A</v>
      </c>
      <c r="H34" s="9" t="str">
        <f>VLOOKUP($A34,'[1]Base_SIN HOMOLOGAR'!$A$1:$R$225,8,FALSE)</f>
        <v>Muy pobre</v>
      </c>
      <c r="I34" s="9" t="str">
        <f>VLOOKUP($A34,'[1]Base_SIN HOMOLOGAR'!$A$1:$R$225,9,FALSE)</f>
        <v>N/A</v>
      </c>
      <c r="J34" s="9" t="str">
        <f>VLOOKUP($A34,'[1]Base_SIN HOMOLOGAR'!$A$1:$R$225,10,FALSE)</f>
        <v>N/A</v>
      </c>
      <c r="K34" s="9" t="str">
        <f>VLOOKUP($A34,'[1]Base_SIN HOMOLOGAR'!$A$1:$R$225,11,FALSE)</f>
        <v>&lt;0.1</v>
      </c>
      <c r="L34" s="9" t="str">
        <f>VLOOKUP('[1]Base_SIN HOMOLOGAR'!L34,[1]Dominios!$E$3:$F$9,2,FALSE)</f>
        <v>&lt;25</v>
      </c>
      <c r="M34" s="9" t="str">
        <f>VLOOKUP($A34,'[1]Base_SIN HOMOLOGAR'!$A$1:$R$225,13,FALSE)</f>
        <v>Fina y media</v>
      </c>
      <c r="N34" s="9" t="str">
        <f>VLOOKUP($A34,'[1]Base_SIN HOMOLOGAR'!$A$1:$R$225,14,FALSE)</f>
        <v>Media</v>
      </c>
      <c r="O34" s="9">
        <f>VLOOKUP($A34,'[1]Base_SIN HOMOLOGAR'!$A$1:$R$225,15,FALSE)</f>
        <v>0</v>
      </c>
      <c r="P34" s="9">
        <f>VLOOKUP($A34,'[1]Base_SIN HOMOLOGAR'!$A$1:$R$225,16,FALSE)</f>
        <v>0</v>
      </c>
      <c r="Q34" s="9">
        <f>VLOOKUP($A34,'[1]Base_SIN HOMOLOGAR'!$A$1:$R$225,17,FALSE)</f>
        <v>0</v>
      </c>
      <c r="R34" s="9">
        <f>VLOOKUP($A34,'[1]Base_SIN HOMOLOGAR'!$A$1:$R$225,18,FALSE)</f>
        <v>3.82</v>
      </c>
    </row>
    <row r="35" spans="1:18" x14ac:dyDescent="0.3">
      <c r="A35" s="8" t="str">
        <f>'[1]Base_SIN HOMOLOGAR'!A35</f>
        <v>47S171</v>
      </c>
      <c r="B35" t="str">
        <f>VLOOKUP($A35,'[1]Base_SIN HOMOLOGAR'!$A$1:$R$225,2,FALSE)</f>
        <v>Magdalena</v>
      </c>
      <c r="C35" t="str">
        <f>VLOOKUP($A35,'[1]Base_SIN HOMOLOGAR'!$A$1:$R$225,3,FALSE)</f>
        <v>Sabanas de San Ángel</v>
      </c>
      <c r="D35" s="9">
        <f>VLOOKUP('[1]Base_SIN HOMOLOGAR'!$D35,[1]Dominios!$A$3:$C$23,2,FALSE)</f>
        <v>3</v>
      </c>
      <c r="E35" s="9" t="str">
        <f>VLOOKUP('[1]Base_SIN HOMOLOGAR'!D35,[1]Dominios!$A$3:$C$23,3,FALSE)</f>
        <v>Monomodal o Bimodal</v>
      </c>
      <c r="F35" s="9" t="str">
        <f>VLOOKUP($A35,'[1]Base_SIN HOMOLOGAR'!$A$1:$R$225,6,FALSE)</f>
        <v>1 - 3</v>
      </c>
      <c r="G35" s="9" t="str">
        <f>VLOOKUP($A35,'[1]Base_SIN HOMOLOGAR'!$A$1:$R$225,7,FALSE)</f>
        <v>N/A</v>
      </c>
      <c r="H35" s="9" t="str">
        <f>VLOOKUP($A35,'[1]Base_SIN HOMOLOGAR'!$A$1:$R$225,8,FALSE)</f>
        <v>Bien drenado</v>
      </c>
      <c r="I35" s="9" t="str">
        <f>VLOOKUP($A35,'[1]Base_SIN HOMOLOGAR'!$A$1:$R$225,9,FALSE)</f>
        <v>Frecuente</v>
      </c>
      <c r="J35" s="9" t="str">
        <f>VLOOKUP($A35,'[1]Base_SIN HOMOLOGAR'!$A$1:$R$225,10,FALSE)</f>
        <v>N/A</v>
      </c>
      <c r="K35" s="9" t="str">
        <f>VLOOKUP($A35,'[1]Base_SIN HOMOLOGAR'!$A$1:$R$225,11,FALSE)</f>
        <v>&lt;0.1</v>
      </c>
      <c r="L35" s="9" t="str">
        <f>VLOOKUP('[1]Base_SIN HOMOLOGAR'!L35,[1]Dominios!$E$3:$F$9,2,FALSE)</f>
        <v>&lt;25</v>
      </c>
      <c r="M35" s="9" t="str">
        <f>VLOOKUP($A35,'[1]Base_SIN HOMOLOGAR'!$A$1:$R$225,13,FALSE)</f>
        <v>Fina y media</v>
      </c>
      <c r="N35" s="9" t="str">
        <f>VLOOKUP($A35,'[1]Base_SIN HOMOLOGAR'!$A$1:$R$225,14,FALSE)</f>
        <v>Alta</v>
      </c>
      <c r="O35" s="9">
        <f>VLOOKUP($A35,'[1]Base_SIN HOMOLOGAR'!$A$1:$R$225,15,FALSE)</f>
        <v>0</v>
      </c>
      <c r="P35" s="9">
        <f>VLOOKUP($A35,'[1]Base_SIN HOMOLOGAR'!$A$1:$R$225,16,FALSE)</f>
        <v>0</v>
      </c>
      <c r="Q35" s="9">
        <f>VLOOKUP($A35,'[1]Base_SIN HOMOLOGAR'!$A$1:$R$225,17,FALSE)</f>
        <v>0</v>
      </c>
      <c r="R35" s="9">
        <f>VLOOKUP($A35,'[1]Base_SIN HOMOLOGAR'!$A$1:$R$225,18,FALSE)</f>
        <v>32.19</v>
      </c>
    </row>
    <row r="36" spans="1:18" x14ac:dyDescent="0.3">
      <c r="A36" s="8" t="str">
        <f>'[1]Base_SIN HOMOLOGAR'!A36</f>
        <v>47S179</v>
      </c>
      <c r="B36" t="str">
        <f>VLOOKUP($A36,'[1]Base_SIN HOMOLOGAR'!$A$1:$R$225,2,FALSE)</f>
        <v>Magdalena</v>
      </c>
      <c r="C36" t="str">
        <f>VLOOKUP($A36,'[1]Base_SIN HOMOLOGAR'!$A$1:$R$225,3,FALSE)</f>
        <v>Zapayán</v>
      </c>
      <c r="D36" s="9">
        <f>VLOOKUP('[1]Base_SIN HOMOLOGAR'!$D36,[1]Dominios!$A$3:$C$23,2,FALSE)</f>
        <v>3</v>
      </c>
      <c r="E36" s="9" t="str">
        <f>VLOOKUP('[1]Base_SIN HOMOLOGAR'!D36,[1]Dominios!$A$3:$C$23,3,FALSE)</f>
        <v>Monomodal o Bimodal</v>
      </c>
      <c r="F36" s="9" t="str">
        <f>VLOOKUP($A36,'[1]Base_SIN HOMOLOGAR'!$A$1:$R$225,6,FALSE)</f>
        <v>1 - 3</v>
      </c>
      <c r="G36" s="9" t="str">
        <f>VLOOKUP($A36,'[1]Base_SIN HOMOLOGAR'!$A$1:$R$225,7,FALSE)</f>
        <v>N/A</v>
      </c>
      <c r="H36" s="9" t="str">
        <f>VLOOKUP($A36,'[1]Base_SIN HOMOLOGAR'!$A$1:$R$225,8,FALSE)</f>
        <v>Bien drenado</v>
      </c>
      <c r="I36" s="9" t="str">
        <f>VLOOKUP($A36,'[1]Base_SIN HOMOLOGAR'!$A$1:$R$225,9,FALSE)</f>
        <v>Ocasional</v>
      </c>
      <c r="J36" s="9" t="str">
        <f>VLOOKUP($A36,'[1]Base_SIN HOMOLOGAR'!$A$1:$R$225,10,FALSE)</f>
        <v>N/A</v>
      </c>
      <c r="K36" s="9" t="str">
        <f>VLOOKUP($A36,'[1]Base_SIN HOMOLOGAR'!$A$1:$R$225,11,FALSE)</f>
        <v>&lt;0.1</v>
      </c>
      <c r="L36" s="9" t="str">
        <f>VLOOKUP('[1]Base_SIN HOMOLOGAR'!L36,[1]Dominios!$E$3:$F$9,2,FALSE)</f>
        <v>&lt;25</v>
      </c>
      <c r="M36" s="9" t="str">
        <f>VLOOKUP($A36,'[1]Base_SIN HOMOLOGAR'!$A$1:$R$225,13,FALSE)</f>
        <v>Media y gruesa</v>
      </c>
      <c r="N36" s="9" t="str">
        <f>VLOOKUP($A36,'[1]Base_SIN HOMOLOGAR'!$A$1:$R$225,14,FALSE)</f>
        <v>Media</v>
      </c>
      <c r="O36" s="9">
        <f>VLOOKUP($A36,'[1]Base_SIN HOMOLOGAR'!$A$1:$R$225,15,FALSE)</f>
        <v>0</v>
      </c>
      <c r="P36" s="9">
        <f>VLOOKUP($A36,'[1]Base_SIN HOMOLOGAR'!$A$1:$R$225,16,FALSE)</f>
        <v>0</v>
      </c>
      <c r="Q36" s="9">
        <f>VLOOKUP($A36,'[1]Base_SIN HOMOLOGAR'!$A$1:$R$225,17,FALSE)</f>
        <v>0</v>
      </c>
      <c r="R36" s="9">
        <f>VLOOKUP($A36,'[1]Base_SIN HOMOLOGAR'!$A$1:$R$225,18,FALSE)</f>
        <v>39.770000000000003</v>
      </c>
    </row>
    <row r="37" spans="1:18" x14ac:dyDescent="0.3">
      <c r="A37" s="8" t="str">
        <f>'[1]Base_SIN HOMOLOGAR'!A37</f>
        <v>47S182</v>
      </c>
      <c r="B37" t="str">
        <f>VLOOKUP($A37,'[1]Base_SIN HOMOLOGAR'!$A$1:$R$225,2,FALSE)</f>
        <v>Magdalena</v>
      </c>
      <c r="C37" t="str">
        <f>VLOOKUP($A37,'[1]Base_SIN HOMOLOGAR'!$A$1:$R$225,3,FALSE)</f>
        <v>Zapayán</v>
      </c>
      <c r="D37" s="9">
        <f>VLOOKUP('[1]Base_SIN HOMOLOGAR'!$D37,[1]Dominios!$A$3:$C$23,2,FALSE)</f>
        <v>3</v>
      </c>
      <c r="E37" s="9" t="str">
        <f>VLOOKUP('[1]Base_SIN HOMOLOGAR'!D37,[1]Dominios!$A$3:$C$23,3,FALSE)</f>
        <v>Monomodal o Bimodal</v>
      </c>
      <c r="F37" s="9" t="str">
        <f>VLOOKUP($A37,'[1]Base_SIN HOMOLOGAR'!$A$1:$R$225,6,FALSE)</f>
        <v>1 - 3</v>
      </c>
      <c r="G37" s="9" t="str">
        <f>VLOOKUP($A37,'[1]Base_SIN HOMOLOGAR'!$A$1:$R$225,7,FALSE)</f>
        <v>N/A</v>
      </c>
      <c r="H37" s="9" t="str">
        <f>VLOOKUP($A37,'[1]Base_SIN HOMOLOGAR'!$A$1:$R$225,8,FALSE)</f>
        <v>Muy pobre</v>
      </c>
      <c r="I37" s="9" t="str">
        <f>VLOOKUP($A37,'[1]Base_SIN HOMOLOGAR'!$A$1:$R$225,9,FALSE)</f>
        <v>N/A</v>
      </c>
      <c r="J37" s="9" t="str">
        <f>VLOOKUP($A37,'[1]Base_SIN HOMOLOGAR'!$A$1:$R$225,10,FALSE)</f>
        <v>N/A</v>
      </c>
      <c r="K37" s="9" t="str">
        <f>VLOOKUP($A37,'[1]Base_SIN HOMOLOGAR'!$A$1:$R$225,11,FALSE)</f>
        <v>&lt;0.1</v>
      </c>
      <c r="L37" s="9" t="str">
        <f>VLOOKUP('[1]Base_SIN HOMOLOGAR'!L37,[1]Dominios!$E$3:$F$9,2,FALSE)</f>
        <v>&lt;25</v>
      </c>
      <c r="M37" s="9" t="str">
        <f>VLOOKUP($A37,'[1]Base_SIN HOMOLOGAR'!$A$1:$R$225,13,FALSE)</f>
        <v>Media</v>
      </c>
      <c r="N37" s="9" t="str">
        <f>VLOOKUP($A37,'[1]Base_SIN HOMOLOGAR'!$A$1:$R$225,14,FALSE)</f>
        <v>Media</v>
      </c>
      <c r="O37" s="9">
        <f>VLOOKUP($A37,'[1]Base_SIN HOMOLOGAR'!$A$1:$R$225,15,FALSE)</f>
        <v>0</v>
      </c>
      <c r="P37" s="9">
        <f>VLOOKUP($A37,'[1]Base_SIN HOMOLOGAR'!$A$1:$R$225,16,FALSE)</f>
        <v>0</v>
      </c>
      <c r="Q37" s="9">
        <f>VLOOKUP($A37,'[1]Base_SIN HOMOLOGAR'!$A$1:$R$225,17,FALSE)</f>
        <v>0</v>
      </c>
      <c r="R37" s="9">
        <f>VLOOKUP($A37,'[1]Base_SIN HOMOLOGAR'!$A$1:$R$225,18,FALSE)</f>
        <v>12.79</v>
      </c>
    </row>
    <row r="38" spans="1:18" x14ac:dyDescent="0.3">
      <c r="A38" s="8" t="str">
        <f>'[1]Base_SIN HOMOLOGAR'!A38</f>
        <v>47S189</v>
      </c>
      <c r="B38" t="str">
        <f>VLOOKUP($A38,'[1]Base_SIN HOMOLOGAR'!$A$1:$R$225,2,FALSE)</f>
        <v>Magdalena</v>
      </c>
      <c r="C38" t="str">
        <f>VLOOKUP($A38,'[1]Base_SIN HOMOLOGAR'!$A$1:$R$225,3,FALSE)</f>
        <v>Tenerife</v>
      </c>
      <c r="D38" s="9">
        <f>VLOOKUP('[1]Base_SIN HOMOLOGAR'!$D38,[1]Dominios!$A$3:$C$23,2,FALSE)</f>
        <v>3</v>
      </c>
      <c r="E38" s="9" t="str">
        <f>VLOOKUP('[1]Base_SIN HOMOLOGAR'!D38,[1]Dominios!$A$3:$C$23,3,FALSE)</f>
        <v>Monomodal o Bimodal</v>
      </c>
      <c r="F38" s="9" t="str">
        <f>VLOOKUP($A38,'[1]Base_SIN HOMOLOGAR'!$A$1:$R$225,6,FALSE)</f>
        <v>3 - 7</v>
      </c>
      <c r="G38" s="9" t="str">
        <f>VLOOKUP($A38,'[1]Base_SIN HOMOLOGAR'!$A$1:$R$225,7,FALSE)</f>
        <v>N/A</v>
      </c>
      <c r="H38" s="9" t="str">
        <f>VLOOKUP($A38,'[1]Base_SIN HOMOLOGAR'!$A$1:$R$225,8,FALSE)</f>
        <v>Bien drenado</v>
      </c>
      <c r="I38" s="9" t="str">
        <f>VLOOKUP($A38,'[1]Base_SIN HOMOLOGAR'!$A$1:$R$225,9,FALSE)</f>
        <v>N/A</v>
      </c>
      <c r="J38" s="9" t="str">
        <f>VLOOKUP($A38,'[1]Base_SIN HOMOLOGAR'!$A$1:$R$225,10,FALSE)</f>
        <v>N/A</v>
      </c>
      <c r="K38" s="9" t="str">
        <f>VLOOKUP($A38,'[1]Base_SIN HOMOLOGAR'!$A$1:$R$225,11,FALSE)</f>
        <v>&lt;0.1</v>
      </c>
      <c r="L38" s="9" t="str">
        <f>VLOOKUP('[1]Base_SIN HOMOLOGAR'!L38,[1]Dominios!$E$3:$F$9,2,FALSE)</f>
        <v>25 - 50</v>
      </c>
      <c r="M38" s="9" t="str">
        <f>VLOOKUP($A38,'[1]Base_SIN HOMOLOGAR'!$A$1:$R$225,13,FALSE)</f>
        <v>Media</v>
      </c>
      <c r="N38" s="9" t="str">
        <f>VLOOKUP($A38,'[1]Base_SIN HOMOLOGAR'!$A$1:$R$225,14,FALSE)</f>
        <v>Media</v>
      </c>
      <c r="O38" s="9">
        <f>VLOOKUP($A38,'[1]Base_SIN HOMOLOGAR'!$A$1:$R$225,15,FALSE)</f>
        <v>0</v>
      </c>
      <c r="P38" s="9">
        <f>VLOOKUP($A38,'[1]Base_SIN HOMOLOGAR'!$A$1:$R$225,16,FALSE)</f>
        <v>0</v>
      </c>
      <c r="Q38" s="9">
        <f>VLOOKUP($A38,'[1]Base_SIN HOMOLOGAR'!$A$1:$R$225,17,FALSE)</f>
        <v>0</v>
      </c>
      <c r="R38" s="9">
        <f>VLOOKUP($A38,'[1]Base_SIN HOMOLOGAR'!$A$1:$R$225,18,FALSE)</f>
        <v>3.62</v>
      </c>
    </row>
    <row r="39" spans="1:18" x14ac:dyDescent="0.3">
      <c r="A39" s="8" t="str">
        <f>'[1]Base_SIN HOMOLOGAR'!A39</f>
        <v>47S190</v>
      </c>
      <c r="B39" t="str">
        <f>VLOOKUP($A39,'[1]Base_SIN HOMOLOGAR'!$A$1:$R$225,2,FALSE)</f>
        <v>Magdalena</v>
      </c>
      <c r="C39" t="str">
        <f>VLOOKUP($A39,'[1]Base_SIN HOMOLOGAR'!$A$1:$R$225,3,FALSE)</f>
        <v>Tenerife</v>
      </c>
      <c r="D39" s="9">
        <f>VLOOKUP('[1]Base_SIN HOMOLOGAR'!$D39,[1]Dominios!$A$3:$C$23,2,FALSE)</f>
        <v>3</v>
      </c>
      <c r="E39" s="9" t="str">
        <f>VLOOKUP('[1]Base_SIN HOMOLOGAR'!D39,[1]Dominios!$A$3:$C$23,3,FALSE)</f>
        <v>Monomodal o Bimodal</v>
      </c>
      <c r="F39" s="9" t="str">
        <f>VLOOKUP($A39,'[1]Base_SIN HOMOLOGAR'!$A$1:$R$225,6,FALSE)</f>
        <v>1 - 3</v>
      </c>
      <c r="G39" s="9" t="str">
        <f>VLOOKUP($A39,'[1]Base_SIN HOMOLOGAR'!$A$1:$R$225,7,FALSE)</f>
        <v>N/A</v>
      </c>
      <c r="H39" s="9" t="str">
        <f>VLOOKUP($A39,'[1]Base_SIN HOMOLOGAR'!$A$1:$R$225,8,FALSE)</f>
        <v>Bien drenado</v>
      </c>
      <c r="I39" s="9" t="str">
        <f>VLOOKUP($A39,'[1]Base_SIN HOMOLOGAR'!$A$1:$R$225,9,FALSE)</f>
        <v>N/A</v>
      </c>
      <c r="J39" s="9" t="str">
        <f>VLOOKUP($A39,'[1]Base_SIN HOMOLOGAR'!$A$1:$R$225,10,FALSE)</f>
        <v>N/A</v>
      </c>
      <c r="K39" s="9" t="str">
        <f>VLOOKUP($A39,'[1]Base_SIN HOMOLOGAR'!$A$1:$R$225,11,FALSE)</f>
        <v>&lt;0.1</v>
      </c>
      <c r="L39" s="9" t="str">
        <f>VLOOKUP('[1]Base_SIN HOMOLOGAR'!L39,[1]Dominios!$E$3:$F$9,2,FALSE)</f>
        <v>50 - 75</v>
      </c>
      <c r="M39" s="9" t="str">
        <f>VLOOKUP($A39,'[1]Base_SIN HOMOLOGAR'!$A$1:$R$225,13,FALSE)</f>
        <v>N/A</v>
      </c>
      <c r="N39" s="9" t="str">
        <f>VLOOKUP($A39,'[1]Base_SIN HOMOLOGAR'!$A$1:$R$225,14,FALSE)</f>
        <v>Muy baja</v>
      </c>
      <c r="O39" s="9">
        <f>VLOOKUP($A39,'[1]Base_SIN HOMOLOGAR'!$A$1:$R$225,15,FALSE)</f>
        <v>0</v>
      </c>
      <c r="P39" s="9">
        <f>VLOOKUP($A39,'[1]Base_SIN HOMOLOGAR'!$A$1:$R$225,16,FALSE)</f>
        <v>0</v>
      </c>
      <c r="Q39" s="9">
        <f>VLOOKUP($A39,'[1]Base_SIN HOMOLOGAR'!$A$1:$R$225,17,FALSE)</f>
        <v>0</v>
      </c>
      <c r="R39" s="9" t="str">
        <f>VLOOKUP($A39,'[1]Base_SIN HOMOLOGAR'!$A$1:$R$225,18,FALSE)</f>
        <v>&lt;2,55</v>
      </c>
    </row>
    <row r="40" spans="1:18" x14ac:dyDescent="0.3">
      <c r="A40" s="8" t="str">
        <f>'[1]Base_SIN HOMOLOGAR'!A40</f>
        <v>47S195</v>
      </c>
      <c r="B40" t="str">
        <f>VLOOKUP($A40,'[1]Base_SIN HOMOLOGAR'!$A$1:$R$225,2,FALSE)</f>
        <v>Magdalena</v>
      </c>
      <c r="C40" t="str">
        <f>VLOOKUP($A40,'[1]Base_SIN HOMOLOGAR'!$A$1:$R$225,3,FALSE)</f>
        <v>Pedraza</v>
      </c>
      <c r="D40" s="9">
        <f>VLOOKUP('[1]Base_SIN HOMOLOGAR'!$D40,[1]Dominios!$A$3:$C$23,2,FALSE)</f>
        <v>3</v>
      </c>
      <c r="E40" s="9" t="str">
        <f>VLOOKUP('[1]Base_SIN HOMOLOGAR'!D40,[1]Dominios!$A$3:$C$23,3,FALSE)</f>
        <v>Monomodal o Bimodal</v>
      </c>
      <c r="F40" s="9" t="str">
        <f>VLOOKUP($A40,'[1]Base_SIN HOMOLOGAR'!$A$1:$R$225,6,FALSE)</f>
        <v>25 - 50</v>
      </c>
      <c r="G40" s="9" t="str">
        <f>VLOOKUP($A40,'[1]Base_SIN HOMOLOGAR'!$A$1:$R$225,7,FALSE)</f>
        <v>Ligero</v>
      </c>
      <c r="H40" s="9" t="str">
        <f>VLOOKUP($A40,'[1]Base_SIN HOMOLOGAR'!$A$1:$R$225,8,FALSE)</f>
        <v>Moderadamente excesivo</v>
      </c>
      <c r="I40" s="9" t="str">
        <f>VLOOKUP($A40,'[1]Base_SIN HOMOLOGAR'!$A$1:$R$225,9,FALSE)</f>
        <v>N/A</v>
      </c>
      <c r="J40" s="9" t="str">
        <f>VLOOKUP($A40,'[1]Base_SIN HOMOLOGAR'!$A$1:$R$225,10,FALSE)</f>
        <v>10</v>
      </c>
      <c r="K40" s="9" t="str">
        <f>VLOOKUP($A40,'[1]Base_SIN HOMOLOGAR'!$A$1:$R$225,11,FALSE)</f>
        <v>3 - 15</v>
      </c>
      <c r="L40" s="9" t="str">
        <f>VLOOKUP('[1]Base_SIN HOMOLOGAR'!L40,[1]Dominios!$E$3:$F$9,2,FALSE)</f>
        <v>25 - 50</v>
      </c>
      <c r="M40" s="9" t="str">
        <f>VLOOKUP($A40,'[1]Base_SIN HOMOLOGAR'!$A$1:$R$225,13,FALSE)</f>
        <v>Fina y media</v>
      </c>
      <c r="N40" s="9" t="str">
        <f>VLOOKUP($A40,'[1]Base_SIN HOMOLOGAR'!$A$1:$R$225,14,FALSE)</f>
        <v>Baja</v>
      </c>
      <c r="O40" s="9">
        <f>VLOOKUP($A40,'[1]Base_SIN HOMOLOGAR'!$A$1:$R$225,15,FALSE)</f>
        <v>0</v>
      </c>
      <c r="P40" s="9">
        <f>VLOOKUP($A40,'[1]Base_SIN HOMOLOGAR'!$A$1:$R$225,16,FALSE)</f>
        <v>0</v>
      </c>
      <c r="Q40" s="9">
        <f>VLOOKUP($A40,'[1]Base_SIN HOMOLOGAR'!$A$1:$R$225,17,FALSE)</f>
        <v>0</v>
      </c>
      <c r="R40" s="9">
        <f>VLOOKUP($A40,'[1]Base_SIN HOMOLOGAR'!$A$1:$R$225,18,FALSE)</f>
        <v>3.79</v>
      </c>
    </row>
    <row r="41" spans="1:18" x14ac:dyDescent="0.3">
      <c r="A41" s="8" t="str">
        <f>'[1]Base_SIN HOMOLOGAR'!A41</f>
        <v>47S197</v>
      </c>
      <c r="B41" t="str">
        <f>VLOOKUP($A41,'[1]Base_SIN HOMOLOGAR'!$A$1:$R$225,2,FALSE)</f>
        <v>Magdalena</v>
      </c>
      <c r="C41" t="str">
        <f>VLOOKUP($A41,'[1]Base_SIN HOMOLOGAR'!$A$1:$R$225,3,FALSE)</f>
        <v>Pedraza</v>
      </c>
      <c r="D41" s="9">
        <f>VLOOKUP('[1]Base_SIN HOMOLOGAR'!$D41,[1]Dominios!$A$3:$C$23,2,FALSE)</f>
        <v>3</v>
      </c>
      <c r="E41" s="9" t="str">
        <f>VLOOKUP('[1]Base_SIN HOMOLOGAR'!D41,[1]Dominios!$A$3:$C$23,3,FALSE)</f>
        <v>Monomodal o Bimodal</v>
      </c>
      <c r="F41" s="9" t="str">
        <f>VLOOKUP($A41,'[1]Base_SIN HOMOLOGAR'!$A$1:$R$225,6,FALSE)</f>
        <v>7 - 12</v>
      </c>
      <c r="G41" s="9" t="str">
        <f>VLOOKUP($A41,'[1]Base_SIN HOMOLOGAR'!$A$1:$R$225,7,FALSE)</f>
        <v>Ligero</v>
      </c>
      <c r="H41" s="9" t="str">
        <f>VLOOKUP($A41,'[1]Base_SIN HOMOLOGAR'!$A$1:$R$225,8,FALSE)</f>
        <v>Bien drenado</v>
      </c>
      <c r="I41" s="9" t="str">
        <f>VLOOKUP($A41,'[1]Base_SIN HOMOLOGAR'!$A$1:$R$225,9,FALSE)</f>
        <v>N/A</v>
      </c>
      <c r="J41" s="9" t="str">
        <f>VLOOKUP($A41,'[1]Base_SIN HOMOLOGAR'!$A$1:$R$225,10,FALSE)</f>
        <v>3</v>
      </c>
      <c r="K41" s="9" t="str">
        <f>VLOOKUP($A41,'[1]Base_SIN HOMOLOGAR'!$A$1:$R$225,11,FALSE)</f>
        <v>&lt;0.1</v>
      </c>
      <c r="L41" s="9" t="str">
        <f>VLOOKUP('[1]Base_SIN HOMOLOGAR'!L41,[1]Dominios!$E$3:$F$9,2,FALSE)</f>
        <v>25 - 50</v>
      </c>
      <c r="M41" s="9" t="str">
        <f>VLOOKUP($A41,'[1]Base_SIN HOMOLOGAR'!$A$1:$R$225,13,FALSE)</f>
        <v>Fina y media</v>
      </c>
      <c r="N41" s="9" t="str">
        <f>VLOOKUP($A41,'[1]Base_SIN HOMOLOGAR'!$A$1:$R$225,14,FALSE)</f>
        <v>Baja</v>
      </c>
      <c r="O41" s="9">
        <f>VLOOKUP($A41,'[1]Base_SIN HOMOLOGAR'!$A$1:$R$225,15,FALSE)</f>
        <v>0</v>
      </c>
      <c r="P41" s="9">
        <f>VLOOKUP($A41,'[1]Base_SIN HOMOLOGAR'!$A$1:$R$225,16,FALSE)</f>
        <v>0</v>
      </c>
      <c r="Q41" s="9">
        <f>VLOOKUP($A41,'[1]Base_SIN HOMOLOGAR'!$A$1:$R$225,17,FALSE)</f>
        <v>0</v>
      </c>
      <c r="R41" s="9">
        <f>VLOOKUP($A41,'[1]Base_SIN HOMOLOGAR'!$A$1:$R$225,18,FALSE)</f>
        <v>6.47</v>
      </c>
    </row>
    <row r="42" spans="1:18" x14ac:dyDescent="0.3">
      <c r="A42" s="8" t="str">
        <f>'[1]Base_SIN HOMOLOGAR'!A42</f>
        <v>47S202</v>
      </c>
      <c r="B42" t="str">
        <f>VLOOKUP($A42,'[1]Base_SIN HOMOLOGAR'!$A$1:$R$225,2,FALSE)</f>
        <v>Magdalena</v>
      </c>
      <c r="C42" t="str">
        <f>VLOOKUP($A42,'[1]Base_SIN HOMOLOGAR'!$A$1:$R$225,3,FALSE)</f>
        <v>Ciénaga</v>
      </c>
      <c r="D42" s="9">
        <f>VLOOKUP('[1]Base_SIN HOMOLOGAR'!$D42,[1]Dominios!$A$3:$C$23,2,FALSE)</f>
        <v>15</v>
      </c>
      <c r="E42" s="9" t="str">
        <f>VLOOKUP('[1]Base_SIN HOMOLOGAR'!D42,[1]Dominios!$A$3:$C$23,3,FALSE)</f>
        <v>Bimodal</v>
      </c>
      <c r="F42" s="9" t="str">
        <f>VLOOKUP($A42,'[1]Base_SIN HOMOLOGAR'!$A$1:$R$225,6,FALSE)</f>
        <v>&gt;75</v>
      </c>
      <c r="G42" s="9" t="str">
        <f>VLOOKUP($A42,'[1]Base_SIN HOMOLOGAR'!$A$1:$R$225,7,FALSE)</f>
        <v>N/A</v>
      </c>
      <c r="H42" s="9" t="str">
        <f>VLOOKUP($A42,'[1]Base_SIN HOMOLOGAR'!$A$1:$R$225,8,FALSE)</f>
        <v>Bien drenado</v>
      </c>
      <c r="I42" s="9" t="str">
        <f>VLOOKUP($A42,'[1]Base_SIN HOMOLOGAR'!$A$1:$R$225,9,FALSE)</f>
        <v>N/A</v>
      </c>
      <c r="J42" s="9" t="str">
        <f>VLOOKUP($A42,'[1]Base_SIN HOMOLOGAR'!$A$1:$R$225,10,FALSE)</f>
        <v>5</v>
      </c>
      <c r="K42" s="9" t="str">
        <f>VLOOKUP($A42,'[1]Base_SIN HOMOLOGAR'!$A$1:$R$225,11,FALSE)</f>
        <v>3 - 15</v>
      </c>
      <c r="L42" s="9" t="str">
        <f>VLOOKUP('[1]Base_SIN HOMOLOGAR'!L42,[1]Dominios!$E$3:$F$9,2,FALSE)</f>
        <v>100 - 150</v>
      </c>
      <c r="M42" s="9" t="str">
        <f>VLOOKUP($A42,'[1]Base_SIN HOMOLOGAR'!$A$1:$R$225,13,FALSE)</f>
        <v>Fina</v>
      </c>
      <c r="N42" s="9" t="str">
        <f>VLOOKUP($A42,'[1]Base_SIN HOMOLOGAR'!$A$1:$R$225,14,FALSE)</f>
        <v>Muy baja</v>
      </c>
      <c r="O42" s="9">
        <f>VLOOKUP($A42,'[1]Base_SIN HOMOLOGAR'!$A$1:$R$225,15,FALSE)</f>
        <v>0</v>
      </c>
      <c r="P42" s="9">
        <f>VLOOKUP($A42,'[1]Base_SIN HOMOLOGAR'!$A$1:$R$225,16,FALSE)</f>
        <v>0</v>
      </c>
      <c r="Q42" s="9">
        <f>VLOOKUP($A42,'[1]Base_SIN HOMOLOGAR'!$A$1:$R$225,17,FALSE)</f>
        <v>97.41</v>
      </c>
      <c r="R42" s="9">
        <f>VLOOKUP($A42,'[1]Base_SIN HOMOLOGAR'!$A$1:$R$225,18,FALSE)</f>
        <v>2.59</v>
      </c>
    </row>
    <row r="43" spans="1:18" x14ac:dyDescent="0.3">
      <c r="A43" s="8" t="str">
        <f>'[1]Base_SIN HOMOLOGAR'!A43</f>
        <v>47S203</v>
      </c>
      <c r="B43" t="str">
        <f>VLOOKUP($A43,'[1]Base_SIN HOMOLOGAR'!$A$1:$R$225,2,FALSE)</f>
        <v>Magdalena</v>
      </c>
      <c r="C43" t="str">
        <f>VLOOKUP($A43,'[1]Base_SIN HOMOLOGAR'!$A$1:$R$225,3,FALSE)</f>
        <v>Ciénaga</v>
      </c>
      <c r="D43" s="9">
        <f>VLOOKUP('[1]Base_SIN HOMOLOGAR'!$D43,[1]Dominios!$A$3:$C$23,2,FALSE)</f>
        <v>2</v>
      </c>
      <c r="E43" s="9" t="str">
        <f>VLOOKUP('[1]Base_SIN HOMOLOGAR'!D43,[1]Dominios!$A$3:$C$23,3,FALSE)</f>
        <v>Monomodal</v>
      </c>
      <c r="F43" s="9" t="str">
        <f>VLOOKUP($A43,'[1]Base_SIN HOMOLOGAR'!$A$1:$R$225,6,FALSE)</f>
        <v>3 - 7</v>
      </c>
      <c r="G43" s="9" t="str">
        <f>VLOOKUP($A43,'[1]Base_SIN HOMOLOGAR'!$A$1:$R$225,7,FALSE)</f>
        <v>Ligero</v>
      </c>
      <c r="H43" s="9" t="str">
        <f>VLOOKUP($A43,'[1]Base_SIN HOMOLOGAR'!$A$1:$R$225,8,FALSE)</f>
        <v>Bien drenado</v>
      </c>
      <c r="I43" s="9" t="str">
        <f>VLOOKUP($A43,'[1]Base_SIN HOMOLOGAR'!$A$1:$R$225,9,FALSE)</f>
        <v>N/A</v>
      </c>
      <c r="J43" s="9" t="str">
        <f>VLOOKUP($A43,'[1]Base_SIN HOMOLOGAR'!$A$1:$R$225,10,FALSE)</f>
        <v>40</v>
      </c>
      <c r="K43" s="9" t="str">
        <f>VLOOKUP($A43,'[1]Base_SIN HOMOLOGAR'!$A$1:$R$225,11,FALSE)</f>
        <v>0.1 - 3</v>
      </c>
      <c r="L43" s="9" t="str">
        <f>VLOOKUP('[1]Base_SIN HOMOLOGAR'!L43,[1]Dominios!$E$3:$F$9,2,FALSE)</f>
        <v>50 - 75</v>
      </c>
      <c r="M43" s="9" t="str">
        <f>VLOOKUP($A43,'[1]Base_SIN HOMOLOGAR'!$A$1:$R$225,13,FALSE)</f>
        <v>Muy fina y fina</v>
      </c>
      <c r="N43" s="9" t="str">
        <f>VLOOKUP($A43,'[1]Base_SIN HOMOLOGAR'!$A$1:$R$225,14,FALSE)</f>
        <v>Baja</v>
      </c>
      <c r="O43" s="9">
        <f>VLOOKUP($A43,'[1]Base_SIN HOMOLOGAR'!$A$1:$R$225,15,FALSE)</f>
        <v>0</v>
      </c>
      <c r="P43" s="9">
        <f>VLOOKUP($A43,'[1]Base_SIN HOMOLOGAR'!$A$1:$R$225,16,FALSE)</f>
        <v>0</v>
      </c>
      <c r="Q43" s="9">
        <f>VLOOKUP($A43,'[1]Base_SIN HOMOLOGAR'!$A$1:$R$225,17,FALSE)</f>
        <v>0</v>
      </c>
      <c r="R43" s="9">
        <f>VLOOKUP($A43,'[1]Base_SIN HOMOLOGAR'!$A$1:$R$225,18,FALSE)</f>
        <v>0.08</v>
      </c>
    </row>
    <row r="44" spans="1:18" x14ac:dyDescent="0.3">
      <c r="A44" s="8" t="str">
        <f>'[1]Base_SIN HOMOLOGAR'!A44</f>
        <v>47S204</v>
      </c>
      <c r="B44" t="str">
        <f>VLOOKUP($A44,'[1]Base_SIN HOMOLOGAR'!$A$1:$R$225,2,FALSE)</f>
        <v>Magdalena</v>
      </c>
      <c r="C44" t="str">
        <f>VLOOKUP($A44,'[1]Base_SIN HOMOLOGAR'!$A$1:$R$225,3,FALSE)</f>
        <v>Aracataca</v>
      </c>
      <c r="D44" s="9">
        <f>VLOOKUP('[1]Base_SIN HOMOLOGAR'!$D44,[1]Dominios!$A$3:$C$23,2,FALSE)</f>
        <v>10</v>
      </c>
      <c r="E44" s="9" t="str">
        <f>VLOOKUP('[1]Base_SIN HOMOLOGAR'!D44,[1]Dominios!$A$3:$C$23,3,FALSE)</f>
        <v>Bimodal</v>
      </c>
      <c r="F44" s="9" t="str">
        <f>VLOOKUP($A44,'[1]Base_SIN HOMOLOGAR'!$A$1:$R$225,6,FALSE)</f>
        <v>25 - 50</v>
      </c>
      <c r="G44" s="9" t="str">
        <f>VLOOKUP($A44,'[1]Base_SIN HOMOLOGAR'!$A$1:$R$225,7,FALSE)</f>
        <v>Ligero</v>
      </c>
      <c r="H44" s="9" t="str">
        <f>VLOOKUP($A44,'[1]Base_SIN HOMOLOGAR'!$A$1:$R$225,8,FALSE)</f>
        <v>Bien drenado</v>
      </c>
      <c r="I44" s="9" t="str">
        <f>VLOOKUP($A44,'[1]Base_SIN HOMOLOGAR'!$A$1:$R$225,9,FALSE)</f>
        <v>N/A</v>
      </c>
      <c r="J44" s="9" t="str">
        <f>VLOOKUP($A44,'[1]Base_SIN HOMOLOGAR'!$A$1:$R$225,10,FALSE)</f>
        <v>N/A</v>
      </c>
      <c r="K44" s="9" t="str">
        <f>VLOOKUP($A44,'[1]Base_SIN HOMOLOGAR'!$A$1:$R$225,11,FALSE)</f>
        <v>N/A</v>
      </c>
      <c r="L44" s="9" t="str">
        <f>VLOOKUP('[1]Base_SIN HOMOLOGAR'!L44,[1]Dominios!$E$3:$F$9,2,FALSE)</f>
        <v>100 - 150</v>
      </c>
      <c r="M44" s="9" t="str">
        <f>VLOOKUP($A44,'[1]Base_SIN HOMOLOGAR'!$A$1:$R$225,13,FALSE)</f>
        <v>Fina y media</v>
      </c>
      <c r="N44" s="9" t="str">
        <f>VLOOKUP($A44,'[1]Base_SIN HOMOLOGAR'!$A$1:$R$225,14,FALSE)</f>
        <v>Baja</v>
      </c>
      <c r="O44" s="9">
        <f>VLOOKUP($A44,'[1]Base_SIN HOMOLOGAR'!$A$1:$R$225,15,FALSE)</f>
        <v>0</v>
      </c>
      <c r="P44" s="9">
        <f>VLOOKUP($A44,'[1]Base_SIN HOMOLOGAR'!$A$1:$R$225,16,FALSE)</f>
        <v>0</v>
      </c>
      <c r="Q44" s="9">
        <f>VLOOKUP($A44,'[1]Base_SIN HOMOLOGAR'!$A$1:$R$225,17,FALSE)</f>
        <v>0</v>
      </c>
      <c r="R44" s="9">
        <f>VLOOKUP($A44,'[1]Base_SIN HOMOLOGAR'!$A$1:$R$225,18,FALSE)</f>
        <v>22.03</v>
      </c>
    </row>
    <row r="45" spans="1:18" x14ac:dyDescent="0.3">
      <c r="A45" s="8" t="str">
        <f>'[1]Base_SIN HOMOLOGAR'!A45</f>
        <v>47S205</v>
      </c>
      <c r="B45" t="str">
        <f>VLOOKUP($A45,'[1]Base_SIN HOMOLOGAR'!$A$1:$R$225,2,FALSE)</f>
        <v>Magdalena</v>
      </c>
      <c r="C45" t="str">
        <f>VLOOKUP($A45,'[1]Base_SIN HOMOLOGAR'!$A$1:$R$225,3,FALSE)</f>
        <v>Aracataca</v>
      </c>
      <c r="D45" s="9">
        <f>VLOOKUP('[1]Base_SIN HOMOLOGAR'!$D45,[1]Dominios!$A$3:$C$23,2,FALSE)</f>
        <v>2</v>
      </c>
      <c r="E45" s="9" t="str">
        <f>VLOOKUP('[1]Base_SIN HOMOLOGAR'!D45,[1]Dominios!$A$3:$C$23,3,FALSE)</f>
        <v>Monomodal</v>
      </c>
      <c r="F45" s="9" t="str">
        <f>VLOOKUP($A45,'[1]Base_SIN HOMOLOGAR'!$A$1:$R$225,6,FALSE)</f>
        <v>25 - 50</v>
      </c>
      <c r="G45" s="9" t="str">
        <f>VLOOKUP($A45,'[1]Base_SIN HOMOLOGAR'!$A$1:$R$225,7,FALSE)</f>
        <v>Ligero</v>
      </c>
      <c r="H45" s="9" t="str">
        <f>VLOOKUP($A45,'[1]Base_SIN HOMOLOGAR'!$A$1:$R$225,8,FALSE)</f>
        <v>Moderadamente excesivo</v>
      </c>
      <c r="I45" s="9" t="str">
        <f>VLOOKUP($A45,'[1]Base_SIN HOMOLOGAR'!$A$1:$R$225,9,FALSE)</f>
        <v>N/A</v>
      </c>
      <c r="J45" s="9" t="str">
        <f>VLOOKUP($A45,'[1]Base_SIN HOMOLOGAR'!$A$1:$R$225,10,FALSE)</f>
        <v>N/A</v>
      </c>
      <c r="K45" s="9" t="str">
        <f>VLOOKUP($A45,'[1]Base_SIN HOMOLOGAR'!$A$1:$R$225,11,FALSE)</f>
        <v>3 - 15</v>
      </c>
      <c r="L45" s="9" t="str">
        <f>VLOOKUP('[1]Base_SIN HOMOLOGAR'!L45,[1]Dominios!$E$3:$F$9,2,FALSE)</f>
        <v>50 - 75</v>
      </c>
      <c r="M45" s="9" t="str">
        <f>VLOOKUP($A45,'[1]Base_SIN HOMOLOGAR'!$A$1:$R$225,13,FALSE)</f>
        <v>Fina</v>
      </c>
      <c r="N45" s="9" t="str">
        <f>VLOOKUP($A45,'[1]Base_SIN HOMOLOGAR'!$A$1:$R$225,14,FALSE)</f>
        <v>Baja</v>
      </c>
      <c r="O45" s="9">
        <f>VLOOKUP($A45,'[1]Base_SIN HOMOLOGAR'!$A$1:$R$225,15,FALSE)</f>
        <v>0</v>
      </c>
      <c r="P45" s="9">
        <f>VLOOKUP($A45,'[1]Base_SIN HOMOLOGAR'!$A$1:$R$225,16,FALSE)</f>
        <v>0</v>
      </c>
      <c r="Q45" s="9">
        <f>VLOOKUP($A45,'[1]Base_SIN HOMOLOGAR'!$A$1:$R$225,17,FALSE)</f>
        <v>0</v>
      </c>
      <c r="R45" s="9">
        <f>VLOOKUP($A45,'[1]Base_SIN HOMOLOGAR'!$A$1:$R$225,18,FALSE)</f>
        <v>1.58</v>
      </c>
    </row>
    <row r="46" spans="1:18" x14ac:dyDescent="0.3">
      <c r="A46" s="8" t="str">
        <f>'[1]Base_SIN HOMOLOGAR'!A46</f>
        <v>47S208</v>
      </c>
      <c r="B46" t="str">
        <f>VLOOKUP($A46,'[1]Base_SIN HOMOLOGAR'!$A$1:$R$225,2,FALSE)</f>
        <v>Magdalena</v>
      </c>
      <c r="C46" t="str">
        <f>VLOOKUP($A46,'[1]Base_SIN HOMOLOGAR'!$A$1:$R$225,3,FALSE)</f>
        <v>Ciénaga</v>
      </c>
      <c r="D46" s="9">
        <f>VLOOKUP('[1]Base_SIN HOMOLOGAR'!$D46,[1]Dominios!$A$3:$C$23,2,FALSE)</f>
        <v>3</v>
      </c>
      <c r="E46" s="9" t="str">
        <f>VLOOKUP('[1]Base_SIN HOMOLOGAR'!D46,[1]Dominios!$A$3:$C$23,3,FALSE)</f>
        <v>Monomodal o Bimodal</v>
      </c>
      <c r="F46" s="9" t="str">
        <f>VLOOKUP($A46,'[1]Base_SIN HOMOLOGAR'!$A$1:$R$225,6,FALSE)</f>
        <v>50 - 75</v>
      </c>
      <c r="G46" s="9" t="str">
        <f>VLOOKUP($A46,'[1]Base_SIN HOMOLOGAR'!$A$1:$R$225,7,FALSE)</f>
        <v>N/A</v>
      </c>
      <c r="H46" s="9" t="str">
        <f>VLOOKUP($A46,'[1]Base_SIN HOMOLOGAR'!$A$1:$R$225,8,FALSE)</f>
        <v>Bien drenado</v>
      </c>
      <c r="I46" s="9" t="str">
        <f>VLOOKUP($A46,'[1]Base_SIN HOMOLOGAR'!$A$1:$R$225,9,FALSE)</f>
        <v>N/A</v>
      </c>
      <c r="J46" s="9" t="str">
        <f>VLOOKUP($A46,'[1]Base_SIN HOMOLOGAR'!$A$1:$R$225,10,FALSE)</f>
        <v>20</v>
      </c>
      <c r="K46" s="9" t="str">
        <f>VLOOKUP($A46,'[1]Base_SIN HOMOLOGAR'!$A$1:$R$225,11,FALSE)</f>
        <v>0.1 - 3</v>
      </c>
      <c r="L46" s="9" t="str">
        <f>VLOOKUP('[1]Base_SIN HOMOLOGAR'!L46,[1]Dominios!$E$3:$F$9,2,FALSE)</f>
        <v>50 - 75</v>
      </c>
      <c r="M46" s="9" t="str">
        <f>VLOOKUP($A46,'[1]Base_SIN HOMOLOGAR'!$A$1:$R$225,13,FALSE)</f>
        <v>Fina y media</v>
      </c>
      <c r="N46" s="9" t="e">
        <f>VLOOKUP($A46,'[1]Base_SIN HOMOLOGAR'!$A$1:$R$225,14,FALSE)</f>
        <v>#N/A</v>
      </c>
      <c r="O46" s="9" t="e">
        <f>VLOOKUP($A46,'[1]Base_SIN HOMOLOGAR'!$A$1:$R$225,15,FALSE)</f>
        <v>#N/A</v>
      </c>
      <c r="P46" s="9" t="e">
        <f>VLOOKUP($A46,'[1]Base_SIN HOMOLOGAR'!$A$1:$R$225,16,FALSE)</f>
        <v>#N/A</v>
      </c>
      <c r="Q46" s="9" t="e">
        <f>VLOOKUP($A46,'[1]Base_SIN HOMOLOGAR'!$A$1:$R$225,17,FALSE)</f>
        <v>#N/A</v>
      </c>
      <c r="R46" s="9" t="e">
        <f>VLOOKUP($A46,'[1]Base_SIN HOMOLOGAR'!$A$1:$R$225,18,FALSE)</f>
        <v>#N/A</v>
      </c>
    </row>
    <row r="47" spans="1:18" x14ac:dyDescent="0.3">
      <c r="A47" s="8" t="str">
        <f>'[1]Base_SIN HOMOLOGAR'!A47</f>
        <v>47S209</v>
      </c>
      <c r="B47" t="str">
        <f>VLOOKUP($A47,'[1]Base_SIN HOMOLOGAR'!$A$1:$R$225,2,FALSE)</f>
        <v>Magdalena</v>
      </c>
      <c r="C47" t="str">
        <f>VLOOKUP($A47,'[1]Base_SIN HOMOLOGAR'!$A$1:$R$225,3,FALSE)</f>
        <v>Ciénaga</v>
      </c>
      <c r="D47" s="9">
        <f>VLOOKUP('[1]Base_SIN HOMOLOGAR'!$D47,[1]Dominios!$A$3:$C$23,2,FALSE)</f>
        <v>3</v>
      </c>
      <c r="E47" s="9" t="str">
        <f>VLOOKUP('[1]Base_SIN HOMOLOGAR'!D47,[1]Dominios!$A$3:$C$23,3,FALSE)</f>
        <v>Monomodal o Bimodal</v>
      </c>
      <c r="F47" s="9" t="str">
        <f>VLOOKUP($A47,'[1]Base_SIN HOMOLOGAR'!$A$1:$R$225,6,FALSE)</f>
        <v>3 - 7</v>
      </c>
      <c r="G47" s="9" t="str">
        <f>VLOOKUP($A47,'[1]Base_SIN HOMOLOGAR'!$A$1:$R$225,7,FALSE)</f>
        <v>N/A</v>
      </c>
      <c r="H47" s="9" t="str">
        <f>VLOOKUP($A47,'[1]Base_SIN HOMOLOGAR'!$A$1:$R$225,8,FALSE)</f>
        <v>Moderadamente excesivo</v>
      </c>
      <c r="I47" s="9" t="str">
        <f>VLOOKUP($A47,'[1]Base_SIN HOMOLOGAR'!$A$1:$R$225,9,FALSE)</f>
        <v>N/A</v>
      </c>
      <c r="J47" s="9" t="str">
        <f>VLOOKUP($A47,'[1]Base_SIN HOMOLOGAR'!$A$1:$R$225,10,FALSE)</f>
        <v>N/A</v>
      </c>
      <c r="K47" s="9" t="str">
        <f>VLOOKUP($A47,'[1]Base_SIN HOMOLOGAR'!$A$1:$R$225,11,FALSE)</f>
        <v>N/A</v>
      </c>
      <c r="L47" s="9" t="str">
        <f>VLOOKUP('[1]Base_SIN HOMOLOGAR'!L47,[1]Dominios!$E$3:$F$9,2,FALSE)</f>
        <v>100 - 150</v>
      </c>
      <c r="M47" s="9" t="str">
        <f>VLOOKUP($A47,'[1]Base_SIN HOMOLOGAR'!$A$1:$R$225,13,FALSE)</f>
        <v>Fina</v>
      </c>
      <c r="N47" s="9" t="str">
        <f>VLOOKUP($A47,'[1]Base_SIN HOMOLOGAR'!$A$1:$R$225,14,FALSE)</f>
        <v>Media</v>
      </c>
      <c r="O47" s="9">
        <f>VLOOKUP($A47,'[1]Base_SIN HOMOLOGAR'!$A$1:$R$225,15,FALSE)</f>
        <v>0</v>
      </c>
      <c r="P47" s="9">
        <f>VLOOKUP($A47,'[1]Base_SIN HOMOLOGAR'!$A$1:$R$225,16,FALSE)</f>
        <v>0</v>
      </c>
      <c r="Q47" s="9">
        <f>VLOOKUP($A47,'[1]Base_SIN HOMOLOGAR'!$A$1:$R$225,17,FALSE)</f>
        <v>0</v>
      </c>
      <c r="R47" s="9">
        <f>VLOOKUP($A47,'[1]Base_SIN HOMOLOGAR'!$A$1:$R$225,18,FALSE)</f>
        <v>60.54</v>
      </c>
    </row>
    <row r="48" spans="1:18" x14ac:dyDescent="0.3">
      <c r="A48" s="8" t="str">
        <f>'[1]Base_SIN HOMOLOGAR'!A48</f>
        <v>47S210</v>
      </c>
      <c r="B48" t="str">
        <f>VLOOKUP($A48,'[1]Base_SIN HOMOLOGAR'!$A$1:$R$225,2,FALSE)</f>
        <v>Magdalena</v>
      </c>
      <c r="C48" t="str">
        <f>VLOOKUP($A48,'[1]Base_SIN HOMOLOGAR'!$A$1:$R$225,3,FALSE)</f>
        <v>Aracataca</v>
      </c>
      <c r="D48" s="9">
        <f>VLOOKUP('[1]Base_SIN HOMOLOGAR'!$D48,[1]Dominios!$A$3:$C$23,2,FALSE)</f>
        <v>3</v>
      </c>
      <c r="E48" s="9" t="str">
        <f>VLOOKUP('[1]Base_SIN HOMOLOGAR'!D48,[1]Dominios!$A$3:$C$23,3,FALSE)</f>
        <v>Monomodal o Bimodal</v>
      </c>
      <c r="F48" s="9" t="str">
        <f>VLOOKUP($A48,'[1]Base_SIN HOMOLOGAR'!$A$1:$R$225,6,FALSE)</f>
        <v>25 - 50</v>
      </c>
      <c r="G48" s="9" t="str">
        <f>VLOOKUP($A48,'[1]Base_SIN HOMOLOGAR'!$A$1:$R$225,7,FALSE)</f>
        <v>Ligero</v>
      </c>
      <c r="H48" s="9" t="str">
        <f>VLOOKUP($A48,'[1]Base_SIN HOMOLOGAR'!$A$1:$R$225,8,FALSE)</f>
        <v>Moderadamente excesivo</v>
      </c>
      <c r="I48" s="9" t="str">
        <f>VLOOKUP($A48,'[1]Base_SIN HOMOLOGAR'!$A$1:$R$225,9,FALSE)</f>
        <v>N/A</v>
      </c>
      <c r="J48" s="9" t="str">
        <f>VLOOKUP($A48,'[1]Base_SIN HOMOLOGAR'!$A$1:$R$225,10,FALSE)</f>
        <v>20</v>
      </c>
      <c r="K48" s="9" t="str">
        <f>VLOOKUP($A48,'[1]Base_SIN HOMOLOGAR'!$A$1:$R$225,11,FALSE)</f>
        <v>3 - 15</v>
      </c>
      <c r="L48" s="9" t="str">
        <f>VLOOKUP('[1]Base_SIN HOMOLOGAR'!L48,[1]Dominios!$E$3:$F$9,2,FALSE)</f>
        <v>25 - 50</v>
      </c>
      <c r="M48" s="9" t="str">
        <f>VLOOKUP($A48,'[1]Base_SIN HOMOLOGAR'!$A$1:$R$225,13,FALSE)</f>
        <v>N/A</v>
      </c>
      <c r="N48" s="9" t="str">
        <f>VLOOKUP($A48,'[1]Base_SIN HOMOLOGAR'!$A$1:$R$225,14,FALSE)</f>
        <v>Baja</v>
      </c>
      <c r="O48" s="9">
        <f>VLOOKUP($A48,'[1]Base_SIN HOMOLOGAR'!$A$1:$R$225,15,FALSE)</f>
        <v>0</v>
      </c>
      <c r="P48" s="9">
        <f>VLOOKUP($A48,'[1]Base_SIN HOMOLOGAR'!$A$1:$R$225,16,FALSE)</f>
        <v>0</v>
      </c>
      <c r="Q48" s="9">
        <f>VLOOKUP($A48,'[1]Base_SIN HOMOLOGAR'!$A$1:$R$225,17,FALSE)</f>
        <v>43.01</v>
      </c>
      <c r="R48" s="9">
        <f>VLOOKUP($A48,'[1]Base_SIN HOMOLOGAR'!$A$1:$R$225,18,FALSE)</f>
        <v>0.39</v>
      </c>
    </row>
    <row r="49" spans="1:18" x14ac:dyDescent="0.3">
      <c r="A49" s="8" t="str">
        <f>'[1]Base_SIN HOMOLOGAR'!A49</f>
        <v>47S211</v>
      </c>
      <c r="B49" t="str">
        <f>VLOOKUP($A49,'[1]Base_SIN HOMOLOGAR'!$A$1:$R$225,2,FALSE)</f>
        <v>Magdalena</v>
      </c>
      <c r="C49" t="str">
        <f>VLOOKUP($A49,'[1]Base_SIN HOMOLOGAR'!$A$1:$R$225,3,FALSE)</f>
        <v>Ciénaga</v>
      </c>
      <c r="D49" s="9">
        <f>VLOOKUP('[1]Base_SIN HOMOLOGAR'!$D49,[1]Dominios!$A$3:$C$23,2,FALSE)</f>
        <v>3</v>
      </c>
      <c r="E49" s="9" t="str">
        <f>VLOOKUP('[1]Base_SIN HOMOLOGAR'!D49,[1]Dominios!$A$3:$C$23,3,FALSE)</f>
        <v>Monomodal o Bimodal</v>
      </c>
      <c r="F49" s="9" t="str">
        <f>VLOOKUP($A49,'[1]Base_SIN HOMOLOGAR'!$A$1:$R$225,6,FALSE)</f>
        <v>25 - 50</v>
      </c>
      <c r="G49" s="9" t="str">
        <f>VLOOKUP($A49,'[1]Base_SIN HOMOLOGAR'!$A$1:$R$225,7,FALSE)</f>
        <v>N/A</v>
      </c>
      <c r="H49" s="9" t="str">
        <f>VLOOKUP($A49,'[1]Base_SIN HOMOLOGAR'!$A$1:$R$225,8,FALSE)</f>
        <v>Bien drenado</v>
      </c>
      <c r="I49" s="9" t="str">
        <f>VLOOKUP($A49,'[1]Base_SIN HOMOLOGAR'!$A$1:$R$225,9,FALSE)</f>
        <v>N/A</v>
      </c>
      <c r="J49" s="9" t="str">
        <f>VLOOKUP($A49,'[1]Base_SIN HOMOLOGAR'!$A$1:$R$225,10,FALSE)</f>
        <v>40</v>
      </c>
      <c r="K49" s="9" t="str">
        <f>VLOOKUP($A49,'[1]Base_SIN HOMOLOGAR'!$A$1:$R$225,11,FALSE)</f>
        <v>3 - 15</v>
      </c>
      <c r="L49" s="9" t="str">
        <f>VLOOKUP('[1]Base_SIN HOMOLOGAR'!L49,[1]Dominios!$E$3:$F$9,2,FALSE)</f>
        <v>50 - 75</v>
      </c>
      <c r="M49" s="9" t="str">
        <f>VLOOKUP($A49,'[1]Base_SIN HOMOLOGAR'!$A$1:$R$225,13,FALSE)</f>
        <v>Fina</v>
      </c>
      <c r="N49" s="9" t="str">
        <f>VLOOKUP($A49,'[1]Base_SIN HOMOLOGAR'!$A$1:$R$225,14,FALSE)</f>
        <v>Media</v>
      </c>
      <c r="O49" s="9">
        <f>VLOOKUP($A49,'[1]Base_SIN HOMOLOGAR'!$A$1:$R$225,15,FALSE)</f>
        <v>0</v>
      </c>
      <c r="P49" s="9">
        <f>VLOOKUP($A49,'[1]Base_SIN HOMOLOGAR'!$A$1:$R$225,16,FALSE)</f>
        <v>0</v>
      </c>
      <c r="Q49" s="9">
        <f>VLOOKUP($A49,'[1]Base_SIN HOMOLOGAR'!$A$1:$R$225,17,FALSE)</f>
        <v>0</v>
      </c>
      <c r="R49" s="9">
        <f>VLOOKUP($A49,'[1]Base_SIN HOMOLOGAR'!$A$1:$R$225,18,FALSE)</f>
        <v>30.62</v>
      </c>
    </row>
    <row r="50" spans="1:18" x14ac:dyDescent="0.3">
      <c r="A50" s="8" t="str">
        <f>'[1]Base_SIN HOMOLOGAR'!A50</f>
        <v>47S212</v>
      </c>
      <c r="B50" t="str">
        <f>VLOOKUP($A50,'[1]Base_SIN HOMOLOGAR'!$A$1:$R$225,2,FALSE)</f>
        <v>Magdalena</v>
      </c>
      <c r="C50" t="str">
        <f>VLOOKUP($A50,'[1]Base_SIN HOMOLOGAR'!$A$1:$R$225,3,FALSE)</f>
        <v>Ciénaga</v>
      </c>
      <c r="D50" s="9">
        <f>VLOOKUP('[1]Base_SIN HOMOLOGAR'!$D50,[1]Dominios!$A$3:$C$23,2,FALSE)</f>
        <v>10</v>
      </c>
      <c r="E50" s="9" t="str">
        <f>VLOOKUP('[1]Base_SIN HOMOLOGAR'!D50,[1]Dominios!$A$3:$C$23,3,FALSE)</f>
        <v>Bimodal</v>
      </c>
      <c r="F50" s="9" t="str">
        <f>VLOOKUP($A50,'[1]Base_SIN HOMOLOGAR'!$A$1:$R$225,6,FALSE)</f>
        <v>25 - 50</v>
      </c>
      <c r="G50" s="9" t="str">
        <f>VLOOKUP($A50,'[1]Base_SIN HOMOLOGAR'!$A$1:$R$225,7,FALSE)</f>
        <v>N/A</v>
      </c>
      <c r="H50" s="9" t="str">
        <f>VLOOKUP($A50,'[1]Base_SIN HOMOLOGAR'!$A$1:$R$225,8,FALSE)</f>
        <v>Bien drenado</v>
      </c>
      <c r="I50" s="9" t="str">
        <f>VLOOKUP($A50,'[1]Base_SIN HOMOLOGAR'!$A$1:$R$225,9,FALSE)</f>
        <v>N/A</v>
      </c>
      <c r="J50" s="9" t="str">
        <f>VLOOKUP($A50,'[1]Base_SIN HOMOLOGAR'!$A$1:$R$225,10,FALSE)</f>
        <v>N/A</v>
      </c>
      <c r="K50" s="9" t="str">
        <f>VLOOKUP($A50,'[1]Base_SIN HOMOLOGAR'!$A$1:$R$225,11,FALSE)</f>
        <v>3 - 15</v>
      </c>
      <c r="L50" s="9" t="str">
        <f>VLOOKUP('[1]Base_SIN HOMOLOGAR'!L50,[1]Dominios!$E$3:$F$9,2,FALSE)</f>
        <v>100 - 150</v>
      </c>
      <c r="M50" s="9" t="str">
        <f>VLOOKUP($A50,'[1]Base_SIN HOMOLOGAR'!$A$1:$R$225,13,FALSE)</f>
        <v>Fina y media</v>
      </c>
      <c r="N50" s="9" t="str">
        <f>VLOOKUP($A50,'[1]Base_SIN HOMOLOGAR'!$A$1:$R$225,14,FALSE)</f>
        <v>Muy baja</v>
      </c>
      <c r="O50" s="9">
        <f>VLOOKUP($A50,'[1]Base_SIN HOMOLOGAR'!$A$1:$R$225,15,FALSE)</f>
        <v>0</v>
      </c>
      <c r="P50" s="9">
        <f>VLOOKUP($A50,'[1]Base_SIN HOMOLOGAR'!$A$1:$R$225,16,FALSE)</f>
        <v>0</v>
      </c>
      <c r="Q50" s="9">
        <f>VLOOKUP($A50,'[1]Base_SIN HOMOLOGAR'!$A$1:$R$225,17,FALSE)</f>
        <v>99.34</v>
      </c>
      <c r="R50" s="9">
        <f>VLOOKUP($A50,'[1]Base_SIN HOMOLOGAR'!$A$1:$R$225,18,FALSE)</f>
        <v>0.48</v>
      </c>
    </row>
    <row r="51" spans="1:18" x14ac:dyDescent="0.3">
      <c r="A51" s="8" t="str">
        <f>'[1]Base_SIN HOMOLOGAR'!A51</f>
        <v>47S214</v>
      </c>
      <c r="B51" t="str">
        <f>VLOOKUP($A51,'[1]Base_SIN HOMOLOGAR'!$A$1:$R$225,2,FALSE)</f>
        <v>Magdalena</v>
      </c>
      <c r="C51" t="str">
        <f>VLOOKUP($A51,'[1]Base_SIN HOMOLOGAR'!$A$1:$R$225,3,FALSE)</f>
        <v>Aracataca</v>
      </c>
      <c r="D51" s="9">
        <f>VLOOKUP('[1]Base_SIN HOMOLOGAR'!$D51,[1]Dominios!$A$3:$C$23,2,FALSE)</f>
        <v>3</v>
      </c>
      <c r="E51" s="9" t="str">
        <f>VLOOKUP('[1]Base_SIN HOMOLOGAR'!D51,[1]Dominios!$A$3:$C$23,3,FALSE)</f>
        <v>Monomodal o Bimodal</v>
      </c>
      <c r="F51" s="9" t="str">
        <f>VLOOKUP($A51,'[1]Base_SIN HOMOLOGAR'!$A$1:$R$225,6,FALSE)</f>
        <v>12 - 25</v>
      </c>
      <c r="G51" s="9" t="str">
        <f>VLOOKUP($A51,'[1]Base_SIN HOMOLOGAR'!$A$1:$R$225,7,FALSE)</f>
        <v>Ligero</v>
      </c>
      <c r="H51" s="9" t="str">
        <f>VLOOKUP($A51,'[1]Base_SIN HOMOLOGAR'!$A$1:$R$225,8,FALSE)</f>
        <v>Bien drenado</v>
      </c>
      <c r="I51" s="9" t="str">
        <f>VLOOKUP($A51,'[1]Base_SIN HOMOLOGAR'!$A$1:$R$225,9,FALSE)</f>
        <v>N/A</v>
      </c>
      <c r="J51" s="9">
        <f>VLOOKUP($A51,'[1]Base_SIN HOMOLOGAR'!$A$1:$R$225,10,FALSE)</f>
        <v>35</v>
      </c>
      <c r="K51" s="9" t="str">
        <f>VLOOKUP($A51,'[1]Base_SIN HOMOLOGAR'!$A$1:$R$225,11,FALSE)</f>
        <v>3 - 15</v>
      </c>
      <c r="L51" s="9" t="str">
        <f>VLOOKUP('[1]Base_SIN HOMOLOGAR'!L51,[1]Dominios!$E$3:$F$9,2,FALSE)</f>
        <v>25 - 50</v>
      </c>
      <c r="M51" s="9" t="str">
        <f>VLOOKUP($A51,'[1]Base_SIN HOMOLOGAR'!$A$1:$R$225,13,FALSE)</f>
        <v>N/A</v>
      </c>
      <c r="N51" s="9" t="str">
        <f>VLOOKUP($A51,'[1]Base_SIN HOMOLOGAR'!$A$1:$R$225,14,FALSE)</f>
        <v>Muy baja</v>
      </c>
      <c r="O51" s="9">
        <f>VLOOKUP($A51,'[1]Base_SIN HOMOLOGAR'!$A$1:$R$225,15,FALSE)</f>
        <v>0</v>
      </c>
      <c r="P51" s="9">
        <f>VLOOKUP($A51,'[1]Base_SIN HOMOLOGAR'!$A$1:$R$225,16,FALSE)</f>
        <v>0</v>
      </c>
      <c r="Q51" s="9">
        <f>VLOOKUP($A51,'[1]Base_SIN HOMOLOGAR'!$A$1:$R$225,17,FALSE)</f>
        <v>0</v>
      </c>
      <c r="R51" s="9">
        <f>VLOOKUP($A51,'[1]Base_SIN HOMOLOGAR'!$A$1:$R$225,18,FALSE)</f>
        <v>0.66</v>
      </c>
    </row>
    <row r="52" spans="1:18" x14ac:dyDescent="0.3">
      <c r="A52" s="8" t="str">
        <f>'[1]Base_SIN HOMOLOGAR'!A52</f>
        <v>47S215</v>
      </c>
      <c r="B52" t="str">
        <f>VLOOKUP($A52,'[1]Base_SIN HOMOLOGAR'!$A$1:$R$225,2,FALSE)</f>
        <v>Magdalena</v>
      </c>
      <c r="C52" t="str">
        <f>VLOOKUP($A52,'[1]Base_SIN HOMOLOGAR'!$A$1:$R$225,3,FALSE)</f>
        <v>Aracataca</v>
      </c>
      <c r="D52" s="9">
        <f>VLOOKUP('[1]Base_SIN HOMOLOGAR'!$D52,[1]Dominios!$A$3:$C$23,2,FALSE)</f>
        <v>3</v>
      </c>
      <c r="E52" s="9" t="str">
        <f>VLOOKUP('[1]Base_SIN HOMOLOGAR'!D52,[1]Dominios!$A$3:$C$23,3,FALSE)</f>
        <v>Monomodal o Bimodal</v>
      </c>
      <c r="F52" s="9" t="str">
        <f>VLOOKUP($A52,'[1]Base_SIN HOMOLOGAR'!$A$1:$R$225,6,FALSE)</f>
        <v>3 - 7</v>
      </c>
      <c r="G52" s="9" t="str">
        <f>VLOOKUP($A52,'[1]Base_SIN HOMOLOGAR'!$A$1:$R$225,7,FALSE)</f>
        <v>N/A</v>
      </c>
      <c r="H52" s="9" t="str">
        <f>VLOOKUP($A52,'[1]Base_SIN HOMOLOGAR'!$A$1:$R$225,8,FALSE)</f>
        <v>Bien drenado</v>
      </c>
      <c r="I52" s="9" t="str">
        <f>VLOOKUP($A52,'[1]Base_SIN HOMOLOGAR'!$A$1:$R$225,9,FALSE)</f>
        <v>N/A</v>
      </c>
      <c r="J52" s="9" t="str">
        <f>VLOOKUP($A52,'[1]Base_SIN HOMOLOGAR'!$A$1:$R$225,10,FALSE)</f>
        <v>N/A</v>
      </c>
      <c r="K52" s="9" t="str">
        <f>VLOOKUP($A52,'[1]Base_SIN HOMOLOGAR'!$A$1:$R$225,11,FALSE)</f>
        <v>&lt;0.1</v>
      </c>
      <c r="L52" s="9" t="str">
        <f>VLOOKUP('[1]Base_SIN HOMOLOGAR'!L52,[1]Dominios!$E$3:$F$9,2,FALSE)</f>
        <v>100 - 150</v>
      </c>
      <c r="M52" s="9" t="str">
        <f>VLOOKUP($A52,'[1]Base_SIN HOMOLOGAR'!$A$1:$R$225,13,FALSE)</f>
        <v>N/A</v>
      </c>
      <c r="N52" s="9" t="str">
        <f>VLOOKUP($A52,'[1]Base_SIN HOMOLOGAR'!$A$1:$R$225,14,FALSE)</f>
        <v>Baja</v>
      </c>
      <c r="O52" s="9">
        <f>VLOOKUP($A52,'[1]Base_SIN HOMOLOGAR'!$A$1:$R$225,15,FALSE)</f>
        <v>0</v>
      </c>
      <c r="P52" s="9">
        <f>VLOOKUP($A52,'[1]Base_SIN HOMOLOGAR'!$A$1:$R$225,16,FALSE)</f>
        <v>0</v>
      </c>
      <c r="Q52" s="9">
        <f>VLOOKUP($A52,'[1]Base_SIN HOMOLOGAR'!$A$1:$R$225,17,FALSE)</f>
        <v>0</v>
      </c>
      <c r="R52" s="9">
        <f>VLOOKUP($A52,'[1]Base_SIN HOMOLOGAR'!$A$1:$R$225,18,FALSE)</f>
        <v>2.2799999999999998</v>
      </c>
    </row>
    <row r="53" spans="1:18" x14ac:dyDescent="0.3">
      <c r="A53" s="8" t="str">
        <f>'[1]Base_SIN HOMOLOGAR'!A53</f>
        <v>47S216</v>
      </c>
      <c r="B53" t="str">
        <f>VLOOKUP($A53,'[1]Base_SIN HOMOLOGAR'!$A$1:$R$225,2,FALSE)</f>
        <v>Magdalena</v>
      </c>
      <c r="C53" t="str">
        <f>VLOOKUP($A53,'[1]Base_SIN HOMOLOGAR'!$A$1:$R$225,3,FALSE)</f>
        <v>Ciénaga</v>
      </c>
      <c r="D53" s="9">
        <f>VLOOKUP('[1]Base_SIN HOMOLOGAR'!$D53,[1]Dominios!$A$3:$C$23,2,FALSE)</f>
        <v>10</v>
      </c>
      <c r="E53" s="9" t="str">
        <f>VLOOKUP('[1]Base_SIN HOMOLOGAR'!D53,[1]Dominios!$A$3:$C$23,3,FALSE)</f>
        <v>Bimodal</v>
      </c>
      <c r="F53" s="9" t="str">
        <f>VLOOKUP($A53,'[1]Base_SIN HOMOLOGAR'!$A$1:$R$225,6,FALSE)</f>
        <v>25 - 50</v>
      </c>
      <c r="G53" s="9" t="str">
        <f>VLOOKUP($A53,'[1]Base_SIN HOMOLOGAR'!$A$1:$R$225,7,FALSE)</f>
        <v>N/A</v>
      </c>
      <c r="H53" s="9" t="str">
        <f>VLOOKUP($A53,'[1]Base_SIN HOMOLOGAR'!$A$1:$R$225,8,FALSE)</f>
        <v>Bien drenado</v>
      </c>
      <c r="I53" s="9" t="str">
        <f>VLOOKUP($A53,'[1]Base_SIN HOMOLOGAR'!$A$1:$R$225,9,FALSE)</f>
        <v>N/A</v>
      </c>
      <c r="J53" s="9" t="str">
        <f>VLOOKUP($A53,'[1]Base_SIN HOMOLOGAR'!$A$1:$R$225,10,FALSE)</f>
        <v>N/A</v>
      </c>
      <c r="K53" s="9" t="str">
        <f>VLOOKUP($A53,'[1]Base_SIN HOMOLOGAR'!$A$1:$R$225,11,FALSE)</f>
        <v>&lt;0.1</v>
      </c>
      <c r="L53" s="9" t="str">
        <f>VLOOKUP('[1]Base_SIN HOMOLOGAR'!L53,[1]Dominios!$E$3:$F$9,2,FALSE)</f>
        <v>50 - 75</v>
      </c>
      <c r="M53" s="9" t="str">
        <f>VLOOKUP($A53,'[1]Base_SIN HOMOLOGAR'!$A$1:$R$225,13,FALSE)</f>
        <v>Media</v>
      </c>
      <c r="N53" s="9" t="str">
        <f>VLOOKUP($A53,'[1]Base_SIN HOMOLOGAR'!$A$1:$R$225,14,FALSE)</f>
        <v>Muy baja</v>
      </c>
      <c r="O53" s="9">
        <f>VLOOKUP($A53,'[1]Base_SIN HOMOLOGAR'!$A$1:$R$225,15,FALSE)</f>
        <v>0</v>
      </c>
      <c r="P53" s="9">
        <f>VLOOKUP($A53,'[1]Base_SIN HOMOLOGAR'!$A$1:$R$225,16,FALSE)</f>
        <v>0</v>
      </c>
      <c r="Q53" s="9">
        <f>VLOOKUP($A53,'[1]Base_SIN HOMOLOGAR'!$A$1:$R$225,17,FALSE)</f>
        <v>0</v>
      </c>
      <c r="R53" s="9">
        <f>VLOOKUP($A53,'[1]Base_SIN HOMOLOGAR'!$A$1:$R$225,18,FALSE)</f>
        <v>11.93</v>
      </c>
    </row>
    <row r="54" spans="1:18" x14ac:dyDescent="0.3">
      <c r="A54" s="8" t="str">
        <f>'[1]Base_SIN HOMOLOGAR'!A54</f>
        <v>47S217</v>
      </c>
      <c r="B54" t="str">
        <f>VLOOKUP($A54,'[1]Base_SIN HOMOLOGAR'!$A$1:$R$225,2,FALSE)</f>
        <v>Magdalena</v>
      </c>
      <c r="C54" t="str">
        <f>VLOOKUP($A54,'[1]Base_SIN HOMOLOGAR'!$A$1:$R$225,3,FALSE)</f>
        <v>Ciénaga</v>
      </c>
      <c r="D54" s="9">
        <f>VLOOKUP('[1]Base_SIN HOMOLOGAR'!$D54,[1]Dominios!$A$3:$C$23,2,FALSE)</f>
        <v>3</v>
      </c>
      <c r="E54" s="9" t="str">
        <f>VLOOKUP('[1]Base_SIN HOMOLOGAR'!D54,[1]Dominios!$A$3:$C$23,3,FALSE)</f>
        <v>Monomodal o Bimodal</v>
      </c>
      <c r="F54" s="9" t="str">
        <f>VLOOKUP($A54,'[1]Base_SIN HOMOLOGAR'!$A$1:$R$225,6,FALSE)</f>
        <v>0 - 1</v>
      </c>
      <c r="G54" s="9" t="str">
        <f>VLOOKUP($A54,'[1]Base_SIN HOMOLOGAR'!$A$1:$R$225,7,FALSE)</f>
        <v>N/A</v>
      </c>
      <c r="H54" s="9" t="str">
        <f>VLOOKUP($A54,'[1]Base_SIN HOMOLOGAR'!$A$1:$R$225,8,FALSE)</f>
        <v>Muy pobre</v>
      </c>
      <c r="I54" s="9" t="str">
        <f>VLOOKUP($A54,'[1]Base_SIN HOMOLOGAR'!$A$1:$R$225,9,FALSE)</f>
        <v>Muy frecuente</v>
      </c>
      <c r="J54" s="9" t="str">
        <f>VLOOKUP($A54,'[1]Base_SIN HOMOLOGAR'!$A$1:$R$225,10,FALSE)</f>
        <v>N/A</v>
      </c>
      <c r="K54" s="9" t="str">
        <f>VLOOKUP($A54,'[1]Base_SIN HOMOLOGAR'!$A$1:$R$225,11,FALSE)</f>
        <v>&lt;0.1</v>
      </c>
      <c r="L54" s="9" t="str">
        <f>VLOOKUP('[1]Base_SIN HOMOLOGAR'!L54,[1]Dominios!$E$3:$F$9,2,FALSE)</f>
        <v>&lt;25</v>
      </c>
      <c r="M54" s="9" t="str">
        <f>VLOOKUP($A54,'[1]Base_SIN HOMOLOGAR'!$A$1:$R$225,13,FALSE)</f>
        <v>N/A</v>
      </c>
      <c r="N54" s="9" t="str">
        <f>VLOOKUP($A54,'[1]Base_SIN HOMOLOGAR'!$A$1:$R$225,14,FALSE)</f>
        <v>Baja</v>
      </c>
      <c r="O54" s="9" t="str">
        <f>VLOOKUP($A54,'[1]Base_SIN HOMOLOGAR'!$A$1:$R$225,15,FALSE)</f>
        <v xml:space="preserve"> </v>
      </c>
      <c r="P54" s="9">
        <f>VLOOKUP($A54,'[1]Base_SIN HOMOLOGAR'!$A$1:$R$225,16,FALSE)</f>
        <v>72.62</v>
      </c>
      <c r="Q54" s="9">
        <f>VLOOKUP($A54,'[1]Base_SIN HOMOLOGAR'!$A$1:$R$225,17,FALSE)</f>
        <v>0</v>
      </c>
      <c r="R54" s="9">
        <f>VLOOKUP($A54,'[1]Base_SIN HOMOLOGAR'!$A$1:$R$225,18,FALSE)</f>
        <v>49.6</v>
      </c>
    </row>
    <row r="55" spans="1:18" x14ac:dyDescent="0.3">
      <c r="A55" s="8" t="str">
        <f>'[1]Base_SIN HOMOLOGAR'!A55</f>
        <v>47S218</v>
      </c>
      <c r="B55" t="str">
        <f>VLOOKUP($A55,'[1]Base_SIN HOMOLOGAR'!$A$1:$R$225,2,FALSE)</f>
        <v>Magdalena</v>
      </c>
      <c r="C55" t="str">
        <f>VLOOKUP($A55,'[1]Base_SIN HOMOLOGAR'!$A$1:$R$225,3,FALSE)</f>
        <v>Ciénaga</v>
      </c>
      <c r="D55" s="9">
        <f>VLOOKUP('[1]Base_SIN HOMOLOGAR'!$D55,[1]Dominios!$A$3:$C$23,2,FALSE)</f>
        <v>2</v>
      </c>
      <c r="E55" s="9" t="str">
        <f>VLOOKUP('[1]Base_SIN HOMOLOGAR'!D55,[1]Dominios!$A$3:$C$23,3,FALSE)</f>
        <v>Monomodal</v>
      </c>
      <c r="F55" s="9" t="str">
        <f>VLOOKUP($A55,'[1]Base_SIN HOMOLOGAR'!$A$1:$R$225,6,FALSE)</f>
        <v>1 - 3</v>
      </c>
      <c r="G55" s="9" t="str">
        <f>VLOOKUP($A55,'[1]Base_SIN HOMOLOGAR'!$A$1:$R$225,7,FALSE)</f>
        <v>N/A</v>
      </c>
      <c r="H55" s="9" t="str">
        <f>VLOOKUP($A55,'[1]Base_SIN HOMOLOGAR'!$A$1:$R$225,8,FALSE)</f>
        <v>Bien drenado</v>
      </c>
      <c r="I55" s="9" t="str">
        <f>VLOOKUP($A55,'[1]Base_SIN HOMOLOGAR'!$A$1:$R$225,9,FALSE)</f>
        <v>N/A</v>
      </c>
      <c r="J55" s="9" t="str">
        <f>VLOOKUP($A55,'[1]Base_SIN HOMOLOGAR'!$A$1:$R$225,10,FALSE)</f>
        <v>N/A</v>
      </c>
      <c r="K55" s="9" t="str">
        <f>VLOOKUP($A55,'[1]Base_SIN HOMOLOGAR'!$A$1:$R$225,11,FALSE)</f>
        <v>&lt;0.1</v>
      </c>
      <c r="L55" s="9" t="str">
        <f>VLOOKUP('[1]Base_SIN HOMOLOGAR'!L55,[1]Dominios!$E$3:$F$9,2,FALSE)</f>
        <v>100 - 150</v>
      </c>
      <c r="M55" s="9" t="str">
        <f>VLOOKUP($A55,'[1]Base_SIN HOMOLOGAR'!$A$1:$R$225,13,FALSE)</f>
        <v>Media</v>
      </c>
      <c r="N55" s="9" t="str">
        <f>VLOOKUP($A55,'[1]Base_SIN HOMOLOGAR'!$A$1:$R$225,14,FALSE)</f>
        <v>Baja</v>
      </c>
      <c r="O55" s="9">
        <f>VLOOKUP($A55,'[1]Base_SIN HOMOLOGAR'!$A$1:$R$225,15,FALSE)</f>
        <v>0</v>
      </c>
      <c r="P55" s="9">
        <f>VLOOKUP($A55,'[1]Base_SIN HOMOLOGAR'!$A$1:$R$225,16,FALSE)</f>
        <v>0</v>
      </c>
      <c r="Q55" s="9">
        <f>VLOOKUP($A55,'[1]Base_SIN HOMOLOGAR'!$A$1:$R$225,17,FALSE)</f>
        <v>0</v>
      </c>
      <c r="R55" s="9">
        <f>VLOOKUP($A55,'[1]Base_SIN HOMOLOGAR'!$A$1:$R$225,18,FALSE)</f>
        <v>19.97</v>
      </c>
    </row>
    <row r="56" spans="1:18" x14ac:dyDescent="0.3">
      <c r="A56" s="8" t="str">
        <f>'[1]Base_SIN HOMOLOGAR'!A56</f>
        <v>47S219</v>
      </c>
      <c r="B56" t="str">
        <f>VLOOKUP($A56,'[1]Base_SIN HOMOLOGAR'!$A$1:$R$225,2,FALSE)</f>
        <v>Magdalena</v>
      </c>
      <c r="C56" t="str">
        <f>VLOOKUP($A56,'[1]Base_SIN HOMOLOGAR'!$A$1:$R$225,3,FALSE)</f>
        <v>Ciénaga</v>
      </c>
      <c r="D56" s="9">
        <f>VLOOKUP('[1]Base_SIN HOMOLOGAR'!$D56,[1]Dominios!$A$3:$C$23,2,FALSE)</f>
        <v>3</v>
      </c>
      <c r="E56" s="9" t="str">
        <f>VLOOKUP('[1]Base_SIN HOMOLOGAR'!D56,[1]Dominios!$A$3:$C$23,3,FALSE)</f>
        <v>Monomodal o Bimodal</v>
      </c>
      <c r="F56" s="9" t="str">
        <f>VLOOKUP($A56,'[1]Base_SIN HOMOLOGAR'!$A$1:$R$225,6,FALSE)</f>
        <v>12 - 25</v>
      </c>
      <c r="G56" s="9" t="str">
        <f>VLOOKUP($A56,'[1]Base_SIN HOMOLOGAR'!$A$1:$R$225,7,FALSE)</f>
        <v>Ligero</v>
      </c>
      <c r="H56" s="9" t="str">
        <f>VLOOKUP($A56,'[1]Base_SIN HOMOLOGAR'!$A$1:$R$225,8,FALSE)</f>
        <v>Bien drenado</v>
      </c>
      <c r="I56" s="9" t="str">
        <f>VLOOKUP($A56,'[1]Base_SIN HOMOLOGAR'!$A$1:$R$225,9,FALSE)</f>
        <v>N/A</v>
      </c>
      <c r="J56" s="9" t="str">
        <f>VLOOKUP($A56,'[1]Base_SIN HOMOLOGAR'!$A$1:$R$225,10,FALSE)</f>
        <v>N/A</v>
      </c>
      <c r="K56" s="9" t="str">
        <f>VLOOKUP($A56,'[1]Base_SIN HOMOLOGAR'!$A$1:$R$225,11,FALSE)</f>
        <v>0.1 - 3</v>
      </c>
      <c r="L56" s="9" t="str">
        <f>VLOOKUP('[1]Base_SIN HOMOLOGAR'!L56,[1]Dominios!$E$3:$F$9,2,FALSE)</f>
        <v>25 - 50</v>
      </c>
      <c r="M56" s="9" t="str">
        <f>VLOOKUP($A56,'[1]Base_SIN HOMOLOGAR'!$A$1:$R$225,13,FALSE)</f>
        <v>Media</v>
      </c>
      <c r="N56" s="9" t="str">
        <f>VLOOKUP($A56,'[1]Base_SIN HOMOLOGAR'!$A$1:$R$225,14,FALSE)</f>
        <v>Baja</v>
      </c>
      <c r="O56" s="9">
        <f>VLOOKUP($A56,'[1]Base_SIN HOMOLOGAR'!$A$1:$R$225,15,FALSE)</f>
        <v>0.17</v>
      </c>
      <c r="P56" s="9">
        <f>VLOOKUP($A56,'[1]Base_SIN HOMOLOGAR'!$A$1:$R$225,16,FALSE)</f>
        <v>0</v>
      </c>
      <c r="Q56" s="9">
        <f>VLOOKUP($A56,'[1]Base_SIN HOMOLOGAR'!$A$1:$R$225,17,FALSE)</f>
        <v>0</v>
      </c>
      <c r="R56" s="9">
        <f>VLOOKUP($A56,'[1]Base_SIN HOMOLOGAR'!$A$1:$R$225,18,FALSE)</f>
        <v>29.04</v>
      </c>
    </row>
    <row r="57" spans="1:18" x14ac:dyDescent="0.3">
      <c r="A57" s="8" t="str">
        <f>'[1]Base_SIN HOMOLOGAR'!A57</f>
        <v>47S225</v>
      </c>
      <c r="B57" t="str">
        <f>VLOOKUP($A57,'[1]Base_SIN HOMOLOGAR'!$A$1:$R$225,2,FALSE)</f>
        <v>Magdalena</v>
      </c>
      <c r="C57" t="str">
        <f>VLOOKUP($A57,'[1]Base_SIN HOMOLOGAR'!$A$1:$R$225,3,FALSE)</f>
        <v>Ciénaga</v>
      </c>
      <c r="D57" s="9">
        <f>VLOOKUP('[1]Base_SIN HOMOLOGAR'!$D57,[1]Dominios!$A$3:$C$23,2,FALSE)</f>
        <v>10</v>
      </c>
      <c r="E57" s="9" t="str">
        <f>VLOOKUP('[1]Base_SIN HOMOLOGAR'!D57,[1]Dominios!$A$3:$C$23,3,FALSE)</f>
        <v>Bimodal</v>
      </c>
      <c r="F57" s="9" t="str">
        <f>VLOOKUP($A57,'[1]Base_SIN HOMOLOGAR'!$A$1:$R$225,6,FALSE)</f>
        <v>50 - 75</v>
      </c>
      <c r="G57" s="9" t="str">
        <f>VLOOKUP($A57,'[1]Base_SIN HOMOLOGAR'!$A$1:$R$225,7,FALSE)</f>
        <v>N/A</v>
      </c>
      <c r="H57" s="9" t="str">
        <f>VLOOKUP($A57,'[1]Base_SIN HOMOLOGAR'!$A$1:$R$225,8,FALSE)</f>
        <v>Bien drenado</v>
      </c>
      <c r="I57" s="9" t="str">
        <f>VLOOKUP($A57,'[1]Base_SIN HOMOLOGAR'!$A$1:$R$225,9,FALSE)</f>
        <v>N/A</v>
      </c>
      <c r="J57" s="9" t="str">
        <f>VLOOKUP($A57,'[1]Base_SIN HOMOLOGAR'!$A$1:$R$225,10,FALSE)</f>
        <v>N/A</v>
      </c>
      <c r="K57" s="9" t="str">
        <f>VLOOKUP($A57,'[1]Base_SIN HOMOLOGAR'!$A$1:$R$225,11,FALSE)</f>
        <v>3 - 15</v>
      </c>
      <c r="L57" s="9" t="str">
        <f>VLOOKUP('[1]Base_SIN HOMOLOGAR'!L57,[1]Dominios!$E$3:$F$9,2,FALSE)</f>
        <v>100 - 150</v>
      </c>
      <c r="M57" s="9" t="str">
        <f>VLOOKUP($A57,'[1]Base_SIN HOMOLOGAR'!$A$1:$R$225,13,FALSE)</f>
        <v>Fina y media</v>
      </c>
      <c r="N57" s="9" t="str">
        <f>VLOOKUP($A57,'[1]Base_SIN HOMOLOGAR'!$A$1:$R$225,14,FALSE)</f>
        <v>Baja</v>
      </c>
      <c r="O57" s="9">
        <f>VLOOKUP($A57,'[1]Base_SIN HOMOLOGAR'!$A$1:$R$225,15,FALSE)</f>
        <v>0</v>
      </c>
      <c r="P57" s="9">
        <f>VLOOKUP($A57,'[1]Base_SIN HOMOLOGAR'!$A$1:$R$225,16,FALSE)</f>
        <v>0</v>
      </c>
      <c r="Q57" s="9">
        <f>VLOOKUP($A57,'[1]Base_SIN HOMOLOGAR'!$A$1:$R$225,17,FALSE)</f>
        <v>0</v>
      </c>
      <c r="R57" s="9">
        <f>VLOOKUP($A57,'[1]Base_SIN HOMOLOGAR'!$A$1:$R$225,18,FALSE)</f>
        <v>2.5299999999999998</v>
      </c>
    </row>
    <row r="58" spans="1:18" x14ac:dyDescent="0.3">
      <c r="A58" s="8" t="str">
        <f>'[1]Base_SIN HOMOLOGAR'!A58</f>
        <v>47S226</v>
      </c>
      <c r="B58" t="str">
        <f>VLOOKUP($A58,'[1]Base_SIN HOMOLOGAR'!$A$1:$R$225,2,FALSE)</f>
        <v>Magdalena</v>
      </c>
      <c r="C58" t="str">
        <f>VLOOKUP($A58,'[1]Base_SIN HOMOLOGAR'!$A$1:$R$225,3,FALSE)</f>
        <v>Aracataca</v>
      </c>
      <c r="D58" s="9">
        <f>VLOOKUP('[1]Base_SIN HOMOLOGAR'!$D58,[1]Dominios!$A$3:$C$23,2,FALSE)</f>
        <v>3</v>
      </c>
      <c r="E58" s="9" t="str">
        <f>VLOOKUP('[1]Base_SIN HOMOLOGAR'!D58,[1]Dominios!$A$3:$C$23,3,FALSE)</f>
        <v>Monomodal o Bimodal</v>
      </c>
      <c r="F58" s="9" t="str">
        <f>VLOOKUP($A58,'[1]Base_SIN HOMOLOGAR'!$A$1:$R$225,6,FALSE)</f>
        <v>3 - 7</v>
      </c>
      <c r="G58" s="9" t="str">
        <f>VLOOKUP($A58,'[1]Base_SIN HOMOLOGAR'!$A$1:$R$225,7,FALSE)</f>
        <v>N/A</v>
      </c>
      <c r="H58" s="9" t="str">
        <f>VLOOKUP($A58,'[1]Base_SIN HOMOLOGAR'!$A$1:$R$225,8,FALSE)</f>
        <v>Imperfecto</v>
      </c>
      <c r="I58" s="9" t="str">
        <f>VLOOKUP($A58,'[1]Base_SIN HOMOLOGAR'!$A$1:$R$225,9,FALSE)</f>
        <v>N/A</v>
      </c>
      <c r="J58" s="9" t="str">
        <f>VLOOKUP($A58,'[1]Base_SIN HOMOLOGAR'!$A$1:$R$225,10,FALSE)</f>
        <v>N/A</v>
      </c>
      <c r="K58" s="9" t="str">
        <f>VLOOKUP($A58,'[1]Base_SIN HOMOLOGAR'!$A$1:$R$225,11,FALSE)</f>
        <v>N/A</v>
      </c>
      <c r="L58" s="9" t="str">
        <f>VLOOKUP('[1]Base_SIN HOMOLOGAR'!L58,[1]Dominios!$E$3:$F$9,2,FALSE)</f>
        <v>100 - 150</v>
      </c>
      <c r="M58" s="9" t="str">
        <f>VLOOKUP($A58,'[1]Base_SIN HOMOLOGAR'!$A$1:$R$225,13,FALSE)</f>
        <v>Media y gruesa</v>
      </c>
      <c r="N58" s="9" t="str">
        <f>VLOOKUP($A58,'[1]Base_SIN HOMOLOGAR'!$A$1:$R$225,14,FALSE)</f>
        <v>Media</v>
      </c>
      <c r="O58" s="9">
        <f>VLOOKUP($A58,'[1]Base_SIN HOMOLOGAR'!$A$1:$R$225,15,FALSE)</f>
        <v>0</v>
      </c>
      <c r="P58" s="9">
        <f>VLOOKUP($A58,'[1]Base_SIN HOMOLOGAR'!$A$1:$R$225,16,FALSE)</f>
        <v>0</v>
      </c>
      <c r="Q58" s="9">
        <f>VLOOKUP($A58,'[1]Base_SIN HOMOLOGAR'!$A$1:$R$225,17,FALSE)</f>
        <v>0</v>
      </c>
      <c r="R58" s="9">
        <f>VLOOKUP($A58,'[1]Base_SIN HOMOLOGAR'!$A$1:$R$225,18,FALSE)</f>
        <v>39.39</v>
      </c>
    </row>
    <row r="59" spans="1:18" x14ac:dyDescent="0.3">
      <c r="A59" s="8" t="str">
        <f>'[1]Base_SIN HOMOLOGAR'!A59</f>
        <v>47S227</v>
      </c>
      <c r="B59" t="str">
        <f>VLOOKUP($A59,'[1]Base_SIN HOMOLOGAR'!$A$1:$R$225,2,FALSE)</f>
        <v>Magdalena</v>
      </c>
      <c r="C59" t="str">
        <f>VLOOKUP($A59,'[1]Base_SIN HOMOLOGAR'!$A$1:$R$225,3,FALSE)</f>
        <v>Ciénaga</v>
      </c>
      <c r="D59" s="9">
        <f>VLOOKUP('[1]Base_SIN HOMOLOGAR'!$D59,[1]Dominios!$A$3:$C$23,2,FALSE)</f>
        <v>3</v>
      </c>
      <c r="E59" s="9" t="str">
        <f>VLOOKUP('[1]Base_SIN HOMOLOGAR'!D59,[1]Dominios!$A$3:$C$23,3,FALSE)</f>
        <v>Monomodal o Bimodal</v>
      </c>
      <c r="F59" s="9" t="str">
        <f>VLOOKUP($A59,'[1]Base_SIN HOMOLOGAR'!$A$1:$R$225,6,FALSE)</f>
        <v>12 - 25</v>
      </c>
      <c r="G59" s="9" t="str">
        <f>VLOOKUP($A59,'[1]Base_SIN HOMOLOGAR'!$A$1:$R$225,7,FALSE)</f>
        <v>Ligero</v>
      </c>
      <c r="H59" s="9" t="str">
        <f>VLOOKUP($A59,'[1]Base_SIN HOMOLOGAR'!$A$1:$R$225,8,FALSE)</f>
        <v>Bien drenado</v>
      </c>
      <c r="I59" s="9" t="str">
        <f>VLOOKUP($A59,'[1]Base_SIN HOMOLOGAR'!$A$1:$R$225,9,FALSE)</f>
        <v>N/A</v>
      </c>
      <c r="J59" s="9">
        <f>VLOOKUP($A59,'[1]Base_SIN HOMOLOGAR'!$A$1:$R$225,10,FALSE)</f>
        <v>5</v>
      </c>
      <c r="K59" s="9" t="str">
        <f>VLOOKUP($A59,'[1]Base_SIN HOMOLOGAR'!$A$1:$R$225,11,FALSE)</f>
        <v>N/A</v>
      </c>
      <c r="L59" s="9" t="str">
        <f>VLOOKUP('[1]Base_SIN HOMOLOGAR'!L59,[1]Dominios!$E$3:$F$9,2,FALSE)</f>
        <v>75 - 100</v>
      </c>
      <c r="M59" s="9" t="str">
        <f>VLOOKUP($A59,'[1]Base_SIN HOMOLOGAR'!$A$1:$R$225,13,FALSE)</f>
        <v>Fina y media</v>
      </c>
      <c r="N59" s="9" t="str">
        <f>VLOOKUP($A59,'[1]Base_SIN HOMOLOGAR'!$A$1:$R$225,14,FALSE)</f>
        <v>Baja</v>
      </c>
      <c r="O59" s="9">
        <f>VLOOKUP($A59,'[1]Base_SIN HOMOLOGAR'!$A$1:$R$225,15,FALSE)</f>
        <v>0</v>
      </c>
      <c r="P59" s="9">
        <f>VLOOKUP($A59,'[1]Base_SIN HOMOLOGAR'!$A$1:$R$225,16,FALSE)</f>
        <v>0</v>
      </c>
      <c r="Q59" s="9">
        <f>VLOOKUP($A59,'[1]Base_SIN HOMOLOGAR'!$A$1:$R$225,17,FALSE)</f>
        <v>0</v>
      </c>
      <c r="R59" s="9">
        <f>VLOOKUP($A59,'[1]Base_SIN HOMOLOGAR'!$A$1:$R$225,18,FALSE)</f>
        <v>1.35</v>
      </c>
    </row>
    <row r="60" spans="1:18" x14ac:dyDescent="0.3">
      <c r="A60" s="8" t="str">
        <f>'[1]Base_SIN HOMOLOGAR'!A60</f>
        <v>47S228</v>
      </c>
      <c r="B60" t="str">
        <f>VLOOKUP($A60,'[1]Base_SIN HOMOLOGAR'!$A$1:$R$225,2,FALSE)</f>
        <v>Magdalena</v>
      </c>
      <c r="C60" t="str">
        <f>VLOOKUP($A60,'[1]Base_SIN HOMOLOGAR'!$A$1:$R$225,3,FALSE)</f>
        <v>Ciénaga</v>
      </c>
      <c r="D60" s="9">
        <f>VLOOKUP('[1]Base_SIN HOMOLOGAR'!$D60,[1]Dominios!$A$3:$C$23,2,FALSE)</f>
        <v>9</v>
      </c>
      <c r="E60" s="9" t="str">
        <f>VLOOKUP('[1]Base_SIN HOMOLOGAR'!D60,[1]Dominios!$A$3:$C$23,3,FALSE)</f>
        <v>Monomodal o Bimodal</v>
      </c>
      <c r="F60" s="9" t="str">
        <f>VLOOKUP($A60,'[1]Base_SIN HOMOLOGAR'!$A$1:$R$225,6,FALSE)</f>
        <v>50 - 75</v>
      </c>
      <c r="G60" s="9" t="str">
        <f>VLOOKUP($A60,'[1]Base_SIN HOMOLOGAR'!$A$1:$R$225,7,FALSE)</f>
        <v>Ligero</v>
      </c>
      <c r="H60" s="9" t="str">
        <f>VLOOKUP($A60,'[1]Base_SIN HOMOLOGAR'!$A$1:$R$225,8,FALSE)</f>
        <v>Bien drenado</v>
      </c>
      <c r="I60" s="9" t="str">
        <f>VLOOKUP($A60,'[1]Base_SIN HOMOLOGAR'!$A$1:$R$225,9,FALSE)</f>
        <v>N/A</v>
      </c>
      <c r="J60" s="9" t="str">
        <f>VLOOKUP($A60,'[1]Base_SIN HOMOLOGAR'!$A$1:$R$225,10,FALSE)</f>
        <v>N/A</v>
      </c>
      <c r="K60" s="9" t="str">
        <f>VLOOKUP($A60,'[1]Base_SIN HOMOLOGAR'!$A$1:$R$225,11,FALSE)</f>
        <v>3 - 15</v>
      </c>
      <c r="L60" s="9" t="str">
        <f>VLOOKUP('[1]Base_SIN HOMOLOGAR'!L60,[1]Dominios!$E$3:$F$9,2,FALSE)</f>
        <v>50 - 75</v>
      </c>
      <c r="M60" s="9" t="str">
        <f>VLOOKUP($A60,'[1]Base_SIN HOMOLOGAR'!$A$1:$R$225,13,FALSE)</f>
        <v>Fina y media</v>
      </c>
      <c r="N60" s="9" t="str">
        <f>VLOOKUP($A60,'[1]Base_SIN HOMOLOGAR'!$A$1:$R$225,14,FALSE)</f>
        <v>Baja</v>
      </c>
      <c r="O60" s="9">
        <f>VLOOKUP($A60,'[1]Base_SIN HOMOLOGAR'!$A$1:$R$225,15,FALSE)</f>
        <v>0</v>
      </c>
      <c r="P60" s="9">
        <f>VLOOKUP($A60,'[1]Base_SIN HOMOLOGAR'!$A$1:$R$225,16,FALSE)</f>
        <v>0</v>
      </c>
      <c r="Q60" s="9">
        <f>VLOOKUP($A60,'[1]Base_SIN HOMOLOGAR'!$A$1:$R$225,17,FALSE)</f>
        <v>0</v>
      </c>
      <c r="R60" s="9">
        <f>VLOOKUP($A60,'[1]Base_SIN HOMOLOGAR'!$A$1:$R$225,18,FALSE)</f>
        <v>10.62</v>
      </c>
    </row>
    <row r="61" spans="1:18" x14ac:dyDescent="0.3">
      <c r="A61" s="8" t="str">
        <f>'[1]Base_SIN HOMOLOGAR'!A61</f>
        <v>47S229</v>
      </c>
      <c r="B61" t="str">
        <f>VLOOKUP($A61,'[1]Base_SIN HOMOLOGAR'!$A$1:$R$225,2,FALSE)</f>
        <v>Magdalena</v>
      </c>
      <c r="C61" t="str">
        <f>VLOOKUP($A61,'[1]Base_SIN HOMOLOGAR'!$A$1:$R$225,3,FALSE)</f>
        <v>Aracataca</v>
      </c>
      <c r="D61" s="9">
        <f>VLOOKUP('[1]Base_SIN HOMOLOGAR'!$D61,[1]Dominios!$A$3:$C$23,2,FALSE)</f>
        <v>3</v>
      </c>
      <c r="E61" s="9" t="str">
        <f>VLOOKUP('[1]Base_SIN HOMOLOGAR'!D61,[1]Dominios!$A$3:$C$23,3,FALSE)</f>
        <v>Monomodal o Bimodal</v>
      </c>
      <c r="F61" s="9" t="str">
        <f>VLOOKUP($A61,'[1]Base_SIN HOMOLOGAR'!$A$1:$R$225,6,FALSE)</f>
        <v>25 - 50</v>
      </c>
      <c r="G61" s="9" t="str">
        <f>VLOOKUP($A61,'[1]Base_SIN HOMOLOGAR'!$A$1:$R$225,7,FALSE)</f>
        <v>Ligero</v>
      </c>
      <c r="H61" s="9" t="str">
        <f>VLOOKUP($A61,'[1]Base_SIN HOMOLOGAR'!$A$1:$R$225,8,FALSE)</f>
        <v>Bien drenado</v>
      </c>
      <c r="I61" s="9" t="str">
        <f>VLOOKUP($A61,'[1]Base_SIN HOMOLOGAR'!$A$1:$R$225,9,FALSE)</f>
        <v>N/A</v>
      </c>
      <c r="J61" s="9" t="str">
        <f>VLOOKUP($A61,'[1]Base_SIN HOMOLOGAR'!$A$1:$R$225,10,FALSE)</f>
        <v>25</v>
      </c>
      <c r="K61" s="9" t="str">
        <f>VLOOKUP($A61,'[1]Base_SIN HOMOLOGAR'!$A$1:$R$225,11,FALSE)</f>
        <v>3 - 15</v>
      </c>
      <c r="L61" s="9" t="str">
        <f>VLOOKUP('[1]Base_SIN HOMOLOGAR'!L61,[1]Dominios!$E$3:$F$9,2,FALSE)</f>
        <v>50 - 75</v>
      </c>
      <c r="M61" s="9" t="str">
        <f>VLOOKUP($A61,'[1]Base_SIN HOMOLOGAR'!$A$1:$R$225,13,FALSE)</f>
        <v>Fina y media</v>
      </c>
      <c r="N61" s="9" t="str">
        <f>VLOOKUP($A61,'[1]Base_SIN HOMOLOGAR'!$A$1:$R$225,14,FALSE)</f>
        <v>Baja</v>
      </c>
      <c r="O61" s="9">
        <f>VLOOKUP($A61,'[1]Base_SIN HOMOLOGAR'!$A$1:$R$225,15,FALSE)</f>
        <v>0</v>
      </c>
      <c r="P61" s="9">
        <f>VLOOKUP($A61,'[1]Base_SIN HOMOLOGAR'!$A$1:$R$225,16,FALSE)</f>
        <v>0</v>
      </c>
      <c r="Q61" s="9">
        <f>VLOOKUP($A61,'[1]Base_SIN HOMOLOGAR'!$A$1:$R$225,17,FALSE)</f>
        <v>0</v>
      </c>
      <c r="R61" s="9">
        <f>VLOOKUP($A61,'[1]Base_SIN HOMOLOGAR'!$A$1:$R$225,18,FALSE)</f>
        <v>0.63</v>
      </c>
    </row>
    <row r="62" spans="1:18" x14ac:dyDescent="0.3">
      <c r="A62" s="8" t="str">
        <f>'[1]Base_SIN HOMOLOGAR'!A62</f>
        <v>47S230</v>
      </c>
      <c r="B62" t="str">
        <f>VLOOKUP($A62,'[1]Base_SIN HOMOLOGAR'!$A$1:$R$225,2,FALSE)</f>
        <v>Magdalena</v>
      </c>
      <c r="C62" t="str">
        <f>VLOOKUP($A62,'[1]Base_SIN HOMOLOGAR'!$A$1:$R$225,3,FALSE)</f>
        <v>Aracataca</v>
      </c>
      <c r="D62" s="9">
        <f>VLOOKUP('[1]Base_SIN HOMOLOGAR'!$D62,[1]Dominios!$A$3:$C$23,2,FALSE)</f>
        <v>9</v>
      </c>
      <c r="E62" s="9" t="str">
        <f>VLOOKUP('[1]Base_SIN HOMOLOGAR'!D62,[1]Dominios!$A$3:$C$23,3,FALSE)</f>
        <v>Monomodal o Bimodal</v>
      </c>
      <c r="F62" s="9" t="str">
        <f>VLOOKUP($A62,'[1]Base_SIN HOMOLOGAR'!$A$1:$R$225,6,FALSE)</f>
        <v>50 - 75</v>
      </c>
      <c r="G62" s="9" t="str">
        <f>VLOOKUP($A62,'[1]Base_SIN HOMOLOGAR'!$A$1:$R$225,7,FALSE)</f>
        <v>N/A</v>
      </c>
      <c r="H62" s="9" t="str">
        <f>VLOOKUP($A62,'[1]Base_SIN HOMOLOGAR'!$A$1:$R$225,8,FALSE)</f>
        <v>Bien drenado</v>
      </c>
      <c r="I62" s="9" t="str">
        <f>VLOOKUP($A62,'[1]Base_SIN HOMOLOGAR'!$A$1:$R$225,9,FALSE)</f>
        <v>N/A</v>
      </c>
      <c r="J62" s="9" t="str">
        <f>VLOOKUP($A62,'[1]Base_SIN HOMOLOGAR'!$A$1:$R$225,10,FALSE)</f>
        <v>N/A</v>
      </c>
      <c r="K62" s="9" t="str">
        <f>VLOOKUP($A62,'[1]Base_SIN HOMOLOGAR'!$A$1:$R$225,11,FALSE)</f>
        <v>0.1 - 3</v>
      </c>
      <c r="L62" s="9" t="str">
        <f>VLOOKUP('[1]Base_SIN HOMOLOGAR'!L62,[1]Dominios!$E$3:$F$9,2,FALSE)</f>
        <v>75 - 100</v>
      </c>
      <c r="M62" s="9" t="str">
        <f>VLOOKUP($A62,'[1]Base_SIN HOMOLOGAR'!$A$1:$R$225,13,FALSE)</f>
        <v>Fina y media</v>
      </c>
      <c r="N62" s="9" t="str">
        <f>VLOOKUP($A62,'[1]Base_SIN HOMOLOGAR'!$A$1:$R$225,14,FALSE)</f>
        <v>Baja</v>
      </c>
      <c r="O62" s="9">
        <f>VLOOKUP($A62,'[1]Base_SIN HOMOLOGAR'!$A$1:$R$225,15,FALSE)</f>
        <v>0</v>
      </c>
      <c r="P62" s="9">
        <f>VLOOKUP($A62,'[1]Base_SIN HOMOLOGAR'!$A$1:$R$225,16,FALSE)</f>
        <v>0</v>
      </c>
      <c r="Q62" s="9">
        <f>VLOOKUP($A62,'[1]Base_SIN HOMOLOGAR'!$A$1:$R$225,17,FALSE)</f>
        <v>0</v>
      </c>
      <c r="R62" s="9">
        <f>VLOOKUP($A62,'[1]Base_SIN HOMOLOGAR'!$A$1:$R$225,18,FALSE)</f>
        <v>2.95</v>
      </c>
    </row>
    <row r="63" spans="1:18" x14ac:dyDescent="0.3">
      <c r="A63" s="8" t="str">
        <f>'[1]Base_SIN HOMOLOGAR'!A63</f>
        <v>47S231</v>
      </c>
      <c r="B63" t="str">
        <f>VLOOKUP($A63,'[1]Base_SIN HOMOLOGAR'!$A$1:$R$225,2,FALSE)</f>
        <v>Magdalena</v>
      </c>
      <c r="C63" t="str">
        <f>VLOOKUP($A63,'[1]Base_SIN HOMOLOGAR'!$A$1:$R$225,3,FALSE)</f>
        <v>Ciénaga</v>
      </c>
      <c r="D63" s="9">
        <f>VLOOKUP('[1]Base_SIN HOMOLOGAR'!$D63,[1]Dominios!$A$3:$C$23,2,FALSE)</f>
        <v>2</v>
      </c>
      <c r="E63" s="9" t="str">
        <f>VLOOKUP('[1]Base_SIN HOMOLOGAR'!D63,[1]Dominios!$A$3:$C$23,3,FALSE)</f>
        <v>Monomodal</v>
      </c>
      <c r="F63" s="9" t="str">
        <f>VLOOKUP($A63,'[1]Base_SIN HOMOLOGAR'!$A$1:$R$225,6,FALSE)</f>
        <v>1 - 3</v>
      </c>
      <c r="G63" s="9" t="str">
        <f>VLOOKUP($A63,'[1]Base_SIN HOMOLOGAR'!$A$1:$R$225,7,FALSE)</f>
        <v>N/A</v>
      </c>
      <c r="H63" s="9" t="str">
        <f>VLOOKUP($A63,'[1]Base_SIN HOMOLOGAR'!$A$1:$R$225,8,FALSE)</f>
        <v>Bien drenado</v>
      </c>
      <c r="I63" s="9" t="str">
        <f>VLOOKUP($A63,'[1]Base_SIN HOMOLOGAR'!$A$1:$R$225,9,FALSE)</f>
        <v>N/A</v>
      </c>
      <c r="J63" s="9" t="str">
        <f>VLOOKUP($A63,'[1]Base_SIN HOMOLOGAR'!$A$1:$R$225,10,FALSE)</f>
        <v>N/A</v>
      </c>
      <c r="K63" s="9" t="str">
        <f>VLOOKUP($A63,'[1]Base_SIN HOMOLOGAR'!$A$1:$R$225,11,FALSE)</f>
        <v>N/A</v>
      </c>
      <c r="L63" s="9" t="str">
        <f>VLOOKUP('[1]Base_SIN HOMOLOGAR'!L63,[1]Dominios!$E$3:$F$9,2,FALSE)</f>
        <v>100 - 150</v>
      </c>
      <c r="M63" s="9" t="str">
        <f>VLOOKUP($A63,'[1]Base_SIN HOMOLOGAR'!$A$1:$R$225,13,FALSE)</f>
        <v>Media</v>
      </c>
      <c r="N63" s="9" t="str">
        <f>VLOOKUP($A63,'[1]Base_SIN HOMOLOGAR'!$A$1:$R$225,14,FALSE)</f>
        <v>Media</v>
      </c>
      <c r="O63" s="9">
        <f>VLOOKUP($A63,'[1]Base_SIN HOMOLOGAR'!$A$1:$R$225,15,FALSE)</f>
        <v>5.34</v>
      </c>
      <c r="P63" s="9">
        <f>VLOOKUP($A63,'[1]Base_SIN HOMOLOGAR'!$A$1:$R$225,16,FALSE)</f>
        <v>0</v>
      </c>
      <c r="Q63" s="9">
        <f>VLOOKUP($A63,'[1]Base_SIN HOMOLOGAR'!$A$1:$R$225,17,FALSE)</f>
        <v>0</v>
      </c>
      <c r="R63" s="9">
        <f>VLOOKUP($A63,'[1]Base_SIN HOMOLOGAR'!$A$1:$R$225,18,FALSE)</f>
        <v>151.57</v>
      </c>
    </row>
    <row r="64" spans="1:18" x14ac:dyDescent="0.3">
      <c r="A64" s="8" t="str">
        <f>'[1]Base_SIN HOMOLOGAR'!A64</f>
        <v>47S232</v>
      </c>
      <c r="B64" t="str">
        <f>VLOOKUP($A64,'[1]Base_SIN HOMOLOGAR'!$A$1:$R$225,2,FALSE)</f>
        <v>Magdalena</v>
      </c>
      <c r="C64" t="str">
        <f>VLOOKUP($A64,'[1]Base_SIN HOMOLOGAR'!$A$1:$R$225,3,FALSE)</f>
        <v>Ciénaga</v>
      </c>
      <c r="D64" s="9">
        <f>VLOOKUP('[1]Base_SIN HOMOLOGAR'!$D64,[1]Dominios!$A$3:$C$23,2,FALSE)</f>
        <v>2</v>
      </c>
      <c r="E64" s="9" t="str">
        <f>VLOOKUP('[1]Base_SIN HOMOLOGAR'!D64,[1]Dominios!$A$3:$C$23,3,FALSE)</f>
        <v>Monomodal</v>
      </c>
      <c r="F64" s="9" t="str">
        <f>VLOOKUP($A64,'[1]Base_SIN HOMOLOGAR'!$A$1:$R$225,6,FALSE)</f>
        <v>1 - 3</v>
      </c>
      <c r="G64" s="9" t="str">
        <f>VLOOKUP($A64,'[1]Base_SIN HOMOLOGAR'!$A$1:$R$225,7,FALSE)</f>
        <v>N/A</v>
      </c>
      <c r="H64" s="9" t="str">
        <f>VLOOKUP($A64,'[1]Base_SIN HOMOLOGAR'!$A$1:$R$225,8,FALSE)</f>
        <v>Muy pobre</v>
      </c>
      <c r="I64" s="9" t="str">
        <f>VLOOKUP($A64,'[1]Base_SIN HOMOLOGAR'!$A$1:$R$225,9,FALSE)</f>
        <v>Ocasional</v>
      </c>
      <c r="J64" s="9" t="str">
        <f>VLOOKUP($A64,'[1]Base_SIN HOMOLOGAR'!$A$1:$R$225,10,FALSE)</f>
        <v>N/A</v>
      </c>
      <c r="K64" s="9" t="str">
        <f>VLOOKUP($A64,'[1]Base_SIN HOMOLOGAR'!$A$1:$R$225,11,FALSE)</f>
        <v>N/A</v>
      </c>
      <c r="L64" s="9" t="str">
        <f>VLOOKUP('[1]Base_SIN HOMOLOGAR'!L64,[1]Dominios!$E$3:$F$9,2,FALSE)</f>
        <v>&lt;25</v>
      </c>
      <c r="M64" s="9" t="str">
        <f>VLOOKUP($A64,'[1]Base_SIN HOMOLOGAR'!$A$1:$R$225,13,FALSE)</f>
        <v>Fina y media</v>
      </c>
      <c r="N64" s="9" t="str">
        <f>VLOOKUP($A64,'[1]Base_SIN HOMOLOGAR'!$A$1:$R$225,14,FALSE)</f>
        <v>Media</v>
      </c>
      <c r="O64" s="9">
        <f>VLOOKUP($A64,'[1]Base_SIN HOMOLOGAR'!$A$1:$R$225,15,FALSE)</f>
        <v>0.08</v>
      </c>
      <c r="P64" s="9">
        <f>VLOOKUP($A64,'[1]Base_SIN HOMOLOGAR'!$A$1:$R$225,16,FALSE)</f>
        <v>0</v>
      </c>
      <c r="Q64" s="9">
        <f>VLOOKUP($A64,'[1]Base_SIN HOMOLOGAR'!$A$1:$R$225,17,FALSE)</f>
        <v>0</v>
      </c>
      <c r="R64" s="9">
        <f>VLOOKUP($A64,'[1]Base_SIN HOMOLOGAR'!$A$1:$R$225,18,FALSE)</f>
        <v>156.4</v>
      </c>
    </row>
    <row r="65" spans="1:18" x14ac:dyDescent="0.3">
      <c r="A65" s="8" t="str">
        <f>'[1]Base_SIN HOMOLOGAR'!A65</f>
        <v>47S233</v>
      </c>
      <c r="B65" t="str">
        <f>VLOOKUP($A65,'[1]Base_SIN HOMOLOGAR'!$A$1:$R$225,2,FALSE)</f>
        <v>Magdalena</v>
      </c>
      <c r="C65" t="str">
        <f>VLOOKUP($A65,'[1]Base_SIN HOMOLOGAR'!$A$1:$R$225,3,FALSE)</f>
        <v>Aracataca</v>
      </c>
      <c r="D65" s="9">
        <f>VLOOKUP('[1]Base_SIN HOMOLOGAR'!$D65,[1]Dominios!$A$3:$C$23,2,FALSE)</f>
        <v>3</v>
      </c>
      <c r="E65" s="9" t="str">
        <f>VLOOKUP('[1]Base_SIN HOMOLOGAR'!D65,[1]Dominios!$A$3:$C$23,3,FALSE)</f>
        <v>Monomodal o Bimodal</v>
      </c>
      <c r="F65" s="9" t="str">
        <f>VLOOKUP($A65,'[1]Base_SIN HOMOLOGAR'!$A$1:$R$225,6,FALSE)</f>
        <v>1 - 3</v>
      </c>
      <c r="G65" s="9" t="str">
        <f>VLOOKUP($A65,'[1]Base_SIN HOMOLOGAR'!$A$1:$R$225,7,FALSE)</f>
        <v>N/A</v>
      </c>
      <c r="H65" s="9" t="str">
        <f>VLOOKUP($A65,'[1]Base_SIN HOMOLOGAR'!$A$1:$R$225,8,FALSE)</f>
        <v>Bien drenado</v>
      </c>
      <c r="I65" s="9" t="str">
        <f>VLOOKUP($A65,'[1]Base_SIN HOMOLOGAR'!$A$1:$R$225,9,FALSE)</f>
        <v>N/A</v>
      </c>
      <c r="J65" s="9" t="str">
        <f>VLOOKUP($A65,'[1]Base_SIN HOMOLOGAR'!$A$1:$R$225,10,FALSE)</f>
        <v>N/A</v>
      </c>
      <c r="K65" s="9" t="str">
        <f>VLOOKUP($A65,'[1]Base_SIN HOMOLOGAR'!$A$1:$R$225,11,FALSE)</f>
        <v>0.1 - 3</v>
      </c>
      <c r="L65" s="9" t="str">
        <f>VLOOKUP('[1]Base_SIN HOMOLOGAR'!L65,[1]Dominios!$E$3:$F$9,2,FALSE)</f>
        <v>100 - 150</v>
      </c>
      <c r="M65" s="9" t="str">
        <f>VLOOKUP($A65,'[1]Base_SIN HOMOLOGAR'!$A$1:$R$225,13,FALSE)</f>
        <v>Fina y media</v>
      </c>
      <c r="N65" s="9" t="str">
        <f>VLOOKUP($A65,'[1]Base_SIN HOMOLOGAR'!$A$1:$R$225,14,FALSE)</f>
        <v>Baja</v>
      </c>
      <c r="O65" s="9">
        <f>VLOOKUP($A65,'[1]Base_SIN HOMOLOGAR'!$A$1:$R$225,15,FALSE)</f>
        <v>0</v>
      </c>
      <c r="P65" s="9">
        <f>VLOOKUP($A65,'[1]Base_SIN HOMOLOGAR'!$A$1:$R$225,16,FALSE)</f>
        <v>0</v>
      </c>
      <c r="Q65" s="9">
        <f>VLOOKUP($A65,'[1]Base_SIN HOMOLOGAR'!$A$1:$R$225,17,FALSE)</f>
        <v>0</v>
      </c>
      <c r="R65" s="9">
        <f>VLOOKUP($A65,'[1]Base_SIN HOMOLOGAR'!$A$1:$R$225,18,FALSE)</f>
        <v>11.54</v>
      </c>
    </row>
    <row r="66" spans="1:18" x14ac:dyDescent="0.3">
      <c r="A66" s="8" t="str">
        <f>'[1]Base_SIN HOMOLOGAR'!A66</f>
        <v>47S234</v>
      </c>
      <c r="B66" t="str">
        <f>VLOOKUP($A66,'[1]Base_SIN HOMOLOGAR'!$A$1:$R$225,2,FALSE)</f>
        <v>Magdalena</v>
      </c>
      <c r="C66" t="str">
        <f>VLOOKUP($A66,'[1]Base_SIN HOMOLOGAR'!$A$1:$R$225,3,FALSE)</f>
        <v>Aracataca</v>
      </c>
      <c r="D66" s="9">
        <f>VLOOKUP('[1]Base_SIN HOMOLOGAR'!$D66,[1]Dominios!$A$3:$C$23,2,FALSE)</f>
        <v>3</v>
      </c>
      <c r="E66" s="9" t="str">
        <f>VLOOKUP('[1]Base_SIN HOMOLOGAR'!D66,[1]Dominios!$A$3:$C$23,3,FALSE)</f>
        <v>Monomodal o Bimodal</v>
      </c>
      <c r="F66" s="9" t="str">
        <f>VLOOKUP($A66,'[1]Base_SIN HOMOLOGAR'!$A$1:$R$225,6,FALSE)</f>
        <v>1 - 3</v>
      </c>
      <c r="G66" s="9" t="str">
        <f>VLOOKUP($A66,'[1]Base_SIN HOMOLOGAR'!$A$1:$R$225,7,FALSE)</f>
        <v>N/A</v>
      </c>
      <c r="H66" s="9" t="str">
        <f>VLOOKUP($A66,'[1]Base_SIN HOMOLOGAR'!$A$1:$R$225,8,FALSE)</f>
        <v>Moderadamente excesivo</v>
      </c>
      <c r="I66" s="9" t="str">
        <f>VLOOKUP($A66,'[1]Base_SIN HOMOLOGAR'!$A$1:$R$225,9,FALSE)</f>
        <v>N/A</v>
      </c>
      <c r="J66" s="9" t="str">
        <f>VLOOKUP($A66,'[1]Base_SIN HOMOLOGAR'!$A$1:$R$225,10,FALSE)</f>
        <v>N/A</v>
      </c>
      <c r="K66" s="9" t="str">
        <f>VLOOKUP($A66,'[1]Base_SIN HOMOLOGAR'!$A$1:$R$225,11,FALSE)</f>
        <v>N/A</v>
      </c>
      <c r="L66" s="9" t="str">
        <f>VLOOKUP('[1]Base_SIN HOMOLOGAR'!L66,[1]Dominios!$E$3:$F$9,2,FALSE)</f>
        <v>50 - 75</v>
      </c>
      <c r="M66" s="9" t="str">
        <f>VLOOKUP($A66,'[1]Base_SIN HOMOLOGAR'!$A$1:$R$225,13,FALSE)</f>
        <v>N/A</v>
      </c>
      <c r="N66" s="9" t="str">
        <f>VLOOKUP($A66,'[1]Base_SIN HOMOLOGAR'!$A$1:$R$225,14,FALSE)</f>
        <v>Baja</v>
      </c>
      <c r="O66" s="9">
        <f>VLOOKUP($A66,'[1]Base_SIN HOMOLOGAR'!$A$1:$R$225,15,FALSE)</f>
        <v>0</v>
      </c>
      <c r="P66" s="9">
        <f>VLOOKUP($A66,'[1]Base_SIN HOMOLOGAR'!$A$1:$R$225,16,FALSE)</f>
        <v>0</v>
      </c>
      <c r="Q66" s="9">
        <f>VLOOKUP($A66,'[1]Base_SIN HOMOLOGAR'!$A$1:$R$225,17,FALSE)</f>
        <v>35.44</v>
      </c>
      <c r="R66" s="9">
        <f>VLOOKUP($A66,'[1]Base_SIN HOMOLOGAR'!$A$1:$R$225,18,FALSE)</f>
        <v>0.48</v>
      </c>
    </row>
    <row r="67" spans="1:18" x14ac:dyDescent="0.3">
      <c r="A67" s="8" t="str">
        <f>'[1]Base_SIN HOMOLOGAR'!A67</f>
        <v>47S235</v>
      </c>
      <c r="B67" t="str">
        <f>VLOOKUP($A67,'[1]Base_SIN HOMOLOGAR'!$A$1:$R$225,2,FALSE)</f>
        <v>Magdalena</v>
      </c>
      <c r="C67" t="str">
        <f>VLOOKUP($A67,'[1]Base_SIN HOMOLOGAR'!$A$1:$R$225,3,FALSE)</f>
        <v>Aracataca</v>
      </c>
      <c r="D67" s="9">
        <f>VLOOKUP('[1]Base_SIN HOMOLOGAR'!$D67,[1]Dominios!$A$3:$C$23,2,FALSE)</f>
        <v>3</v>
      </c>
      <c r="E67" s="9" t="str">
        <f>VLOOKUP('[1]Base_SIN HOMOLOGAR'!D67,[1]Dominios!$A$3:$C$23,3,FALSE)</f>
        <v>Monomodal o Bimodal</v>
      </c>
      <c r="F67" s="9" t="str">
        <f>VLOOKUP($A67,'[1]Base_SIN HOMOLOGAR'!$A$1:$R$225,6,FALSE)</f>
        <v>7 - 12</v>
      </c>
      <c r="G67" s="9" t="str">
        <f>VLOOKUP($A67,'[1]Base_SIN HOMOLOGAR'!$A$1:$R$225,7,FALSE)</f>
        <v>N/A</v>
      </c>
      <c r="H67" s="9" t="str">
        <f>VLOOKUP($A67,'[1]Base_SIN HOMOLOGAR'!$A$1:$R$225,8,FALSE)</f>
        <v>Bien drenado</v>
      </c>
      <c r="I67" s="9" t="str">
        <f>VLOOKUP($A67,'[1]Base_SIN HOMOLOGAR'!$A$1:$R$225,9,FALSE)</f>
        <v>N/A</v>
      </c>
      <c r="J67" s="9" t="str">
        <f>VLOOKUP($A67,'[1]Base_SIN HOMOLOGAR'!$A$1:$R$225,10,FALSE)</f>
        <v>N/A</v>
      </c>
      <c r="K67" s="9" t="str">
        <f>VLOOKUP($A67,'[1]Base_SIN HOMOLOGAR'!$A$1:$R$225,11,FALSE)</f>
        <v>N/A</v>
      </c>
      <c r="L67" s="9" t="str">
        <f>VLOOKUP('[1]Base_SIN HOMOLOGAR'!L67,[1]Dominios!$E$3:$F$9,2,FALSE)</f>
        <v>75 - 100</v>
      </c>
      <c r="M67" s="9" t="str">
        <f>VLOOKUP($A67,'[1]Base_SIN HOMOLOGAR'!$A$1:$R$225,13,FALSE)</f>
        <v>Fina</v>
      </c>
      <c r="N67" s="9" t="str">
        <f>VLOOKUP($A67,'[1]Base_SIN HOMOLOGAR'!$A$1:$R$225,14,FALSE)</f>
        <v>Alta</v>
      </c>
      <c r="O67" s="9">
        <f>VLOOKUP($A67,'[1]Base_SIN HOMOLOGAR'!$A$1:$R$225,15,FALSE)</f>
        <v>0</v>
      </c>
      <c r="P67" s="9">
        <f>VLOOKUP($A67,'[1]Base_SIN HOMOLOGAR'!$A$1:$R$225,16,FALSE)</f>
        <v>0</v>
      </c>
      <c r="Q67" s="9">
        <f>VLOOKUP($A67,'[1]Base_SIN HOMOLOGAR'!$A$1:$R$225,17,FALSE)</f>
        <v>0</v>
      </c>
      <c r="R67" s="9">
        <f>VLOOKUP($A67,'[1]Base_SIN HOMOLOGAR'!$A$1:$R$225,18,FALSE)</f>
        <v>0.61</v>
      </c>
    </row>
    <row r="68" spans="1:18" x14ac:dyDescent="0.3">
      <c r="A68" s="8" t="str">
        <f>'[1]Base_SIN HOMOLOGAR'!A68</f>
        <v>47S236</v>
      </c>
      <c r="B68" t="str">
        <f>VLOOKUP($A68,'[1]Base_SIN HOMOLOGAR'!$A$1:$R$225,2,FALSE)</f>
        <v>Magdalena</v>
      </c>
      <c r="C68" t="str">
        <f>VLOOKUP($A68,'[1]Base_SIN HOMOLOGAR'!$A$1:$R$225,3,FALSE)</f>
        <v>Aracataca</v>
      </c>
      <c r="D68" s="9">
        <f>VLOOKUP('[1]Base_SIN HOMOLOGAR'!$D68,[1]Dominios!$A$3:$C$23,2,FALSE)</f>
        <v>3</v>
      </c>
      <c r="E68" s="9" t="str">
        <f>VLOOKUP('[1]Base_SIN HOMOLOGAR'!D68,[1]Dominios!$A$3:$C$23,3,FALSE)</f>
        <v>Monomodal o Bimodal</v>
      </c>
      <c r="F68" s="9" t="str">
        <f>VLOOKUP($A68,'[1]Base_SIN HOMOLOGAR'!$A$1:$R$225,6,FALSE)</f>
        <v>1 - 3</v>
      </c>
      <c r="G68" s="9" t="str">
        <f>VLOOKUP($A68,'[1]Base_SIN HOMOLOGAR'!$A$1:$R$225,7,FALSE)</f>
        <v>N/A</v>
      </c>
      <c r="H68" s="9" t="str">
        <f>VLOOKUP($A68,'[1]Base_SIN HOMOLOGAR'!$A$1:$R$225,8,FALSE)</f>
        <v>Bien drenado</v>
      </c>
      <c r="I68" s="9" t="str">
        <f>VLOOKUP($A68,'[1]Base_SIN HOMOLOGAR'!$A$1:$R$225,9,FALSE)</f>
        <v>N/A</v>
      </c>
      <c r="J68" s="9" t="str">
        <f>VLOOKUP($A68,'[1]Base_SIN HOMOLOGAR'!$A$1:$R$225,10,FALSE)</f>
        <v>N/A</v>
      </c>
      <c r="K68" s="9" t="str">
        <f>VLOOKUP($A68,'[1]Base_SIN HOMOLOGAR'!$A$1:$R$225,11,FALSE)</f>
        <v>N/A</v>
      </c>
      <c r="L68" s="9" t="str">
        <f>VLOOKUP('[1]Base_SIN HOMOLOGAR'!L68,[1]Dominios!$E$3:$F$9,2,FALSE)</f>
        <v>100 - 150</v>
      </c>
      <c r="M68" s="9" t="str">
        <f>VLOOKUP($A68,'[1]Base_SIN HOMOLOGAR'!$A$1:$R$225,13,FALSE)</f>
        <v>Fina y media</v>
      </c>
      <c r="N68" s="9" t="str">
        <f>VLOOKUP($A68,'[1]Base_SIN HOMOLOGAR'!$A$1:$R$225,14,FALSE)</f>
        <v>Media</v>
      </c>
      <c r="O68" s="9">
        <f>VLOOKUP($A68,'[1]Base_SIN HOMOLOGAR'!$A$1:$R$225,15,FALSE)</f>
        <v>0</v>
      </c>
      <c r="P68" s="9">
        <f>VLOOKUP($A68,'[1]Base_SIN HOMOLOGAR'!$A$1:$R$225,16,FALSE)</f>
        <v>0</v>
      </c>
      <c r="Q68" s="9">
        <f>VLOOKUP($A68,'[1]Base_SIN HOMOLOGAR'!$A$1:$R$225,17,FALSE)</f>
        <v>0</v>
      </c>
      <c r="R68" s="9">
        <f>VLOOKUP($A68,'[1]Base_SIN HOMOLOGAR'!$A$1:$R$225,18,FALSE)</f>
        <v>42.32</v>
      </c>
    </row>
    <row r="69" spans="1:18" x14ac:dyDescent="0.3">
      <c r="A69" s="8" t="str">
        <f>'[1]Base_SIN HOMOLOGAR'!A69</f>
        <v>47S237</v>
      </c>
      <c r="B69" t="str">
        <f>VLOOKUP($A69,'[1]Base_SIN HOMOLOGAR'!$A$1:$R$225,2,FALSE)</f>
        <v>Magdalena</v>
      </c>
      <c r="C69" t="str">
        <f>VLOOKUP($A69,'[1]Base_SIN HOMOLOGAR'!$A$1:$R$225,3,FALSE)</f>
        <v>Ciénaga</v>
      </c>
      <c r="D69" s="9">
        <f>VLOOKUP('[1]Base_SIN HOMOLOGAR'!$D69,[1]Dominios!$A$3:$C$23,2,FALSE)</f>
        <v>3</v>
      </c>
      <c r="E69" s="9" t="str">
        <f>VLOOKUP('[1]Base_SIN HOMOLOGAR'!D69,[1]Dominios!$A$3:$C$23,3,FALSE)</f>
        <v>Monomodal o Bimodal</v>
      </c>
      <c r="F69" s="9" t="str">
        <f>VLOOKUP($A69,'[1]Base_SIN HOMOLOGAR'!$A$1:$R$225,6,FALSE)</f>
        <v>1 - 3</v>
      </c>
      <c r="G69" s="9" t="str">
        <f>VLOOKUP($A69,'[1]Base_SIN HOMOLOGAR'!$A$1:$R$225,7,FALSE)</f>
        <v>N/A</v>
      </c>
      <c r="H69" s="9" t="str">
        <f>VLOOKUP($A69,'[1]Base_SIN HOMOLOGAR'!$A$1:$R$225,8,FALSE)</f>
        <v>Bien drenado</v>
      </c>
      <c r="I69" s="9" t="str">
        <f>VLOOKUP($A69,'[1]Base_SIN HOMOLOGAR'!$A$1:$R$225,9,FALSE)</f>
        <v>N/A</v>
      </c>
      <c r="J69" s="9" t="str">
        <f>VLOOKUP($A69,'[1]Base_SIN HOMOLOGAR'!$A$1:$R$225,10,FALSE)</f>
        <v>N/A</v>
      </c>
      <c r="K69" s="9" t="str">
        <f>VLOOKUP($A69,'[1]Base_SIN HOMOLOGAR'!$A$1:$R$225,11,FALSE)</f>
        <v>N/A</v>
      </c>
      <c r="L69" s="9" t="str">
        <f>VLOOKUP('[1]Base_SIN HOMOLOGAR'!L69,[1]Dominios!$E$3:$F$9,2,FALSE)</f>
        <v>25 - 50</v>
      </c>
      <c r="M69" s="9" t="str">
        <f>VLOOKUP($A69,'[1]Base_SIN HOMOLOGAR'!$A$1:$R$225,13,FALSE)</f>
        <v>Media</v>
      </c>
      <c r="N69" s="9" t="str">
        <f>VLOOKUP($A69,'[1]Base_SIN HOMOLOGAR'!$A$1:$R$225,14,FALSE)</f>
        <v>Media</v>
      </c>
      <c r="O69" s="9">
        <f>VLOOKUP($A69,'[1]Base_SIN HOMOLOGAR'!$A$1:$R$225,15,FALSE)</f>
        <v>0</v>
      </c>
      <c r="P69" s="9">
        <f>VLOOKUP($A69,'[1]Base_SIN HOMOLOGAR'!$A$1:$R$225,16,FALSE)</f>
        <v>55.66</v>
      </c>
      <c r="Q69" s="9">
        <f>VLOOKUP($A69,'[1]Base_SIN HOMOLOGAR'!$A$1:$R$225,17,FALSE)</f>
        <v>0</v>
      </c>
      <c r="R69" s="9">
        <f>VLOOKUP($A69,'[1]Base_SIN HOMOLOGAR'!$A$1:$R$225,18,FALSE)</f>
        <v>21</v>
      </c>
    </row>
    <row r="70" spans="1:18" x14ac:dyDescent="0.3">
      <c r="A70" s="8" t="str">
        <f>'[1]Base_SIN HOMOLOGAR'!A70</f>
        <v>47S243</v>
      </c>
      <c r="B70" t="str">
        <f>VLOOKUP($A70,'[1]Base_SIN HOMOLOGAR'!$A$1:$R$225,2,FALSE)</f>
        <v>Magdalena</v>
      </c>
      <c r="C70" t="str">
        <f>VLOOKUP($A70,'[1]Base_SIN HOMOLOGAR'!$A$1:$R$225,3,FALSE)</f>
        <v>Ciénaga</v>
      </c>
      <c r="D70" s="9">
        <f>VLOOKUP('[1]Base_SIN HOMOLOGAR'!$D70,[1]Dominios!$A$3:$C$23,2,FALSE)</f>
        <v>3</v>
      </c>
      <c r="E70" s="9" t="str">
        <f>VLOOKUP('[1]Base_SIN HOMOLOGAR'!D70,[1]Dominios!$A$3:$C$23,3,FALSE)</f>
        <v>Monomodal o Bimodal</v>
      </c>
      <c r="F70" s="9" t="str">
        <f>VLOOKUP($A70,'[1]Base_SIN HOMOLOGAR'!$A$1:$R$225,6,FALSE)</f>
        <v>1 - 3</v>
      </c>
      <c r="G70" s="9" t="str">
        <f>VLOOKUP($A70,'[1]Base_SIN HOMOLOGAR'!$A$1:$R$225,7,FALSE)</f>
        <v>N/A</v>
      </c>
      <c r="H70" s="9" t="str">
        <f>VLOOKUP($A70,'[1]Base_SIN HOMOLOGAR'!$A$1:$R$225,8,FALSE)</f>
        <v>Moderadamente excesivo</v>
      </c>
      <c r="I70" s="9" t="str">
        <f>VLOOKUP($A70,'[1]Base_SIN HOMOLOGAR'!$A$1:$R$225,9,FALSE)</f>
        <v>Rara</v>
      </c>
      <c r="J70" s="9" t="str">
        <f>VLOOKUP($A70,'[1]Base_SIN HOMOLOGAR'!$A$1:$R$225,10,FALSE)</f>
        <v>N/A</v>
      </c>
      <c r="K70" s="9" t="str">
        <f>VLOOKUP($A70,'[1]Base_SIN HOMOLOGAR'!$A$1:$R$225,11,FALSE)</f>
        <v>N/A</v>
      </c>
      <c r="L70" s="9" t="str">
        <f>VLOOKUP('[1]Base_SIN HOMOLOGAR'!L70,[1]Dominios!$E$3:$F$9,2,FALSE)</f>
        <v>100 - 150</v>
      </c>
      <c r="M70" s="9" t="str">
        <f>VLOOKUP($A70,'[1]Base_SIN HOMOLOGAR'!$A$1:$R$225,13,FALSE)</f>
        <v>N/A</v>
      </c>
      <c r="N70" s="9" t="str">
        <f>VLOOKUP($A70,'[1]Base_SIN HOMOLOGAR'!$A$1:$R$225,14,FALSE)</f>
        <v>Baja</v>
      </c>
      <c r="O70" s="9">
        <f>VLOOKUP($A70,'[1]Base_SIN HOMOLOGAR'!$A$1:$R$225,15,FALSE)</f>
        <v>0</v>
      </c>
      <c r="P70" s="9">
        <f>VLOOKUP($A70,'[1]Base_SIN HOMOLOGAR'!$A$1:$R$225,16,FALSE)</f>
        <v>0</v>
      </c>
      <c r="Q70" s="9">
        <f>VLOOKUP($A70,'[1]Base_SIN HOMOLOGAR'!$A$1:$R$225,17,FALSE)</f>
        <v>0</v>
      </c>
      <c r="R70" s="9">
        <f>VLOOKUP($A70,'[1]Base_SIN HOMOLOGAR'!$A$1:$R$225,18,FALSE)</f>
        <v>62.04</v>
      </c>
    </row>
    <row r="71" spans="1:18" x14ac:dyDescent="0.3">
      <c r="A71" s="8" t="str">
        <f>'[1]Base_SIN HOMOLOGAR'!A71</f>
        <v>47S244</v>
      </c>
      <c r="B71" t="str">
        <f>VLOOKUP($A71,'[1]Base_SIN HOMOLOGAR'!$A$1:$R$225,2,FALSE)</f>
        <v>Magdalena</v>
      </c>
      <c r="C71" t="str">
        <f>VLOOKUP($A71,'[1]Base_SIN HOMOLOGAR'!$A$1:$R$225,3,FALSE)</f>
        <v>Ciénaga</v>
      </c>
      <c r="D71" s="9">
        <f>VLOOKUP('[1]Base_SIN HOMOLOGAR'!$D71,[1]Dominios!$A$3:$C$23,2,FALSE)</f>
        <v>2</v>
      </c>
      <c r="E71" s="9" t="str">
        <f>VLOOKUP('[1]Base_SIN HOMOLOGAR'!D71,[1]Dominios!$A$3:$C$23,3,FALSE)</f>
        <v>Monomodal</v>
      </c>
      <c r="F71" s="9" t="str">
        <f>VLOOKUP($A71,'[1]Base_SIN HOMOLOGAR'!$A$1:$R$225,6,FALSE)</f>
        <v>1 - 3</v>
      </c>
      <c r="G71" s="9" t="str">
        <f>VLOOKUP($A71,'[1]Base_SIN HOMOLOGAR'!$A$1:$R$225,7,FALSE)</f>
        <v>N/A</v>
      </c>
      <c r="H71" s="9" t="str">
        <f>VLOOKUP($A71,'[1]Base_SIN HOMOLOGAR'!$A$1:$R$225,8,FALSE)</f>
        <v>Imperfecto</v>
      </c>
      <c r="I71" s="9" t="str">
        <f>VLOOKUP($A71,'[1]Base_SIN HOMOLOGAR'!$A$1:$R$225,9,FALSE)</f>
        <v>N/A</v>
      </c>
      <c r="J71" s="9" t="str">
        <f>VLOOKUP($A71,'[1]Base_SIN HOMOLOGAR'!$A$1:$R$225,10,FALSE)</f>
        <v>N/A</v>
      </c>
      <c r="K71" s="9" t="str">
        <f>VLOOKUP($A71,'[1]Base_SIN HOMOLOGAR'!$A$1:$R$225,11,FALSE)</f>
        <v>N/A</v>
      </c>
      <c r="L71" s="9" t="str">
        <f>VLOOKUP('[1]Base_SIN HOMOLOGAR'!L71,[1]Dominios!$E$3:$F$9,2,FALSE)</f>
        <v>50 - 75</v>
      </c>
      <c r="M71" s="9" t="str">
        <f>VLOOKUP($A71,'[1]Base_SIN HOMOLOGAR'!$A$1:$R$225,13,FALSE)</f>
        <v>Gruesa</v>
      </c>
      <c r="N71" s="9" t="str">
        <f>VLOOKUP($A71,'[1]Base_SIN HOMOLOGAR'!$A$1:$R$225,14,FALSE)</f>
        <v>Alta</v>
      </c>
      <c r="O71" s="9" t="str">
        <f>VLOOKUP($A71,'[1]Base_SIN HOMOLOGAR'!$A$1:$R$225,15,FALSE)</f>
        <v xml:space="preserve"> </v>
      </c>
      <c r="P71" s="9">
        <f>VLOOKUP($A71,'[1]Base_SIN HOMOLOGAR'!$A$1:$R$225,16,FALSE)</f>
        <v>0</v>
      </c>
      <c r="Q71" s="9">
        <f>VLOOKUP($A71,'[1]Base_SIN HOMOLOGAR'!$A$1:$R$225,17,FALSE)</f>
        <v>0</v>
      </c>
      <c r="R71" s="9">
        <f>VLOOKUP($A71,'[1]Base_SIN HOMOLOGAR'!$A$1:$R$225,18,FALSE)</f>
        <v>52.92</v>
      </c>
    </row>
    <row r="72" spans="1:18" x14ac:dyDescent="0.3">
      <c r="A72" s="8" t="str">
        <f>'[1]Base_SIN HOMOLOGAR'!A72</f>
        <v>47S245</v>
      </c>
      <c r="B72" t="str">
        <f>VLOOKUP($A72,'[1]Base_SIN HOMOLOGAR'!$A$1:$R$225,2,FALSE)</f>
        <v>Magdalena</v>
      </c>
      <c r="C72" t="str">
        <f>VLOOKUP($A72,'[1]Base_SIN HOMOLOGAR'!$A$1:$R$225,3,FALSE)</f>
        <v>Ciénaga</v>
      </c>
      <c r="D72" s="9">
        <f>VLOOKUP('[1]Base_SIN HOMOLOGAR'!$D72,[1]Dominios!$A$3:$C$23,2,FALSE)</f>
        <v>3</v>
      </c>
      <c r="E72" s="9" t="str">
        <f>VLOOKUP('[1]Base_SIN HOMOLOGAR'!D72,[1]Dominios!$A$3:$C$23,3,FALSE)</f>
        <v>Monomodal o Bimodal</v>
      </c>
      <c r="F72" s="9" t="str">
        <f>VLOOKUP($A72,'[1]Base_SIN HOMOLOGAR'!$A$1:$R$225,6,FALSE)</f>
        <v>3 - 7</v>
      </c>
      <c r="G72" s="9" t="str">
        <f>VLOOKUP($A72,'[1]Base_SIN HOMOLOGAR'!$A$1:$R$225,7,FALSE)</f>
        <v>N/A</v>
      </c>
      <c r="H72" s="9" t="str">
        <f>VLOOKUP($A72,'[1]Base_SIN HOMOLOGAR'!$A$1:$R$225,8,FALSE)</f>
        <v>Pobre</v>
      </c>
      <c r="I72" s="9" t="str">
        <f>VLOOKUP($A72,'[1]Base_SIN HOMOLOGAR'!$A$1:$R$225,9,FALSE)</f>
        <v>N/A</v>
      </c>
      <c r="J72" s="9" t="str">
        <f>VLOOKUP($A72,'[1]Base_SIN HOMOLOGAR'!$A$1:$R$225,10,FALSE)</f>
        <v>N/A</v>
      </c>
      <c r="K72" s="9" t="str">
        <f>VLOOKUP($A72,'[1]Base_SIN HOMOLOGAR'!$A$1:$R$225,11,FALSE)</f>
        <v>N/A</v>
      </c>
      <c r="L72" s="9" t="str">
        <f>VLOOKUP('[1]Base_SIN HOMOLOGAR'!L72,[1]Dominios!$E$3:$F$9,2,FALSE)</f>
        <v>25 - 50</v>
      </c>
      <c r="M72" s="9" t="str">
        <f>VLOOKUP($A72,'[1]Base_SIN HOMOLOGAR'!$A$1:$R$225,13,FALSE)</f>
        <v>N/A</v>
      </c>
      <c r="N72" s="9" t="str">
        <f>VLOOKUP($A72,'[1]Base_SIN HOMOLOGAR'!$A$1:$R$225,14,FALSE)</f>
        <v>Baja</v>
      </c>
      <c r="O72" s="9">
        <f>VLOOKUP($A72,'[1]Base_SIN HOMOLOGAR'!$A$1:$R$225,15,FALSE)</f>
        <v>0</v>
      </c>
      <c r="P72" s="9">
        <f>VLOOKUP($A72,'[1]Base_SIN HOMOLOGAR'!$A$1:$R$225,16,FALSE)</f>
        <v>0</v>
      </c>
      <c r="Q72" s="9">
        <f>VLOOKUP($A72,'[1]Base_SIN HOMOLOGAR'!$A$1:$R$225,17,FALSE)</f>
        <v>0</v>
      </c>
      <c r="R72" s="9">
        <f>VLOOKUP($A72,'[1]Base_SIN HOMOLOGAR'!$A$1:$R$225,18,FALSE)</f>
        <v>7.11</v>
      </c>
    </row>
    <row r="73" spans="1:18" x14ac:dyDescent="0.3">
      <c r="A73" s="8" t="str">
        <f>'[1]Base_SIN HOMOLOGAR'!A73</f>
        <v>47S252</v>
      </c>
      <c r="B73" t="str">
        <f>VLOOKUP($A73,'[1]Base_SIN HOMOLOGAR'!$A$1:$R$225,2,FALSE)</f>
        <v>Magdalena</v>
      </c>
      <c r="C73" t="str">
        <f>VLOOKUP($A73,'[1]Base_SIN HOMOLOGAR'!$A$1:$R$225,3,FALSE)</f>
        <v>Santa Bárbara De Pinto</v>
      </c>
      <c r="D73" s="9">
        <f>VLOOKUP('[1]Base_SIN HOMOLOGAR'!$D73,[1]Dominios!$A$3:$C$23,2,FALSE)</f>
        <v>3</v>
      </c>
      <c r="E73" s="9" t="str">
        <f>VLOOKUP('[1]Base_SIN HOMOLOGAR'!D73,[1]Dominios!$A$3:$C$23,3,FALSE)</f>
        <v>Monomodal o Bimodal</v>
      </c>
      <c r="F73" s="9" t="str">
        <f>VLOOKUP($A73,'[1]Base_SIN HOMOLOGAR'!$A$1:$R$225,6,FALSE)</f>
        <v>3 - 7</v>
      </c>
      <c r="G73" s="9" t="str">
        <f>VLOOKUP($A73,'[1]Base_SIN HOMOLOGAR'!$A$1:$R$225,7,FALSE)</f>
        <v>N/A</v>
      </c>
      <c r="H73" s="9" t="str">
        <f>VLOOKUP($A73,'[1]Base_SIN HOMOLOGAR'!$A$1:$R$225,8,FALSE)</f>
        <v>Muy pobre</v>
      </c>
      <c r="I73" s="9" t="str">
        <f>VLOOKUP($A73,'[1]Base_SIN HOMOLOGAR'!$A$1:$R$225,9,FALSE)</f>
        <v>N/A</v>
      </c>
      <c r="J73" s="9" t="str">
        <f>VLOOKUP($A73,'[1]Base_SIN HOMOLOGAR'!$A$1:$R$225,10,FALSE)</f>
        <v>0</v>
      </c>
      <c r="K73" s="9" t="str">
        <f>VLOOKUP($A73,'[1]Base_SIN HOMOLOGAR'!$A$1:$R$225,11,FALSE)</f>
        <v>N/A</v>
      </c>
      <c r="L73" s="9" t="str">
        <f>VLOOKUP('[1]Base_SIN HOMOLOGAR'!L73,[1]Dominios!$E$3:$F$9,2,FALSE)</f>
        <v>&lt;25</v>
      </c>
      <c r="M73" s="9" t="str">
        <f>VLOOKUP($A73,'[1]Base_SIN HOMOLOGAR'!$A$1:$R$225,13,FALSE)</f>
        <v>Fina y media</v>
      </c>
      <c r="N73" s="9" t="str">
        <f>VLOOKUP($A73,'[1]Base_SIN HOMOLOGAR'!$A$1:$R$225,14,FALSE)</f>
        <v>Muy alta</v>
      </c>
      <c r="O73" s="9">
        <f>VLOOKUP($A73,'[1]Base_SIN HOMOLOGAR'!$A$1:$R$225,15,FALSE)</f>
        <v>0</v>
      </c>
      <c r="P73" s="9">
        <f>VLOOKUP($A73,'[1]Base_SIN HOMOLOGAR'!$A$1:$R$225,16,FALSE)</f>
        <v>0</v>
      </c>
      <c r="Q73" s="9">
        <f>VLOOKUP($A73,'[1]Base_SIN HOMOLOGAR'!$A$1:$R$225,17,FALSE)</f>
        <v>1.49</v>
      </c>
      <c r="R73" s="9">
        <f>VLOOKUP($A73,'[1]Base_SIN HOMOLOGAR'!$A$1:$R$225,18,FALSE)</f>
        <v>48.93</v>
      </c>
    </row>
    <row r="74" spans="1:18" x14ac:dyDescent="0.3">
      <c r="A74" s="8" t="str">
        <f>'[1]Base_SIN HOMOLOGAR'!A74</f>
        <v>47S253</v>
      </c>
      <c r="B74" t="str">
        <f>VLOOKUP($A74,'[1]Base_SIN HOMOLOGAR'!$A$1:$R$225,2,FALSE)</f>
        <v>Magdalena</v>
      </c>
      <c r="C74" t="str">
        <f>VLOOKUP($A74,'[1]Base_SIN HOMOLOGAR'!$A$1:$R$225,3,FALSE)</f>
        <v>Aracataca</v>
      </c>
      <c r="D74" s="9">
        <f>VLOOKUP('[1]Base_SIN HOMOLOGAR'!$D74,[1]Dominios!$A$3:$C$23,2,FALSE)</f>
        <v>3</v>
      </c>
      <c r="E74" s="9" t="str">
        <f>VLOOKUP('[1]Base_SIN HOMOLOGAR'!D74,[1]Dominios!$A$3:$C$23,3,FALSE)</f>
        <v>Monomodal o Bimodal</v>
      </c>
      <c r="F74" s="9" t="str">
        <f>VLOOKUP($A74,'[1]Base_SIN HOMOLOGAR'!$A$1:$R$225,6,FALSE)</f>
        <v>3 - 7</v>
      </c>
      <c r="G74" s="9" t="str">
        <f>VLOOKUP($A74,'[1]Base_SIN HOMOLOGAR'!$A$1:$R$225,7,FALSE)</f>
        <v>N/A</v>
      </c>
      <c r="H74" s="9" t="str">
        <f>VLOOKUP($A74,'[1]Base_SIN HOMOLOGAR'!$A$1:$R$225,8,FALSE)</f>
        <v>Bien drenado</v>
      </c>
      <c r="I74" s="9" t="str">
        <f>VLOOKUP($A74,'[1]Base_SIN HOMOLOGAR'!$A$1:$R$225,9,FALSE)</f>
        <v>N/A</v>
      </c>
      <c r="J74" s="9" t="str">
        <f>VLOOKUP($A74,'[1]Base_SIN HOMOLOGAR'!$A$1:$R$225,10,FALSE)</f>
        <v>20</v>
      </c>
      <c r="K74" s="9" t="str">
        <f>VLOOKUP($A74,'[1]Base_SIN HOMOLOGAR'!$A$1:$R$225,11,FALSE)</f>
        <v>N/A</v>
      </c>
      <c r="L74" s="9" t="str">
        <f>VLOOKUP('[1]Base_SIN HOMOLOGAR'!L74,[1]Dominios!$E$3:$F$9,2,FALSE)</f>
        <v>100 - 150</v>
      </c>
      <c r="M74" s="9" t="str">
        <f>VLOOKUP($A74,'[1]Base_SIN HOMOLOGAR'!$A$1:$R$225,13,FALSE)</f>
        <v>Fina y media</v>
      </c>
      <c r="N74" s="9" t="str">
        <f>VLOOKUP($A74,'[1]Base_SIN HOMOLOGAR'!$A$1:$R$225,14,FALSE)</f>
        <v>Baja</v>
      </c>
      <c r="O74" s="9">
        <f>VLOOKUP($A74,'[1]Base_SIN HOMOLOGAR'!$A$1:$R$225,15,FALSE)</f>
        <v>0</v>
      </c>
      <c r="P74" s="9">
        <f>VLOOKUP($A74,'[1]Base_SIN HOMOLOGAR'!$A$1:$R$225,16,FALSE)</f>
        <v>0</v>
      </c>
      <c r="Q74" s="9">
        <f>VLOOKUP($A74,'[1]Base_SIN HOMOLOGAR'!$A$1:$R$225,17,FALSE)</f>
        <v>0</v>
      </c>
      <c r="R74" s="9">
        <f>VLOOKUP($A74,'[1]Base_SIN HOMOLOGAR'!$A$1:$R$225,18,FALSE)</f>
        <v>2.82</v>
      </c>
    </row>
    <row r="75" spans="1:18" x14ac:dyDescent="0.3">
      <c r="A75" s="8" t="str">
        <f>'[1]Base_SIN HOMOLOGAR'!A75</f>
        <v>47S254</v>
      </c>
      <c r="B75" t="str">
        <f>VLOOKUP($A75,'[1]Base_SIN HOMOLOGAR'!$A$1:$R$225,2,FALSE)</f>
        <v>Magdalena</v>
      </c>
      <c r="C75" t="str">
        <f>VLOOKUP($A75,'[1]Base_SIN HOMOLOGAR'!$A$1:$R$225,3,FALSE)</f>
        <v>Ciénaga</v>
      </c>
      <c r="D75" s="9">
        <f>VLOOKUP('[1]Base_SIN HOMOLOGAR'!$D75,[1]Dominios!$A$3:$C$23,2,FALSE)</f>
        <v>10</v>
      </c>
      <c r="E75" s="9" t="str">
        <f>VLOOKUP('[1]Base_SIN HOMOLOGAR'!D75,[1]Dominios!$A$3:$C$23,3,FALSE)</f>
        <v>Bimodal</v>
      </c>
      <c r="F75" s="9" t="str">
        <f>VLOOKUP($A75,'[1]Base_SIN HOMOLOGAR'!$A$1:$R$225,6,FALSE)</f>
        <v>50 - 75</v>
      </c>
      <c r="G75" s="9" t="str">
        <f>VLOOKUP($A75,'[1]Base_SIN HOMOLOGAR'!$A$1:$R$225,7,FALSE)</f>
        <v>N/A</v>
      </c>
      <c r="H75" s="9" t="str">
        <f>VLOOKUP($A75,'[1]Base_SIN HOMOLOGAR'!$A$1:$R$225,8,FALSE)</f>
        <v>Bien drenado</v>
      </c>
      <c r="I75" s="9" t="str">
        <f>VLOOKUP($A75,'[1]Base_SIN HOMOLOGAR'!$A$1:$R$225,9,FALSE)</f>
        <v>N/A</v>
      </c>
      <c r="J75" s="9" t="str">
        <f>VLOOKUP($A75,'[1]Base_SIN HOMOLOGAR'!$A$1:$R$225,10,FALSE)</f>
        <v>N/A</v>
      </c>
      <c r="K75" s="9" t="str">
        <f>VLOOKUP($A75,'[1]Base_SIN HOMOLOGAR'!$A$1:$R$225,11,FALSE)</f>
        <v>&lt;0.1</v>
      </c>
      <c r="L75" s="9" t="str">
        <f>VLOOKUP('[1]Base_SIN HOMOLOGAR'!L75,[1]Dominios!$E$3:$F$9,2,FALSE)</f>
        <v>75 - 100</v>
      </c>
      <c r="M75" s="9" t="str">
        <f>VLOOKUP($A75,'[1]Base_SIN HOMOLOGAR'!$A$1:$R$225,13,FALSE)</f>
        <v>Media</v>
      </c>
      <c r="N75" s="9" t="str">
        <f>VLOOKUP($A75,'[1]Base_SIN HOMOLOGAR'!$A$1:$R$225,14,FALSE)</f>
        <v>Baja</v>
      </c>
      <c r="O75" s="9">
        <f>VLOOKUP($A75,'[1]Base_SIN HOMOLOGAR'!$A$1:$R$225,15,FALSE)</f>
        <v>0</v>
      </c>
      <c r="P75" s="9">
        <f>VLOOKUP($A75,'[1]Base_SIN HOMOLOGAR'!$A$1:$R$225,16,FALSE)</f>
        <v>0</v>
      </c>
      <c r="Q75" s="9">
        <f>VLOOKUP($A75,'[1]Base_SIN HOMOLOGAR'!$A$1:$R$225,17,FALSE)</f>
        <v>0</v>
      </c>
      <c r="R75" s="9">
        <f>VLOOKUP($A75,'[1]Base_SIN HOMOLOGAR'!$A$1:$R$225,18,FALSE)</f>
        <v>15.35</v>
      </c>
    </row>
    <row r="76" spans="1:18" x14ac:dyDescent="0.3">
      <c r="A76" s="8" t="str">
        <f>'[1]Base_SIN HOMOLOGAR'!A76</f>
        <v>47S255</v>
      </c>
      <c r="B76" t="str">
        <f>VLOOKUP($A76,'[1]Base_SIN HOMOLOGAR'!$A$1:$R$225,2,FALSE)</f>
        <v>Magdalena</v>
      </c>
      <c r="C76" t="str">
        <f>VLOOKUP($A76,'[1]Base_SIN HOMOLOGAR'!$A$1:$R$225,3,FALSE)</f>
        <v>Ciénaga</v>
      </c>
      <c r="D76" s="9">
        <f>VLOOKUP('[1]Base_SIN HOMOLOGAR'!$D76,[1]Dominios!$A$3:$C$23,2,FALSE)</f>
        <v>2</v>
      </c>
      <c r="E76" s="9" t="str">
        <f>VLOOKUP('[1]Base_SIN HOMOLOGAR'!D76,[1]Dominios!$A$3:$C$23,3,FALSE)</f>
        <v>Monomodal</v>
      </c>
      <c r="F76" s="9" t="str">
        <f>VLOOKUP($A76,'[1]Base_SIN HOMOLOGAR'!$A$1:$R$225,6,FALSE)</f>
        <v>0 - 1</v>
      </c>
      <c r="G76" s="9" t="str">
        <f>VLOOKUP($A76,'[1]Base_SIN HOMOLOGAR'!$A$1:$R$225,7,FALSE)</f>
        <v>N/A</v>
      </c>
      <c r="H76" s="9" t="str">
        <f>VLOOKUP($A76,'[1]Base_SIN HOMOLOGAR'!$A$1:$R$225,8,FALSE)</f>
        <v>Muy pobre</v>
      </c>
      <c r="I76" s="9" t="str">
        <f>VLOOKUP($A76,'[1]Base_SIN HOMOLOGAR'!$A$1:$R$225,9,FALSE)</f>
        <v>Muy frecuente</v>
      </c>
      <c r="J76" s="9" t="str">
        <f>VLOOKUP($A76,'[1]Base_SIN HOMOLOGAR'!$A$1:$R$225,10,FALSE)</f>
        <v>N/A</v>
      </c>
      <c r="K76" s="9" t="str">
        <f>VLOOKUP($A76,'[1]Base_SIN HOMOLOGAR'!$A$1:$R$225,11,FALSE)</f>
        <v>N/A</v>
      </c>
      <c r="L76" s="9" t="str">
        <f>VLOOKUP('[1]Base_SIN HOMOLOGAR'!L76,[1]Dominios!$E$3:$F$9,2,FALSE)</f>
        <v>&lt;25</v>
      </c>
      <c r="M76" s="9" t="str">
        <f>VLOOKUP($A76,'[1]Base_SIN HOMOLOGAR'!$A$1:$R$225,13,FALSE)</f>
        <v>N/A</v>
      </c>
      <c r="N76" s="9" t="str">
        <f>VLOOKUP($A76,'[1]Base_SIN HOMOLOGAR'!$A$1:$R$225,14,FALSE)</f>
        <v>Alta</v>
      </c>
      <c r="O76" s="9">
        <f>VLOOKUP($A76,'[1]Base_SIN HOMOLOGAR'!$A$1:$R$225,15,FALSE)</f>
        <v>0</v>
      </c>
      <c r="P76" s="9">
        <f>VLOOKUP($A76,'[1]Base_SIN HOMOLOGAR'!$A$1:$R$225,16,FALSE)</f>
        <v>0</v>
      </c>
      <c r="Q76" s="9">
        <f>VLOOKUP($A76,'[1]Base_SIN HOMOLOGAR'!$A$1:$R$225,17,FALSE)</f>
        <v>0</v>
      </c>
      <c r="R76" s="9">
        <f>VLOOKUP($A76,'[1]Base_SIN HOMOLOGAR'!$A$1:$R$225,18,FALSE)</f>
        <v>159.35</v>
      </c>
    </row>
    <row r="77" spans="1:18" x14ac:dyDescent="0.3">
      <c r="A77" s="8" t="str">
        <f>'[1]Base_SIN HOMOLOGAR'!A77</f>
        <v>47S256</v>
      </c>
      <c r="B77" t="str">
        <f>VLOOKUP($A77,'[1]Base_SIN HOMOLOGAR'!$A$1:$R$225,2,FALSE)</f>
        <v>Magdalena</v>
      </c>
      <c r="C77" t="str">
        <f>VLOOKUP($A77,'[1]Base_SIN HOMOLOGAR'!$A$1:$R$225,3,FALSE)</f>
        <v>Aracataca</v>
      </c>
      <c r="D77" s="9">
        <f>VLOOKUP('[1]Base_SIN HOMOLOGAR'!$D77,[1]Dominios!$A$3:$C$23,2,FALSE)</f>
        <v>3</v>
      </c>
      <c r="E77" s="9" t="str">
        <f>VLOOKUP('[1]Base_SIN HOMOLOGAR'!D77,[1]Dominios!$A$3:$C$23,3,FALSE)</f>
        <v>Monomodal o Bimodal</v>
      </c>
      <c r="F77" s="9" t="str">
        <f>VLOOKUP($A77,'[1]Base_SIN HOMOLOGAR'!$A$1:$R$225,6,FALSE)</f>
        <v>1 - 3</v>
      </c>
      <c r="G77" s="9" t="str">
        <f>VLOOKUP($A77,'[1]Base_SIN HOMOLOGAR'!$A$1:$R$225,7,FALSE)</f>
        <v>N/A</v>
      </c>
      <c r="H77" s="9" t="str">
        <f>VLOOKUP($A77,'[1]Base_SIN HOMOLOGAR'!$A$1:$R$225,8,FALSE)</f>
        <v>Pobre</v>
      </c>
      <c r="I77" s="9" t="str">
        <f>VLOOKUP($A77,'[1]Base_SIN HOMOLOGAR'!$A$1:$R$225,9,FALSE)</f>
        <v>N/A</v>
      </c>
      <c r="J77" s="9" t="str">
        <f>VLOOKUP($A77,'[1]Base_SIN HOMOLOGAR'!$A$1:$R$225,10,FALSE)</f>
        <v>N/A</v>
      </c>
      <c r="K77" s="9" t="str">
        <f>VLOOKUP($A77,'[1]Base_SIN HOMOLOGAR'!$A$1:$R$225,11,FALSE)</f>
        <v>N/A</v>
      </c>
      <c r="L77" s="9" t="str">
        <f>VLOOKUP('[1]Base_SIN HOMOLOGAR'!L77,[1]Dominios!$E$3:$F$9,2,FALSE)</f>
        <v>25 - 50</v>
      </c>
      <c r="M77" s="9" t="str">
        <f>VLOOKUP($A77,'[1]Base_SIN HOMOLOGAR'!$A$1:$R$225,13,FALSE)</f>
        <v>Media</v>
      </c>
      <c r="N77" s="9" t="str">
        <f>VLOOKUP($A77,'[1]Base_SIN HOMOLOGAR'!$A$1:$R$225,14,FALSE)</f>
        <v>Baja</v>
      </c>
      <c r="O77" s="9">
        <f>VLOOKUP($A77,'[1]Base_SIN HOMOLOGAR'!$A$1:$R$225,15,FALSE)</f>
        <v>0</v>
      </c>
      <c r="P77" s="9">
        <f>VLOOKUP($A77,'[1]Base_SIN HOMOLOGAR'!$A$1:$R$225,16,FALSE)</f>
        <v>0</v>
      </c>
      <c r="Q77" s="9">
        <f>VLOOKUP($A77,'[1]Base_SIN HOMOLOGAR'!$A$1:$R$225,17,FALSE)</f>
        <v>0</v>
      </c>
      <c r="R77" s="9">
        <f>VLOOKUP($A77,'[1]Base_SIN HOMOLOGAR'!$A$1:$R$225,18,FALSE)</f>
        <v>16.95</v>
      </c>
    </row>
    <row r="78" spans="1:18" x14ac:dyDescent="0.3">
      <c r="A78" s="8" t="str">
        <f>'[1]Base_SIN HOMOLOGAR'!A78</f>
        <v>47S257</v>
      </c>
      <c r="B78" t="str">
        <f>VLOOKUP($A78,'[1]Base_SIN HOMOLOGAR'!$A$1:$R$225,2,FALSE)</f>
        <v>Magdalena</v>
      </c>
      <c r="C78" t="str">
        <f>VLOOKUP($A78,'[1]Base_SIN HOMOLOGAR'!$A$1:$R$225,3,FALSE)</f>
        <v>Aracataca</v>
      </c>
      <c r="D78" s="9">
        <f>VLOOKUP('[1]Base_SIN HOMOLOGAR'!$D78,[1]Dominios!$A$3:$C$23,2,FALSE)</f>
        <v>3</v>
      </c>
      <c r="E78" s="9" t="str">
        <f>VLOOKUP('[1]Base_SIN HOMOLOGAR'!D78,[1]Dominios!$A$3:$C$23,3,FALSE)</f>
        <v>Monomodal o Bimodal</v>
      </c>
      <c r="F78" s="9" t="str">
        <f>VLOOKUP($A78,'[1]Base_SIN HOMOLOGAR'!$A$1:$R$225,6,FALSE)</f>
        <v>1 - 3</v>
      </c>
      <c r="G78" s="9" t="str">
        <f>VLOOKUP($A78,'[1]Base_SIN HOMOLOGAR'!$A$1:$R$225,7,FALSE)</f>
        <v>N/A</v>
      </c>
      <c r="H78" s="9" t="str">
        <f>VLOOKUP($A78,'[1]Base_SIN HOMOLOGAR'!$A$1:$R$225,8,FALSE)</f>
        <v>Bien drenado</v>
      </c>
      <c r="I78" s="9" t="str">
        <f>VLOOKUP($A78,'[1]Base_SIN HOMOLOGAR'!$A$1:$R$225,9,FALSE)</f>
        <v>N/A</v>
      </c>
      <c r="J78" s="9" t="str">
        <f>VLOOKUP($A78,'[1]Base_SIN HOMOLOGAR'!$A$1:$R$225,10,FALSE)</f>
        <v>N/A</v>
      </c>
      <c r="K78" s="9" t="str">
        <f>VLOOKUP($A78,'[1]Base_SIN HOMOLOGAR'!$A$1:$R$225,11,FALSE)</f>
        <v>N/A</v>
      </c>
      <c r="L78" s="9" t="str">
        <f>VLOOKUP('[1]Base_SIN HOMOLOGAR'!L78,[1]Dominios!$E$3:$F$9,2,FALSE)</f>
        <v>100 - 150</v>
      </c>
      <c r="M78" s="9" t="str">
        <f>VLOOKUP($A78,'[1]Base_SIN HOMOLOGAR'!$A$1:$R$225,13,FALSE)</f>
        <v>Fina y media</v>
      </c>
      <c r="N78" s="9" t="str">
        <f>VLOOKUP($A78,'[1]Base_SIN HOMOLOGAR'!$A$1:$R$225,14,FALSE)</f>
        <v>Media</v>
      </c>
      <c r="O78" s="9">
        <f>VLOOKUP($A78,'[1]Base_SIN HOMOLOGAR'!$A$1:$R$225,15,FALSE)</f>
        <v>0</v>
      </c>
      <c r="P78" s="9">
        <f>VLOOKUP($A78,'[1]Base_SIN HOMOLOGAR'!$A$1:$R$225,16,FALSE)</f>
        <v>32.119999999999997</v>
      </c>
      <c r="Q78" s="9">
        <f>VLOOKUP($A78,'[1]Base_SIN HOMOLOGAR'!$A$1:$R$225,17,FALSE)</f>
        <v>0</v>
      </c>
      <c r="R78" s="9">
        <f>VLOOKUP($A78,'[1]Base_SIN HOMOLOGAR'!$A$1:$R$225,18,FALSE)</f>
        <v>99.3</v>
      </c>
    </row>
    <row r="79" spans="1:18" x14ac:dyDescent="0.3">
      <c r="A79" s="8" t="str">
        <f>'[1]Base_SIN HOMOLOGAR'!A79</f>
        <v>47S258</v>
      </c>
      <c r="B79" t="str">
        <f>VLOOKUP($A79,'[1]Base_SIN HOMOLOGAR'!$A$1:$R$225,2,FALSE)</f>
        <v>Magdalena</v>
      </c>
      <c r="C79" t="str">
        <f>VLOOKUP($A79,'[1]Base_SIN HOMOLOGAR'!$A$1:$R$225,3,FALSE)</f>
        <v>Ciénaga</v>
      </c>
      <c r="D79" s="9">
        <f>VLOOKUP('[1]Base_SIN HOMOLOGAR'!$D79,[1]Dominios!$A$3:$C$23,2,FALSE)</f>
        <v>3</v>
      </c>
      <c r="E79" s="9" t="str">
        <f>VLOOKUP('[1]Base_SIN HOMOLOGAR'!D79,[1]Dominios!$A$3:$C$23,3,FALSE)</f>
        <v>Monomodal o Bimodal</v>
      </c>
      <c r="F79" s="9" t="str">
        <f>VLOOKUP($A79,'[1]Base_SIN HOMOLOGAR'!$A$1:$R$225,6,FALSE)</f>
        <v>50 - 75</v>
      </c>
      <c r="G79" s="9" t="str">
        <f>VLOOKUP($A79,'[1]Base_SIN HOMOLOGAR'!$A$1:$R$225,7,FALSE)</f>
        <v>N/A</v>
      </c>
      <c r="H79" s="9" t="str">
        <f>VLOOKUP($A79,'[1]Base_SIN HOMOLOGAR'!$A$1:$R$225,8,FALSE)</f>
        <v>Bien drenado</v>
      </c>
      <c r="I79" s="9" t="str">
        <f>VLOOKUP($A79,'[1]Base_SIN HOMOLOGAR'!$A$1:$R$225,9,FALSE)</f>
        <v>N/A</v>
      </c>
      <c r="J79" s="9" t="str">
        <f>VLOOKUP($A79,'[1]Base_SIN HOMOLOGAR'!$A$1:$R$225,10,FALSE)</f>
        <v>20</v>
      </c>
      <c r="K79" s="9" t="str">
        <f>VLOOKUP($A79,'[1]Base_SIN HOMOLOGAR'!$A$1:$R$225,11,FALSE)</f>
        <v>0.1 - 3</v>
      </c>
      <c r="L79" s="9" t="str">
        <f>VLOOKUP('[1]Base_SIN HOMOLOGAR'!L79,[1]Dominios!$E$3:$F$9,2,FALSE)</f>
        <v>&lt;25</v>
      </c>
      <c r="M79" s="9" t="str">
        <f>VLOOKUP($A79,'[1]Base_SIN HOMOLOGAR'!$A$1:$R$225,13,FALSE)</f>
        <v>Fina y media</v>
      </c>
      <c r="N79" s="9" t="str">
        <f>VLOOKUP($A79,'[1]Base_SIN HOMOLOGAR'!$A$1:$R$225,14,FALSE)</f>
        <v>Muy baja</v>
      </c>
      <c r="O79" s="9">
        <f>VLOOKUP($A79,'[1]Base_SIN HOMOLOGAR'!$A$1:$R$225,15,FALSE)</f>
        <v>0</v>
      </c>
      <c r="P79" s="9">
        <f>VLOOKUP($A79,'[1]Base_SIN HOMOLOGAR'!$A$1:$R$225,16,FALSE)</f>
        <v>0</v>
      </c>
      <c r="Q79" s="9">
        <f>VLOOKUP($A79,'[1]Base_SIN HOMOLOGAR'!$A$1:$R$225,17,FALSE)</f>
        <v>0</v>
      </c>
      <c r="R79" s="9">
        <f>VLOOKUP($A79,'[1]Base_SIN HOMOLOGAR'!$A$1:$R$225,18,FALSE)</f>
        <v>85.42</v>
      </c>
    </row>
    <row r="80" spans="1:18" x14ac:dyDescent="0.3">
      <c r="A80" s="8" t="str">
        <f>'[1]Base_SIN HOMOLOGAR'!A80</f>
        <v>47S263</v>
      </c>
      <c r="B80" t="str">
        <f>VLOOKUP($A80,'[1]Base_SIN HOMOLOGAR'!$A$1:$R$225,2,FALSE)</f>
        <v>Magdalena</v>
      </c>
      <c r="C80" t="str">
        <f>VLOOKUP($A80,'[1]Base_SIN HOMOLOGAR'!$A$1:$R$225,3,FALSE)</f>
        <v>Ciénaga</v>
      </c>
      <c r="D80" s="9">
        <f>VLOOKUP('[1]Base_SIN HOMOLOGAR'!$D80,[1]Dominios!$A$3:$C$23,2,FALSE)</f>
        <v>9</v>
      </c>
      <c r="E80" s="9" t="str">
        <f>VLOOKUP('[1]Base_SIN HOMOLOGAR'!D80,[1]Dominios!$A$3:$C$23,3,FALSE)</f>
        <v>Monomodal o Bimodal</v>
      </c>
      <c r="F80" s="9" t="str">
        <f>VLOOKUP($A80,'[1]Base_SIN HOMOLOGAR'!$A$1:$R$225,6,FALSE)</f>
        <v>50 - 75</v>
      </c>
      <c r="G80" s="9" t="str">
        <f>VLOOKUP($A80,'[1]Base_SIN HOMOLOGAR'!$A$1:$R$225,7,FALSE)</f>
        <v>Moderado</v>
      </c>
      <c r="H80" s="9" t="str">
        <f>VLOOKUP($A80,'[1]Base_SIN HOMOLOGAR'!$A$1:$R$225,8,FALSE)</f>
        <v>Bien drenado</v>
      </c>
      <c r="I80" s="9" t="str">
        <f>VLOOKUP($A80,'[1]Base_SIN HOMOLOGAR'!$A$1:$R$225,9,FALSE)</f>
        <v>N/A</v>
      </c>
      <c r="J80" s="9" t="str">
        <f>VLOOKUP($A80,'[1]Base_SIN HOMOLOGAR'!$A$1:$R$225,10,FALSE)</f>
        <v>15</v>
      </c>
      <c r="K80" s="9" t="str">
        <f>VLOOKUP($A80,'[1]Base_SIN HOMOLOGAR'!$A$1:$R$225,11,FALSE)</f>
        <v>N/A</v>
      </c>
      <c r="L80" s="9" t="str">
        <f>VLOOKUP('[1]Base_SIN HOMOLOGAR'!L80,[1]Dominios!$E$3:$F$9,2,FALSE)</f>
        <v>100 - 150</v>
      </c>
      <c r="M80" s="9" t="str">
        <f>VLOOKUP($A80,'[1]Base_SIN HOMOLOGAR'!$A$1:$R$225,13,FALSE)</f>
        <v>Fina y media</v>
      </c>
      <c r="N80" s="9" t="str">
        <f>VLOOKUP($A80,'[1]Base_SIN HOMOLOGAR'!$A$1:$R$225,14,FALSE)</f>
        <v>Muy baja</v>
      </c>
      <c r="O80" s="9">
        <f>VLOOKUP($A80,'[1]Base_SIN HOMOLOGAR'!$A$1:$R$225,15,FALSE)</f>
        <v>0</v>
      </c>
      <c r="P80" s="9">
        <f>VLOOKUP($A80,'[1]Base_SIN HOMOLOGAR'!$A$1:$R$225,16,FALSE)</f>
        <v>0</v>
      </c>
      <c r="Q80" s="9">
        <f>VLOOKUP($A80,'[1]Base_SIN HOMOLOGAR'!$A$1:$R$225,17,FALSE)</f>
        <v>89.12</v>
      </c>
      <c r="R80" s="9">
        <f>VLOOKUP($A80,'[1]Base_SIN HOMOLOGAR'!$A$1:$R$225,18,FALSE)</f>
        <v>11.17</v>
      </c>
    </row>
    <row r="81" spans="1:18" x14ac:dyDescent="0.3">
      <c r="A81" s="8" t="str">
        <f>'[1]Base_SIN HOMOLOGAR'!A81</f>
        <v>47S264</v>
      </c>
      <c r="B81" t="str">
        <f>VLOOKUP($A81,'[1]Base_SIN HOMOLOGAR'!$A$1:$R$225,2,FALSE)</f>
        <v>Magdalena</v>
      </c>
      <c r="C81" t="str">
        <f>VLOOKUP($A81,'[1]Base_SIN HOMOLOGAR'!$A$1:$R$225,3,FALSE)</f>
        <v>Ciénaga</v>
      </c>
      <c r="D81" s="9">
        <f>VLOOKUP('[1]Base_SIN HOMOLOGAR'!$D81,[1]Dominios!$A$3:$C$23,2,FALSE)</f>
        <v>9</v>
      </c>
      <c r="E81" s="9" t="str">
        <f>VLOOKUP('[1]Base_SIN HOMOLOGAR'!D81,[1]Dominios!$A$3:$C$23,3,FALSE)</f>
        <v>Monomodal o Bimodal</v>
      </c>
      <c r="F81" s="9" t="str">
        <f>VLOOKUP($A81,'[1]Base_SIN HOMOLOGAR'!$A$1:$R$225,6,FALSE)</f>
        <v>12 - 25</v>
      </c>
      <c r="G81" s="9" t="str">
        <f>VLOOKUP($A81,'[1]Base_SIN HOMOLOGAR'!$A$1:$R$225,7,FALSE)</f>
        <v>Ligero</v>
      </c>
      <c r="H81" s="9" t="str">
        <f>VLOOKUP($A81,'[1]Base_SIN HOMOLOGAR'!$A$1:$R$225,8,FALSE)</f>
        <v>Bien drenado</v>
      </c>
      <c r="I81" s="9" t="str">
        <f>VLOOKUP($A81,'[1]Base_SIN HOMOLOGAR'!$A$1:$R$225,9,FALSE)</f>
        <v>N/A</v>
      </c>
      <c r="J81" s="9" t="str">
        <f>VLOOKUP($A81,'[1]Base_SIN HOMOLOGAR'!$A$1:$R$225,10,FALSE)</f>
        <v>N/A</v>
      </c>
      <c r="K81" s="9" t="str">
        <f>VLOOKUP($A81,'[1]Base_SIN HOMOLOGAR'!$A$1:$R$225,11,FALSE)</f>
        <v>N/A</v>
      </c>
      <c r="L81" s="9" t="str">
        <f>VLOOKUP('[1]Base_SIN HOMOLOGAR'!L81,[1]Dominios!$E$3:$F$9,2,FALSE)</f>
        <v>&lt;25</v>
      </c>
      <c r="M81" s="9" t="str">
        <f>VLOOKUP($A81,'[1]Base_SIN HOMOLOGAR'!$A$1:$R$225,13,FALSE)</f>
        <v>Media y gruesa</v>
      </c>
      <c r="N81" s="9" t="str">
        <f>VLOOKUP($A81,'[1]Base_SIN HOMOLOGAR'!$A$1:$R$225,14,FALSE)</f>
        <v>Baja</v>
      </c>
      <c r="O81" s="9">
        <f>VLOOKUP($A81,'[1]Base_SIN HOMOLOGAR'!$A$1:$R$225,15,FALSE)</f>
        <v>0</v>
      </c>
      <c r="P81" s="9">
        <f>VLOOKUP($A81,'[1]Base_SIN HOMOLOGAR'!$A$1:$R$225,16,FALSE)</f>
        <v>0</v>
      </c>
      <c r="Q81" s="9">
        <f>VLOOKUP($A81,'[1]Base_SIN HOMOLOGAR'!$A$1:$R$225,17,FALSE)</f>
        <v>80.819999999999993</v>
      </c>
      <c r="R81" s="9">
        <f>VLOOKUP($A81,'[1]Base_SIN HOMOLOGAR'!$A$1:$R$225,18,FALSE)</f>
        <v>0.04</v>
      </c>
    </row>
    <row r="82" spans="1:18" x14ac:dyDescent="0.3">
      <c r="A82" s="8" t="str">
        <f>'[1]Base_SIN HOMOLOGAR'!A82</f>
        <v>47S265</v>
      </c>
      <c r="B82" t="str">
        <f>VLOOKUP($A82,'[1]Base_SIN HOMOLOGAR'!$A$1:$R$225,2,FALSE)</f>
        <v>Magdalena</v>
      </c>
      <c r="C82" t="str">
        <f>VLOOKUP($A82,'[1]Base_SIN HOMOLOGAR'!$A$1:$R$225,3,FALSE)</f>
        <v>Ciénaga</v>
      </c>
      <c r="D82" s="9">
        <f>VLOOKUP('[1]Base_SIN HOMOLOGAR'!$D82,[1]Dominios!$A$3:$C$23,2,FALSE)</f>
        <v>3</v>
      </c>
      <c r="E82" s="9" t="str">
        <f>VLOOKUP('[1]Base_SIN HOMOLOGAR'!D82,[1]Dominios!$A$3:$C$23,3,FALSE)</f>
        <v>Monomodal o Bimodal</v>
      </c>
      <c r="F82" s="9" t="str">
        <f>VLOOKUP($A82,'[1]Base_SIN HOMOLOGAR'!$A$1:$R$225,6,FALSE)</f>
        <v>1 - 3</v>
      </c>
      <c r="G82" s="9" t="str">
        <f>VLOOKUP($A82,'[1]Base_SIN HOMOLOGAR'!$A$1:$R$225,7,FALSE)</f>
        <v>N/A</v>
      </c>
      <c r="H82" s="9" t="str">
        <f>VLOOKUP($A82,'[1]Base_SIN HOMOLOGAR'!$A$1:$R$225,8,FALSE)</f>
        <v>Bien drenado</v>
      </c>
      <c r="I82" s="9" t="str">
        <f>VLOOKUP($A82,'[1]Base_SIN HOMOLOGAR'!$A$1:$R$225,9,FALSE)</f>
        <v>N/A</v>
      </c>
      <c r="J82" s="9" t="str">
        <f>VLOOKUP($A82,'[1]Base_SIN HOMOLOGAR'!$A$1:$R$225,10,FALSE)</f>
        <v>N/A</v>
      </c>
      <c r="K82" s="9" t="str">
        <f>VLOOKUP($A82,'[1]Base_SIN HOMOLOGAR'!$A$1:$R$225,11,FALSE)</f>
        <v>N/A</v>
      </c>
      <c r="L82" s="9" t="str">
        <f>VLOOKUP('[1]Base_SIN HOMOLOGAR'!L82,[1]Dominios!$E$3:$F$9,2,FALSE)</f>
        <v>25 - 50</v>
      </c>
      <c r="M82" s="9" t="str">
        <f>VLOOKUP($A82,'[1]Base_SIN HOMOLOGAR'!$A$1:$R$225,13,FALSE)</f>
        <v>Media y gruesa</v>
      </c>
      <c r="N82" s="9" t="str">
        <f>VLOOKUP($A82,'[1]Base_SIN HOMOLOGAR'!$A$1:$R$225,14,FALSE)</f>
        <v>Media</v>
      </c>
      <c r="O82" s="9">
        <f>VLOOKUP($A82,'[1]Base_SIN HOMOLOGAR'!$A$1:$R$225,15,FALSE)</f>
        <v>0</v>
      </c>
      <c r="P82" s="9">
        <f>VLOOKUP($A82,'[1]Base_SIN HOMOLOGAR'!$A$1:$R$225,16,FALSE)</f>
        <v>265.38</v>
      </c>
      <c r="Q82" s="9">
        <f>VLOOKUP($A82,'[1]Base_SIN HOMOLOGAR'!$A$1:$R$225,17,FALSE)</f>
        <v>31.81</v>
      </c>
      <c r="R82" s="9">
        <f>VLOOKUP($A82,'[1]Base_SIN HOMOLOGAR'!$A$1:$R$225,18,FALSE)</f>
        <v>26.46</v>
      </c>
    </row>
    <row r="83" spans="1:18" x14ac:dyDescent="0.3">
      <c r="A83" s="8" t="str">
        <f>'[1]Base_SIN HOMOLOGAR'!A83</f>
        <v>47S266</v>
      </c>
      <c r="B83" t="str">
        <f>VLOOKUP($A83,'[1]Base_SIN HOMOLOGAR'!$A$1:$R$225,2,FALSE)</f>
        <v>Magdalena</v>
      </c>
      <c r="C83" t="str">
        <f>VLOOKUP($A83,'[1]Base_SIN HOMOLOGAR'!$A$1:$R$225,3,FALSE)</f>
        <v>Ciénaga</v>
      </c>
      <c r="D83" s="9">
        <f>VLOOKUP('[1]Base_SIN HOMOLOGAR'!$D83,[1]Dominios!$A$3:$C$23,2,FALSE)</f>
        <v>2</v>
      </c>
      <c r="E83" s="9" t="str">
        <f>VLOOKUP('[1]Base_SIN HOMOLOGAR'!D83,[1]Dominios!$A$3:$C$23,3,FALSE)</f>
        <v>Monomodal</v>
      </c>
      <c r="F83" s="9" t="str">
        <f>VLOOKUP($A83,'[1]Base_SIN HOMOLOGAR'!$A$1:$R$225,6,FALSE)</f>
        <v>1 - 3</v>
      </c>
      <c r="G83" s="9" t="str">
        <f>VLOOKUP($A83,'[1]Base_SIN HOMOLOGAR'!$A$1:$R$225,7,FALSE)</f>
        <v>N/A</v>
      </c>
      <c r="H83" s="9" t="str">
        <f>VLOOKUP($A83,'[1]Base_SIN HOMOLOGAR'!$A$1:$R$225,8,FALSE)</f>
        <v>Bien drenado</v>
      </c>
      <c r="I83" s="9" t="str">
        <f>VLOOKUP($A83,'[1]Base_SIN HOMOLOGAR'!$A$1:$R$225,9,FALSE)</f>
        <v>N/A</v>
      </c>
      <c r="J83" s="9" t="str">
        <f>VLOOKUP($A83,'[1]Base_SIN HOMOLOGAR'!$A$1:$R$225,10,FALSE)</f>
        <v>N/A</v>
      </c>
      <c r="K83" s="9" t="str">
        <f>VLOOKUP($A83,'[1]Base_SIN HOMOLOGAR'!$A$1:$R$225,11,FALSE)</f>
        <v>N/A</v>
      </c>
      <c r="L83" s="9" t="str">
        <f>VLOOKUP('[1]Base_SIN HOMOLOGAR'!L83,[1]Dominios!$E$3:$F$9,2,FALSE)</f>
        <v>75 - 100</v>
      </c>
      <c r="M83" s="9" t="str">
        <f>VLOOKUP($A83,'[1]Base_SIN HOMOLOGAR'!$A$1:$R$225,13,FALSE)</f>
        <v>Media y gruesa</v>
      </c>
      <c r="N83" s="9" t="str">
        <f>VLOOKUP($A83,'[1]Base_SIN HOMOLOGAR'!$A$1:$R$225,14,FALSE)</f>
        <v>Media</v>
      </c>
      <c r="O83" s="9">
        <f>VLOOKUP($A83,'[1]Base_SIN HOMOLOGAR'!$A$1:$R$225,15,FALSE)</f>
        <v>0</v>
      </c>
      <c r="P83" s="9">
        <f>VLOOKUP($A83,'[1]Base_SIN HOMOLOGAR'!$A$1:$R$225,16,FALSE)</f>
        <v>0</v>
      </c>
      <c r="Q83" s="9">
        <f>VLOOKUP($A83,'[1]Base_SIN HOMOLOGAR'!$A$1:$R$225,17,FALSE)</f>
        <v>0</v>
      </c>
      <c r="R83" s="9">
        <f>VLOOKUP($A83,'[1]Base_SIN HOMOLOGAR'!$A$1:$R$225,18,FALSE)</f>
        <v>40.840000000000003</v>
      </c>
    </row>
    <row r="84" spans="1:18" x14ac:dyDescent="0.3">
      <c r="A84" s="8" t="str">
        <f>'[1]Base_SIN HOMOLOGAR'!A84</f>
        <v>47S267</v>
      </c>
      <c r="B84" t="str">
        <f>VLOOKUP($A84,'[1]Base_SIN HOMOLOGAR'!$A$1:$R$225,2,FALSE)</f>
        <v>Magdalena</v>
      </c>
      <c r="C84" t="str">
        <f>VLOOKUP($A84,'[1]Base_SIN HOMOLOGAR'!$A$1:$R$225,3,FALSE)</f>
        <v>Ciénaga</v>
      </c>
      <c r="D84" s="9">
        <f>VLOOKUP('[1]Base_SIN HOMOLOGAR'!$D84,[1]Dominios!$A$3:$C$23,2,FALSE)</f>
        <v>3</v>
      </c>
      <c r="E84" s="9" t="str">
        <f>VLOOKUP('[1]Base_SIN HOMOLOGAR'!D84,[1]Dominios!$A$3:$C$23,3,FALSE)</f>
        <v>Monomodal o Bimodal</v>
      </c>
      <c r="F84" s="9" t="str">
        <f>VLOOKUP($A84,'[1]Base_SIN HOMOLOGAR'!$A$1:$R$225,6,FALSE)</f>
        <v>25 - 50</v>
      </c>
      <c r="G84" s="9" t="str">
        <f>VLOOKUP($A84,'[1]Base_SIN HOMOLOGAR'!$A$1:$R$225,7,FALSE)</f>
        <v>Moderado</v>
      </c>
      <c r="H84" s="9" t="str">
        <f>VLOOKUP($A84,'[1]Base_SIN HOMOLOGAR'!$A$1:$R$225,8,FALSE)</f>
        <v>Moderadamente excesivo</v>
      </c>
      <c r="I84" s="9" t="str">
        <f>VLOOKUP($A84,'[1]Base_SIN HOMOLOGAR'!$A$1:$R$225,9,FALSE)</f>
        <v>N/A</v>
      </c>
      <c r="J84" s="9" t="str">
        <f>VLOOKUP($A84,'[1]Base_SIN HOMOLOGAR'!$A$1:$R$225,10,FALSE)</f>
        <v>30</v>
      </c>
      <c r="K84" s="9" t="str">
        <f>VLOOKUP($A84,'[1]Base_SIN HOMOLOGAR'!$A$1:$R$225,11,FALSE)</f>
        <v>N/A</v>
      </c>
      <c r="L84" s="9" t="str">
        <f>VLOOKUP('[1]Base_SIN HOMOLOGAR'!L84,[1]Dominios!$E$3:$F$9,2,FALSE)</f>
        <v>25 - 50</v>
      </c>
      <c r="M84" s="9" t="str">
        <f>VLOOKUP($A84,'[1]Base_SIN HOMOLOGAR'!$A$1:$R$225,13,FALSE)</f>
        <v>N/A</v>
      </c>
      <c r="N84" s="9" t="str">
        <f>VLOOKUP($A84,'[1]Base_SIN HOMOLOGAR'!$A$1:$R$225,14,FALSE)</f>
        <v>Baja</v>
      </c>
      <c r="O84" s="9">
        <f>VLOOKUP($A84,'[1]Base_SIN HOMOLOGAR'!$A$1:$R$225,15,FALSE)</f>
        <v>0</v>
      </c>
      <c r="P84" s="9">
        <f>VLOOKUP($A84,'[1]Base_SIN HOMOLOGAR'!$A$1:$R$225,16,FALSE)</f>
        <v>0</v>
      </c>
      <c r="Q84" s="9">
        <f>VLOOKUP($A84,'[1]Base_SIN HOMOLOGAR'!$A$1:$R$225,17,FALSE)</f>
        <v>0</v>
      </c>
      <c r="R84" s="9">
        <f>VLOOKUP($A84,'[1]Base_SIN HOMOLOGAR'!$A$1:$R$225,18,FALSE)</f>
        <v>0.97</v>
      </c>
    </row>
    <row r="85" spans="1:18" x14ac:dyDescent="0.3">
      <c r="A85" s="8" t="str">
        <f>'[1]Base_SIN HOMOLOGAR'!A85</f>
        <v>47S291</v>
      </c>
      <c r="B85" t="str">
        <f>VLOOKUP($A85,'[1]Base_SIN HOMOLOGAR'!$A$1:$R$225,2,FALSE)</f>
        <v>Magdalena</v>
      </c>
      <c r="C85" t="str">
        <f>VLOOKUP($A85,'[1]Base_SIN HOMOLOGAR'!$A$1:$R$225,3,FALSE)</f>
        <v>Algarrobo</v>
      </c>
      <c r="D85" s="9">
        <f>VLOOKUP('[1]Base_SIN HOMOLOGAR'!$D85,[1]Dominios!$A$3:$C$23,2,FALSE)</f>
        <v>3</v>
      </c>
      <c r="E85" s="9" t="str">
        <f>VLOOKUP('[1]Base_SIN HOMOLOGAR'!D85,[1]Dominios!$A$3:$C$23,3,FALSE)</f>
        <v>Monomodal o Bimodal</v>
      </c>
      <c r="F85" s="9" t="str">
        <f>VLOOKUP($A85,'[1]Base_SIN HOMOLOGAR'!$A$1:$R$225,6,FALSE)</f>
        <v>1 - 3</v>
      </c>
      <c r="G85" s="9" t="str">
        <f>VLOOKUP($A85,'[1]Base_SIN HOMOLOGAR'!$A$1:$R$225,7,FALSE)</f>
        <v>N/A</v>
      </c>
      <c r="H85" s="9" t="str">
        <f>VLOOKUP($A85,'[1]Base_SIN HOMOLOGAR'!$A$1:$R$225,8,FALSE)</f>
        <v>Bien drenado</v>
      </c>
      <c r="I85" s="9" t="str">
        <f>VLOOKUP($A85,'[1]Base_SIN HOMOLOGAR'!$A$1:$R$225,9,FALSE)</f>
        <v>N/A</v>
      </c>
      <c r="J85" s="9" t="str">
        <f>VLOOKUP($A85,'[1]Base_SIN HOMOLOGAR'!$A$1:$R$225,10,FALSE)</f>
        <v>2</v>
      </c>
      <c r="K85" s="9" t="str">
        <f>VLOOKUP($A85,'[1]Base_SIN HOMOLOGAR'!$A$1:$R$225,11,FALSE)</f>
        <v>N/A</v>
      </c>
      <c r="L85" s="9" t="str">
        <f>VLOOKUP('[1]Base_SIN HOMOLOGAR'!L85,[1]Dominios!$E$3:$F$9,2,FALSE)</f>
        <v>100 - 150</v>
      </c>
      <c r="M85" s="9" t="str">
        <f>VLOOKUP($A85,'[1]Base_SIN HOMOLOGAR'!$A$1:$R$225,13,FALSE)</f>
        <v>N/A</v>
      </c>
      <c r="N85" s="9">
        <f>VLOOKUP($A85,'[1]Base_SIN HOMOLOGAR'!$A$1:$R$225,14,FALSE)</f>
        <v>0</v>
      </c>
      <c r="O85" s="9" t="e">
        <f>VLOOKUP($A85,'[1]Base_SIN HOMOLOGAR'!$A$1:$R$225,15,FALSE)</f>
        <v>#N/A</v>
      </c>
      <c r="P85" s="9" t="e">
        <f>VLOOKUP($A85,'[1]Base_SIN HOMOLOGAR'!$A$1:$R$225,16,FALSE)</f>
        <v>#N/A</v>
      </c>
      <c r="Q85" s="9" t="e">
        <f>VLOOKUP($A85,'[1]Base_SIN HOMOLOGAR'!$A$1:$R$225,17,FALSE)</f>
        <v>#N/A</v>
      </c>
      <c r="R85" s="9" t="e">
        <f>VLOOKUP($A85,'[1]Base_SIN HOMOLOGAR'!$A$1:$R$225,18,FALSE)</f>
        <v>#N/A</v>
      </c>
    </row>
    <row r="86" spans="1:18" x14ac:dyDescent="0.3">
      <c r="A86" s="8" t="str">
        <f>'[1]Base_SIN HOMOLOGAR'!A86</f>
        <v>47S296</v>
      </c>
      <c r="B86" t="str">
        <f>VLOOKUP($A86,'[1]Base_SIN HOMOLOGAR'!$A$1:$R$225,2,FALSE)</f>
        <v>Magdalena</v>
      </c>
      <c r="C86" t="str">
        <f>VLOOKUP($A86,'[1]Base_SIN HOMOLOGAR'!$A$1:$R$225,3,FALSE)</f>
        <v>Santa Marta</v>
      </c>
      <c r="D86" s="9">
        <f>VLOOKUP('[1]Base_SIN HOMOLOGAR'!$D86,[1]Dominios!$A$3:$C$23,2,FALSE)</f>
        <v>4</v>
      </c>
      <c r="E86" s="9" t="str">
        <f>VLOOKUP('[1]Base_SIN HOMOLOGAR'!D86,[1]Dominios!$A$3:$C$23,3,FALSE)</f>
        <v>Monomodal o Bimodal</v>
      </c>
      <c r="F86" s="9" t="str">
        <f>VLOOKUP($A86,'[1]Base_SIN HOMOLOGAR'!$A$1:$R$225,6,FALSE)</f>
        <v>7 - 12</v>
      </c>
      <c r="G86" s="9" t="str">
        <f>VLOOKUP($A86,'[1]Base_SIN HOMOLOGAR'!$A$1:$R$225,7,FALSE)</f>
        <v>Ligero</v>
      </c>
      <c r="H86" s="9" t="str">
        <f>VLOOKUP($A86,'[1]Base_SIN HOMOLOGAR'!$A$1:$R$225,8,FALSE)</f>
        <v>Bien drenado</v>
      </c>
      <c r="I86" s="9" t="str">
        <f>VLOOKUP($A86,'[1]Base_SIN HOMOLOGAR'!$A$1:$R$225,9,FALSE)</f>
        <v>N/A</v>
      </c>
      <c r="J86" s="9" t="str">
        <f>VLOOKUP($A86,'[1]Base_SIN HOMOLOGAR'!$A$1:$R$225,10,FALSE)</f>
        <v>0</v>
      </c>
      <c r="K86" s="9" t="str">
        <f>VLOOKUP($A86,'[1]Base_SIN HOMOLOGAR'!$A$1:$R$225,11,FALSE)</f>
        <v>N/A</v>
      </c>
      <c r="L86" s="9" t="str">
        <f>VLOOKUP('[1]Base_SIN HOMOLOGAR'!L86,[1]Dominios!$E$3:$F$9,2,FALSE)</f>
        <v>100 - 150</v>
      </c>
      <c r="M86" s="9" t="str">
        <f>VLOOKUP($A86,'[1]Base_SIN HOMOLOGAR'!$A$1:$R$225,13,FALSE)</f>
        <v>Fina y media</v>
      </c>
      <c r="N86" s="9">
        <f>VLOOKUP($A86,'[1]Base_SIN HOMOLOGAR'!$A$1:$R$225,14,FALSE)</f>
        <v>0</v>
      </c>
      <c r="O86" s="9" t="e">
        <f>VLOOKUP($A86,'[1]Base_SIN HOMOLOGAR'!$A$1:$R$225,15,FALSE)</f>
        <v>#N/A</v>
      </c>
      <c r="P86" s="9" t="e">
        <f>VLOOKUP($A86,'[1]Base_SIN HOMOLOGAR'!$A$1:$R$225,16,FALSE)</f>
        <v>#N/A</v>
      </c>
      <c r="Q86" s="9" t="e">
        <f>VLOOKUP($A86,'[1]Base_SIN HOMOLOGAR'!$A$1:$R$225,17,FALSE)</f>
        <v>#N/A</v>
      </c>
      <c r="R86" s="9" t="e">
        <f>VLOOKUP($A86,'[1]Base_SIN HOMOLOGAR'!$A$1:$R$225,18,FALSE)</f>
        <v>#N/A</v>
      </c>
    </row>
    <row r="87" spans="1:18" x14ac:dyDescent="0.3">
      <c r="A87" s="8" t="str">
        <f>'[1]Base_SIN HOMOLOGAR'!A87</f>
        <v>47S297</v>
      </c>
      <c r="B87" t="str">
        <f>VLOOKUP($A87,'[1]Base_SIN HOMOLOGAR'!$A$1:$R$225,2,FALSE)</f>
        <v>Magdalena</v>
      </c>
      <c r="C87" t="str">
        <f>VLOOKUP($A87,'[1]Base_SIN HOMOLOGAR'!$A$1:$R$225,3,FALSE)</f>
        <v>Santa Marta</v>
      </c>
      <c r="D87" s="9">
        <f>VLOOKUP('[1]Base_SIN HOMOLOGAR'!$D87,[1]Dominios!$A$3:$C$23,2,FALSE)</f>
        <v>3</v>
      </c>
      <c r="E87" s="9" t="str">
        <f>VLOOKUP('[1]Base_SIN HOMOLOGAR'!D87,[1]Dominios!$A$3:$C$23,3,FALSE)</f>
        <v>Monomodal o Bimodal</v>
      </c>
      <c r="F87" s="9" t="str">
        <f>VLOOKUP($A87,'[1]Base_SIN HOMOLOGAR'!$A$1:$R$225,6,FALSE)</f>
        <v>25 - 50</v>
      </c>
      <c r="G87" s="9" t="str">
        <f>VLOOKUP($A87,'[1]Base_SIN HOMOLOGAR'!$A$1:$R$225,7,FALSE)</f>
        <v>Moderado</v>
      </c>
      <c r="H87" s="9" t="str">
        <f>VLOOKUP($A87,'[1]Base_SIN HOMOLOGAR'!$A$1:$R$225,8,FALSE)</f>
        <v>Excesivo</v>
      </c>
      <c r="I87" s="9" t="str">
        <f>VLOOKUP($A87,'[1]Base_SIN HOMOLOGAR'!$A$1:$R$225,9,FALSE)</f>
        <v>N/A</v>
      </c>
      <c r="J87" s="9" t="str">
        <f>VLOOKUP($A87,'[1]Base_SIN HOMOLOGAR'!$A$1:$R$225,10,FALSE)</f>
        <v>0</v>
      </c>
      <c r="K87" s="9" t="str">
        <f>VLOOKUP($A87,'[1]Base_SIN HOMOLOGAR'!$A$1:$R$225,11,FALSE)</f>
        <v>N/A</v>
      </c>
      <c r="L87" s="9" t="str">
        <f>VLOOKUP('[1]Base_SIN HOMOLOGAR'!L87,[1]Dominios!$E$3:$F$9,2,FALSE)</f>
        <v>25 - 50</v>
      </c>
      <c r="M87" s="9" t="str">
        <f>VLOOKUP($A87,'[1]Base_SIN HOMOLOGAR'!$A$1:$R$225,13,FALSE)</f>
        <v>Muy fina y fina</v>
      </c>
      <c r="N87" s="9">
        <f>VLOOKUP($A87,'[1]Base_SIN HOMOLOGAR'!$A$1:$R$225,14,FALSE)</f>
        <v>0</v>
      </c>
      <c r="O87" s="9" t="e">
        <f>VLOOKUP($A87,'[1]Base_SIN HOMOLOGAR'!$A$1:$R$225,15,FALSE)</f>
        <v>#N/A</v>
      </c>
      <c r="P87" s="9" t="e">
        <f>VLOOKUP($A87,'[1]Base_SIN HOMOLOGAR'!$A$1:$R$225,16,FALSE)</f>
        <v>#N/A</v>
      </c>
      <c r="Q87" s="9" t="e">
        <f>VLOOKUP($A87,'[1]Base_SIN HOMOLOGAR'!$A$1:$R$225,17,FALSE)</f>
        <v>#N/A</v>
      </c>
      <c r="R87" s="9" t="e">
        <f>VLOOKUP($A87,'[1]Base_SIN HOMOLOGAR'!$A$1:$R$225,18,FALSE)</f>
        <v>#N/A</v>
      </c>
    </row>
    <row r="88" spans="1:18" x14ac:dyDescent="0.3">
      <c r="A88" s="8" t="str">
        <f>'[1]Base_SIN HOMOLOGAR'!A88</f>
        <v>47S306</v>
      </c>
      <c r="B88" t="str">
        <f>VLOOKUP($A88,'[1]Base_SIN HOMOLOGAR'!$A$1:$R$225,2,FALSE)</f>
        <v>Magdalena</v>
      </c>
      <c r="C88" t="str">
        <f>VLOOKUP($A88,'[1]Base_SIN HOMOLOGAR'!$A$1:$R$225,3,FALSE)</f>
        <v>Zona Bananera</v>
      </c>
      <c r="D88" s="9">
        <f>VLOOKUP('[1]Base_SIN HOMOLOGAR'!$D88,[1]Dominios!$A$3:$C$23,2,FALSE)</f>
        <v>3</v>
      </c>
      <c r="E88" s="9" t="str">
        <f>VLOOKUP('[1]Base_SIN HOMOLOGAR'!D88,[1]Dominios!$A$3:$C$23,3,FALSE)</f>
        <v>Monomodal o Bimodal</v>
      </c>
      <c r="F88" s="9" t="str">
        <f>VLOOKUP($A88,'[1]Base_SIN HOMOLOGAR'!$A$1:$R$225,6,FALSE)</f>
        <v>3 - 7</v>
      </c>
      <c r="G88" s="9" t="str">
        <f>VLOOKUP($A88,'[1]Base_SIN HOMOLOGAR'!$A$1:$R$225,7,FALSE)</f>
        <v>N/A</v>
      </c>
      <c r="H88" s="9" t="str">
        <f>VLOOKUP($A88,'[1]Base_SIN HOMOLOGAR'!$A$1:$R$225,8,FALSE)</f>
        <v>Bien drenado</v>
      </c>
      <c r="I88" s="9" t="str">
        <f>VLOOKUP($A88,'[1]Base_SIN HOMOLOGAR'!$A$1:$R$225,9,FALSE)</f>
        <v>N/A</v>
      </c>
      <c r="J88" s="9" t="str">
        <f>VLOOKUP($A88,'[1]Base_SIN HOMOLOGAR'!$A$1:$R$225,10,FALSE)</f>
        <v>15</v>
      </c>
      <c r="K88" s="9" t="str">
        <f>VLOOKUP($A88,'[1]Base_SIN HOMOLOGAR'!$A$1:$R$225,11,FALSE)</f>
        <v>N/A</v>
      </c>
      <c r="L88" s="9" t="str">
        <f>VLOOKUP('[1]Base_SIN HOMOLOGAR'!L88,[1]Dominios!$E$3:$F$9,2,FALSE)</f>
        <v>75 - 100</v>
      </c>
      <c r="M88" s="9" t="str">
        <f>VLOOKUP($A88,'[1]Base_SIN HOMOLOGAR'!$A$1:$R$225,13,FALSE)</f>
        <v>Fina y media</v>
      </c>
      <c r="N88" s="9">
        <f>VLOOKUP($A88,'[1]Base_SIN HOMOLOGAR'!$A$1:$R$225,14,FALSE)</f>
        <v>0</v>
      </c>
      <c r="O88" s="9" t="e">
        <f>VLOOKUP($A88,'[1]Base_SIN HOMOLOGAR'!$A$1:$R$225,15,FALSE)</f>
        <v>#N/A</v>
      </c>
      <c r="P88" s="9" t="e">
        <f>VLOOKUP($A88,'[1]Base_SIN HOMOLOGAR'!$A$1:$R$225,16,FALSE)</f>
        <v>#N/A</v>
      </c>
      <c r="Q88" s="9" t="e">
        <f>VLOOKUP($A88,'[1]Base_SIN HOMOLOGAR'!$A$1:$R$225,17,FALSE)</f>
        <v>#N/A</v>
      </c>
      <c r="R88" s="9" t="e">
        <f>VLOOKUP($A88,'[1]Base_SIN HOMOLOGAR'!$A$1:$R$225,18,FALSE)</f>
        <v>#N/A</v>
      </c>
    </row>
    <row r="89" spans="1:18" x14ac:dyDescent="0.3">
      <c r="A89" s="8" t="str">
        <f>'[1]Base_SIN HOMOLOGAR'!A89</f>
        <v>47S307</v>
      </c>
      <c r="B89" t="str">
        <f>VLOOKUP($A89,'[1]Base_SIN HOMOLOGAR'!$A$1:$R$225,2,FALSE)</f>
        <v>Magdalena</v>
      </c>
      <c r="C89" t="str">
        <f>VLOOKUP($A89,'[1]Base_SIN HOMOLOGAR'!$A$1:$R$225,3,FALSE)</f>
        <v>Zona Bananera</v>
      </c>
      <c r="D89" s="9">
        <f>VLOOKUP('[1]Base_SIN HOMOLOGAR'!$D89,[1]Dominios!$A$3:$C$23,2,FALSE)</f>
        <v>3</v>
      </c>
      <c r="E89" s="9" t="str">
        <f>VLOOKUP('[1]Base_SIN HOMOLOGAR'!D89,[1]Dominios!$A$3:$C$23,3,FALSE)</f>
        <v>Monomodal o Bimodal</v>
      </c>
      <c r="F89" s="9" t="str">
        <f>VLOOKUP($A89,'[1]Base_SIN HOMOLOGAR'!$A$1:$R$225,6,FALSE)</f>
        <v>1 - 3</v>
      </c>
      <c r="G89" s="9" t="str">
        <f>VLOOKUP($A89,'[1]Base_SIN HOMOLOGAR'!$A$1:$R$225,7,FALSE)</f>
        <v>N/A</v>
      </c>
      <c r="H89" s="9" t="str">
        <f>VLOOKUP($A89,'[1]Base_SIN HOMOLOGAR'!$A$1:$R$225,8,FALSE)</f>
        <v>Bien drenado</v>
      </c>
      <c r="I89" s="9" t="str">
        <f>VLOOKUP($A89,'[1]Base_SIN HOMOLOGAR'!$A$1:$R$225,9,FALSE)</f>
        <v>N/A</v>
      </c>
      <c r="J89" s="9" t="str">
        <f>VLOOKUP($A89,'[1]Base_SIN HOMOLOGAR'!$A$1:$R$225,10,FALSE)</f>
        <v>0</v>
      </c>
      <c r="K89" s="9" t="str">
        <f>VLOOKUP($A89,'[1]Base_SIN HOMOLOGAR'!$A$1:$R$225,11,FALSE)</f>
        <v>N/A</v>
      </c>
      <c r="L89" s="9" t="str">
        <f>VLOOKUP('[1]Base_SIN HOMOLOGAR'!L89,[1]Dominios!$E$3:$F$9,2,FALSE)</f>
        <v>100 - 150</v>
      </c>
      <c r="M89" s="9" t="str">
        <f>VLOOKUP($A89,'[1]Base_SIN HOMOLOGAR'!$A$1:$R$225,13,FALSE)</f>
        <v>Fina y media</v>
      </c>
      <c r="N89" s="9">
        <f>VLOOKUP($A89,'[1]Base_SIN HOMOLOGAR'!$A$1:$R$225,14,FALSE)</f>
        <v>0</v>
      </c>
      <c r="O89" s="9" t="e">
        <f>VLOOKUP($A89,'[1]Base_SIN HOMOLOGAR'!$A$1:$R$225,15,FALSE)</f>
        <v>#N/A</v>
      </c>
      <c r="P89" s="9" t="e">
        <f>VLOOKUP($A89,'[1]Base_SIN HOMOLOGAR'!$A$1:$R$225,16,FALSE)</f>
        <v>#N/A</v>
      </c>
      <c r="Q89" s="9" t="e">
        <f>VLOOKUP($A89,'[1]Base_SIN HOMOLOGAR'!$A$1:$R$225,17,FALSE)</f>
        <v>#N/A</v>
      </c>
      <c r="R89" s="9" t="e">
        <f>VLOOKUP($A89,'[1]Base_SIN HOMOLOGAR'!$A$1:$R$225,18,FALSE)</f>
        <v>#N/A</v>
      </c>
    </row>
    <row r="90" spans="1:18" x14ac:dyDescent="0.3">
      <c r="A90" s="8" t="str">
        <f>'[1]Base_SIN HOMOLOGAR'!A90</f>
        <v>47S308</v>
      </c>
      <c r="B90" t="str">
        <f>VLOOKUP($A90,'[1]Base_SIN HOMOLOGAR'!$A$1:$R$225,2,FALSE)</f>
        <v>Magdalena</v>
      </c>
      <c r="C90" t="str">
        <f>VLOOKUP($A90,'[1]Base_SIN HOMOLOGAR'!$A$1:$R$225,3,FALSE)</f>
        <v>Zona Bananera</v>
      </c>
      <c r="D90" s="9">
        <f>VLOOKUP('[1]Base_SIN HOMOLOGAR'!$D90,[1]Dominios!$A$3:$C$23,2,FALSE)</f>
        <v>3</v>
      </c>
      <c r="E90" s="9" t="str">
        <f>VLOOKUP('[1]Base_SIN HOMOLOGAR'!D90,[1]Dominios!$A$3:$C$23,3,FALSE)</f>
        <v>Monomodal o Bimodal</v>
      </c>
      <c r="F90" s="9" t="str">
        <f>VLOOKUP($A90,'[1]Base_SIN HOMOLOGAR'!$A$1:$R$225,6,FALSE)</f>
        <v>3 - 7</v>
      </c>
      <c r="G90" s="9" t="str">
        <f>VLOOKUP($A90,'[1]Base_SIN HOMOLOGAR'!$A$1:$R$225,7,FALSE)</f>
        <v>N/A</v>
      </c>
      <c r="H90" s="9" t="str">
        <f>VLOOKUP($A90,'[1]Base_SIN HOMOLOGAR'!$A$1:$R$225,8,FALSE)</f>
        <v>Moderadamente excesivo</v>
      </c>
      <c r="I90" s="9" t="str">
        <f>VLOOKUP($A90,'[1]Base_SIN HOMOLOGAR'!$A$1:$R$225,9,FALSE)</f>
        <v>N/A</v>
      </c>
      <c r="J90" s="9" t="str">
        <f>VLOOKUP($A90,'[1]Base_SIN HOMOLOGAR'!$A$1:$R$225,10,FALSE)</f>
        <v>0</v>
      </c>
      <c r="K90" s="9" t="str">
        <f>VLOOKUP($A90,'[1]Base_SIN HOMOLOGAR'!$A$1:$R$225,11,FALSE)</f>
        <v>N/A</v>
      </c>
      <c r="L90" s="9" t="str">
        <f>VLOOKUP('[1]Base_SIN HOMOLOGAR'!L90,[1]Dominios!$E$3:$F$9,2,FALSE)</f>
        <v>100 - 150</v>
      </c>
      <c r="M90" s="9" t="str">
        <f>VLOOKUP($A90,'[1]Base_SIN HOMOLOGAR'!$A$1:$R$225,13,FALSE)</f>
        <v>Fina y media</v>
      </c>
      <c r="N90" s="9">
        <f>VLOOKUP($A90,'[1]Base_SIN HOMOLOGAR'!$A$1:$R$225,14,FALSE)</f>
        <v>0</v>
      </c>
      <c r="O90" s="9" t="e">
        <f>VLOOKUP($A90,'[1]Base_SIN HOMOLOGAR'!$A$1:$R$225,15,FALSE)</f>
        <v>#N/A</v>
      </c>
      <c r="P90" s="9" t="e">
        <f>VLOOKUP($A90,'[1]Base_SIN HOMOLOGAR'!$A$1:$R$225,16,FALSE)</f>
        <v>#N/A</v>
      </c>
      <c r="Q90" s="9" t="e">
        <f>VLOOKUP($A90,'[1]Base_SIN HOMOLOGAR'!$A$1:$R$225,17,FALSE)</f>
        <v>#N/A</v>
      </c>
      <c r="R90" s="9" t="e">
        <f>VLOOKUP($A90,'[1]Base_SIN HOMOLOGAR'!$A$1:$R$225,18,FALSE)</f>
        <v>#N/A</v>
      </c>
    </row>
    <row r="91" spans="1:18" x14ac:dyDescent="0.3">
      <c r="A91" s="8" t="str">
        <f>'[1]Base_SIN HOMOLOGAR'!A91</f>
        <v>47S309</v>
      </c>
      <c r="B91" t="str">
        <f>VLOOKUP($A91,'[1]Base_SIN HOMOLOGAR'!$A$1:$R$225,2,FALSE)</f>
        <v>Magdalena</v>
      </c>
      <c r="C91" t="str">
        <f>VLOOKUP($A91,'[1]Base_SIN HOMOLOGAR'!$A$1:$R$225,3,FALSE)</f>
        <v>Zona Bananera</v>
      </c>
      <c r="D91" s="9">
        <f>VLOOKUP('[1]Base_SIN HOMOLOGAR'!$D91,[1]Dominios!$A$3:$C$23,2,FALSE)</f>
        <v>3</v>
      </c>
      <c r="E91" s="9" t="str">
        <f>VLOOKUP('[1]Base_SIN HOMOLOGAR'!D91,[1]Dominios!$A$3:$C$23,3,FALSE)</f>
        <v>Monomodal o Bimodal</v>
      </c>
      <c r="F91" s="9" t="str">
        <f>VLOOKUP($A91,'[1]Base_SIN HOMOLOGAR'!$A$1:$R$225,6,FALSE)</f>
        <v>1 - 3</v>
      </c>
      <c r="G91" s="9" t="str">
        <f>VLOOKUP($A91,'[1]Base_SIN HOMOLOGAR'!$A$1:$R$225,7,FALSE)</f>
        <v>N/A</v>
      </c>
      <c r="H91" s="9" t="str">
        <f>VLOOKUP($A91,'[1]Base_SIN HOMOLOGAR'!$A$1:$R$225,8,FALSE)</f>
        <v>Bien drenado</v>
      </c>
      <c r="I91" s="9" t="str">
        <f>VLOOKUP($A91,'[1]Base_SIN HOMOLOGAR'!$A$1:$R$225,9,FALSE)</f>
        <v>N/A</v>
      </c>
      <c r="J91" s="9" t="str">
        <f>VLOOKUP($A91,'[1]Base_SIN HOMOLOGAR'!$A$1:$R$225,10,FALSE)</f>
        <v>0</v>
      </c>
      <c r="K91" s="9" t="str">
        <f>VLOOKUP($A91,'[1]Base_SIN HOMOLOGAR'!$A$1:$R$225,11,FALSE)</f>
        <v>N/A</v>
      </c>
      <c r="L91" s="9" t="str">
        <f>VLOOKUP('[1]Base_SIN HOMOLOGAR'!L91,[1]Dominios!$E$3:$F$9,2,FALSE)</f>
        <v>100 - 150</v>
      </c>
      <c r="M91" s="9" t="str">
        <f>VLOOKUP($A91,'[1]Base_SIN HOMOLOGAR'!$A$1:$R$225,13,FALSE)</f>
        <v>Media</v>
      </c>
      <c r="N91" s="9">
        <f>VLOOKUP($A91,'[1]Base_SIN HOMOLOGAR'!$A$1:$R$225,14,FALSE)</f>
        <v>0</v>
      </c>
      <c r="O91" s="9" t="e">
        <f>VLOOKUP($A91,'[1]Base_SIN HOMOLOGAR'!$A$1:$R$225,15,FALSE)</f>
        <v>#N/A</v>
      </c>
      <c r="P91" s="9" t="e">
        <f>VLOOKUP($A91,'[1]Base_SIN HOMOLOGAR'!$A$1:$R$225,16,FALSE)</f>
        <v>#N/A</v>
      </c>
      <c r="Q91" s="9" t="e">
        <f>VLOOKUP($A91,'[1]Base_SIN HOMOLOGAR'!$A$1:$R$225,17,FALSE)</f>
        <v>#N/A</v>
      </c>
      <c r="R91" s="9" t="e">
        <f>VLOOKUP($A91,'[1]Base_SIN HOMOLOGAR'!$A$1:$R$225,18,FALSE)</f>
        <v>#N/A</v>
      </c>
    </row>
    <row r="92" spans="1:18" x14ac:dyDescent="0.3">
      <c r="A92" s="8" t="str">
        <f>'[1]Base_SIN HOMOLOGAR'!A92</f>
        <v>47S313</v>
      </c>
      <c r="B92" t="str">
        <f>VLOOKUP($A92,'[1]Base_SIN HOMOLOGAR'!$A$1:$R$225,2,FALSE)</f>
        <v>Magdalena</v>
      </c>
      <c r="C92" t="str">
        <f>VLOOKUP($A92,'[1]Base_SIN HOMOLOGAR'!$A$1:$R$225,3,FALSE)</f>
        <v>Santa Marta</v>
      </c>
      <c r="D92" s="9">
        <f>VLOOKUP('[1]Base_SIN HOMOLOGAR'!$D92,[1]Dominios!$A$3:$C$23,2,FALSE)</f>
        <v>3</v>
      </c>
      <c r="E92" s="9" t="str">
        <f>VLOOKUP('[1]Base_SIN HOMOLOGAR'!D92,[1]Dominios!$A$3:$C$23,3,FALSE)</f>
        <v>Monomodal o Bimodal</v>
      </c>
      <c r="F92" s="9" t="str">
        <f>VLOOKUP($A92,'[1]Base_SIN HOMOLOGAR'!$A$1:$R$225,6,FALSE)</f>
        <v>1 - 3</v>
      </c>
      <c r="G92" s="9" t="str">
        <f>VLOOKUP($A92,'[1]Base_SIN HOMOLOGAR'!$A$1:$R$225,7,FALSE)</f>
        <v>Moderado</v>
      </c>
      <c r="H92" s="9" t="str">
        <f>VLOOKUP($A92,'[1]Base_SIN HOMOLOGAR'!$A$1:$R$225,8,FALSE)</f>
        <v>Excesivo</v>
      </c>
      <c r="I92" s="9" t="str">
        <f>VLOOKUP($A92,'[1]Base_SIN HOMOLOGAR'!$A$1:$R$225,9,FALSE)</f>
        <v>Ocasional</v>
      </c>
      <c r="J92" s="9" t="str">
        <f>VLOOKUP($A92,'[1]Base_SIN HOMOLOGAR'!$A$1:$R$225,10,FALSE)</f>
        <v>0</v>
      </c>
      <c r="K92" s="9" t="str">
        <f>VLOOKUP($A92,'[1]Base_SIN HOMOLOGAR'!$A$1:$R$225,11,FALSE)</f>
        <v>N/A</v>
      </c>
      <c r="L92" s="9" t="str">
        <f>VLOOKUP('[1]Base_SIN HOMOLOGAR'!L92,[1]Dominios!$E$3:$F$9,2,FALSE)</f>
        <v>100 - 150</v>
      </c>
      <c r="M92" s="9" t="str">
        <f>VLOOKUP($A92,'[1]Base_SIN HOMOLOGAR'!$A$1:$R$225,13,FALSE)</f>
        <v>N/A</v>
      </c>
      <c r="N92" s="9">
        <f>VLOOKUP($A92,'[1]Base_SIN HOMOLOGAR'!$A$1:$R$225,14,FALSE)</f>
        <v>0</v>
      </c>
      <c r="O92" s="9" t="e">
        <f>VLOOKUP($A92,'[1]Base_SIN HOMOLOGAR'!$A$1:$R$225,15,FALSE)</f>
        <v>#N/A</v>
      </c>
      <c r="P92" s="9" t="e">
        <f>VLOOKUP($A92,'[1]Base_SIN HOMOLOGAR'!$A$1:$R$225,16,FALSE)</f>
        <v>#N/A</v>
      </c>
      <c r="Q92" s="9" t="e">
        <f>VLOOKUP($A92,'[1]Base_SIN HOMOLOGAR'!$A$1:$R$225,17,FALSE)</f>
        <v>#N/A</v>
      </c>
      <c r="R92" s="9" t="e">
        <f>VLOOKUP($A92,'[1]Base_SIN HOMOLOGAR'!$A$1:$R$225,18,FALSE)</f>
        <v>#N/A</v>
      </c>
    </row>
    <row r="93" spans="1:18" x14ac:dyDescent="0.3">
      <c r="A93" s="8" t="str">
        <f>'[1]Base_SIN HOMOLOGAR'!A93</f>
        <v>47S317</v>
      </c>
      <c r="B93" t="str">
        <f>VLOOKUP($A93,'[1]Base_SIN HOMOLOGAR'!$A$1:$R$225,2,FALSE)</f>
        <v>Magdalena</v>
      </c>
      <c r="C93" t="str">
        <f>VLOOKUP($A93,'[1]Base_SIN HOMOLOGAR'!$A$1:$R$225,3,FALSE)</f>
        <v>Santa Marta</v>
      </c>
      <c r="D93" s="9">
        <f>VLOOKUP('[1]Base_SIN HOMOLOGAR'!$D93,[1]Dominios!$A$3:$C$23,2,FALSE)</f>
        <v>3</v>
      </c>
      <c r="E93" s="9" t="str">
        <f>VLOOKUP('[1]Base_SIN HOMOLOGAR'!D93,[1]Dominios!$A$3:$C$23,3,FALSE)</f>
        <v>Monomodal o Bimodal</v>
      </c>
      <c r="F93" s="9" t="str">
        <f>VLOOKUP($A93,'[1]Base_SIN HOMOLOGAR'!$A$1:$R$225,6,FALSE)</f>
        <v>1 - 3</v>
      </c>
      <c r="G93" s="9" t="str">
        <f>VLOOKUP($A93,'[1]Base_SIN HOMOLOGAR'!$A$1:$R$225,7,FALSE)</f>
        <v>Ligero</v>
      </c>
      <c r="H93" s="9" t="str">
        <f>VLOOKUP($A93,'[1]Base_SIN HOMOLOGAR'!$A$1:$R$225,8,FALSE)</f>
        <v>Bien drenado</v>
      </c>
      <c r="I93" s="9" t="str">
        <f>VLOOKUP($A93,'[1]Base_SIN HOMOLOGAR'!$A$1:$R$225,9,FALSE)</f>
        <v>N/A</v>
      </c>
      <c r="J93" s="9" t="str">
        <f>VLOOKUP($A93,'[1]Base_SIN HOMOLOGAR'!$A$1:$R$225,10,FALSE)</f>
        <v>0</v>
      </c>
      <c r="K93" s="9" t="str">
        <f>VLOOKUP($A93,'[1]Base_SIN HOMOLOGAR'!$A$1:$R$225,11,FALSE)</f>
        <v>N/A</v>
      </c>
      <c r="L93" s="9" t="str">
        <f>VLOOKUP('[1]Base_SIN HOMOLOGAR'!L93,[1]Dominios!$E$3:$F$9,2,FALSE)</f>
        <v>100 - 150</v>
      </c>
      <c r="M93" s="9" t="str">
        <f>VLOOKUP($A93,'[1]Base_SIN HOMOLOGAR'!$A$1:$R$225,13,FALSE)</f>
        <v>Media</v>
      </c>
      <c r="N93" s="9" t="e">
        <f>VLOOKUP($A93,'[1]Base_SIN HOMOLOGAR'!$A$1:$R$225,14,FALSE)</f>
        <v>#N/A</v>
      </c>
      <c r="O93" s="9" t="e">
        <f>VLOOKUP($A93,'[1]Base_SIN HOMOLOGAR'!$A$1:$R$225,15,FALSE)</f>
        <v>#N/A</v>
      </c>
      <c r="P93" s="9" t="e">
        <f>VLOOKUP($A93,'[1]Base_SIN HOMOLOGAR'!$A$1:$R$225,16,FALSE)</f>
        <v>#N/A</v>
      </c>
      <c r="Q93" s="9" t="e">
        <f>VLOOKUP($A93,'[1]Base_SIN HOMOLOGAR'!$A$1:$R$225,17,FALSE)</f>
        <v>#N/A</v>
      </c>
      <c r="R93" s="9" t="e">
        <f>VLOOKUP($A93,'[1]Base_SIN HOMOLOGAR'!$A$1:$R$225,18,FALSE)</f>
        <v>#N/A</v>
      </c>
    </row>
    <row r="94" spans="1:18" x14ac:dyDescent="0.3">
      <c r="A94" s="8" t="str">
        <f>'[1]Base_SIN HOMOLOGAR'!A94</f>
        <v>47S322</v>
      </c>
      <c r="B94" t="str">
        <f>VLOOKUP($A94,'[1]Base_SIN HOMOLOGAR'!$A$1:$R$225,2,FALSE)</f>
        <v>Magdalena</v>
      </c>
      <c r="C94" t="str">
        <f>VLOOKUP($A94,'[1]Base_SIN HOMOLOGAR'!$A$1:$R$225,3,FALSE)</f>
        <v>Algarrobo</v>
      </c>
      <c r="D94" s="9">
        <f>VLOOKUP('[1]Base_SIN HOMOLOGAR'!$D94,[1]Dominios!$A$3:$C$23,2,FALSE)</f>
        <v>3</v>
      </c>
      <c r="E94" s="9" t="str">
        <f>VLOOKUP('[1]Base_SIN HOMOLOGAR'!D94,[1]Dominios!$A$3:$C$23,3,FALSE)</f>
        <v>Monomodal o Bimodal</v>
      </c>
      <c r="F94" s="9" t="str">
        <f>VLOOKUP($A94,'[1]Base_SIN HOMOLOGAR'!$A$1:$R$225,6,FALSE)</f>
        <v>1 - 3</v>
      </c>
      <c r="G94" s="9" t="str">
        <f>VLOOKUP($A94,'[1]Base_SIN HOMOLOGAR'!$A$1:$R$225,7,FALSE)</f>
        <v>N/A</v>
      </c>
      <c r="H94" s="9" t="str">
        <f>VLOOKUP($A94,'[1]Base_SIN HOMOLOGAR'!$A$1:$R$225,8,FALSE)</f>
        <v>Bien drenado</v>
      </c>
      <c r="I94" s="9" t="str">
        <f>VLOOKUP($A94,'[1]Base_SIN HOMOLOGAR'!$A$1:$R$225,9,FALSE)</f>
        <v>N/A</v>
      </c>
      <c r="J94" s="9" t="str">
        <f>VLOOKUP($A94,'[1]Base_SIN HOMOLOGAR'!$A$1:$R$225,10,FALSE)</f>
        <v>0</v>
      </c>
      <c r="K94" s="9" t="str">
        <f>VLOOKUP($A94,'[1]Base_SIN HOMOLOGAR'!$A$1:$R$225,11,FALSE)</f>
        <v>N/A</v>
      </c>
      <c r="L94" s="9" t="str">
        <f>VLOOKUP('[1]Base_SIN HOMOLOGAR'!L94,[1]Dominios!$E$3:$F$9,2,FALSE)</f>
        <v>50 - 75</v>
      </c>
      <c r="M94" s="9" t="str">
        <f>VLOOKUP($A94,'[1]Base_SIN HOMOLOGAR'!$A$1:$R$225,13,FALSE)</f>
        <v>N/A</v>
      </c>
      <c r="N94" s="9">
        <f>VLOOKUP($A94,'[1]Base_SIN HOMOLOGAR'!$A$1:$R$225,14,FALSE)</f>
        <v>0</v>
      </c>
      <c r="O94" s="9" t="e">
        <f>VLOOKUP($A94,'[1]Base_SIN HOMOLOGAR'!$A$1:$R$225,15,FALSE)</f>
        <v>#N/A</v>
      </c>
      <c r="P94" s="9" t="e">
        <f>VLOOKUP($A94,'[1]Base_SIN HOMOLOGAR'!$A$1:$R$225,16,FALSE)</f>
        <v>#N/A</v>
      </c>
      <c r="Q94" s="9" t="e">
        <f>VLOOKUP($A94,'[1]Base_SIN HOMOLOGAR'!$A$1:$R$225,17,FALSE)</f>
        <v>#N/A</v>
      </c>
      <c r="R94" s="9" t="e">
        <f>VLOOKUP($A94,'[1]Base_SIN HOMOLOGAR'!$A$1:$R$225,18,FALSE)</f>
        <v>#N/A</v>
      </c>
    </row>
    <row r="95" spans="1:18" x14ac:dyDescent="0.3">
      <c r="A95" s="8" t="str">
        <f>'[1]Base_SIN HOMOLOGAR'!A95</f>
        <v>A-130</v>
      </c>
      <c r="B95" t="str">
        <f>VLOOKUP($A95,'[1]Base_SIN HOMOLOGAR'!$A$1:$R$225,2,FALSE)</f>
        <v>Magdalena</v>
      </c>
      <c r="C95" t="str">
        <f>VLOOKUP($A95,'[1]Base_SIN HOMOLOGAR'!$A$1:$R$225,3,FALSE)</f>
        <v>Fundación</v>
      </c>
      <c r="D95" s="9">
        <f>VLOOKUP('[1]Base_SIN HOMOLOGAR'!$D95,[1]Dominios!$A$3:$C$23,2,FALSE)</f>
        <v>9</v>
      </c>
      <c r="E95" s="9" t="str">
        <f>VLOOKUP('[1]Base_SIN HOMOLOGAR'!D95,[1]Dominios!$A$3:$C$23,3,FALSE)</f>
        <v>Monomodal o Bimodal</v>
      </c>
      <c r="F95" s="9" t="str">
        <f>VLOOKUP($A95,'[1]Base_SIN HOMOLOGAR'!$A$1:$R$225,6,FALSE)</f>
        <v>25 - 50</v>
      </c>
      <c r="G95" s="9" t="str">
        <f>VLOOKUP($A95,'[1]Base_SIN HOMOLOGAR'!$A$1:$R$225,7,FALSE)</f>
        <v>Moderado</v>
      </c>
      <c r="H95" s="9" t="str">
        <f>VLOOKUP($A95,'[1]Base_SIN HOMOLOGAR'!$A$1:$R$225,8,FALSE)</f>
        <v>Bien drenado</v>
      </c>
      <c r="I95" s="9" t="str">
        <f>VLOOKUP($A95,'[1]Base_SIN HOMOLOGAR'!$A$1:$R$225,9,FALSE)</f>
        <v>N/A</v>
      </c>
      <c r="J95" s="9" t="str">
        <f>VLOOKUP($A95,'[1]Base_SIN HOMOLOGAR'!$A$1:$R$225,10,FALSE)</f>
        <v>N/A</v>
      </c>
      <c r="K95" s="9" t="str">
        <f>VLOOKUP($A95,'[1]Base_SIN HOMOLOGAR'!$A$1:$R$225,11,FALSE)</f>
        <v>N/A</v>
      </c>
      <c r="L95" s="9" t="str">
        <f>VLOOKUP('[1]Base_SIN HOMOLOGAR'!L95,[1]Dominios!$E$3:$F$9,2,FALSE)</f>
        <v>&gt;150</v>
      </c>
      <c r="M95" s="9" t="str">
        <f>VLOOKUP($A95,'[1]Base_SIN HOMOLOGAR'!$A$1:$R$225,13,FALSE)</f>
        <v>Fina</v>
      </c>
      <c r="N95" s="9" t="str">
        <f>VLOOKUP($A95,'[1]Base_SIN HOMOLOGAR'!$A$1:$R$225,14,FALSE)</f>
        <v>Media</v>
      </c>
      <c r="O95" s="9">
        <f>VLOOKUP($A95,'[1]Base_SIN HOMOLOGAR'!$A$1:$R$225,15,FALSE)</f>
        <v>0</v>
      </c>
      <c r="P95" s="9">
        <f>VLOOKUP($A95,'[1]Base_SIN HOMOLOGAR'!$A$1:$R$225,16,FALSE)</f>
        <v>0</v>
      </c>
      <c r="Q95" s="9">
        <f>VLOOKUP($A95,'[1]Base_SIN HOMOLOGAR'!$A$1:$R$225,17,FALSE)</f>
        <v>0</v>
      </c>
      <c r="R95" s="9">
        <f>VLOOKUP($A95,'[1]Base_SIN HOMOLOGAR'!$A$1:$R$225,18,FALSE)</f>
        <v>39</v>
      </c>
    </row>
    <row r="96" spans="1:18" x14ac:dyDescent="0.3">
      <c r="A96" s="8" t="str">
        <f>'[1]Base_SIN HOMOLOGAR'!A96</f>
        <v>A-187</v>
      </c>
      <c r="B96" t="str">
        <f>VLOOKUP($A96,'[1]Base_SIN HOMOLOGAR'!$A$1:$R$225,2,FALSE)</f>
        <v>Antioquia</v>
      </c>
      <c r="C96" t="str">
        <f>VLOOKUP($A96,'[1]Base_SIN HOMOLOGAR'!$A$1:$R$225,3,FALSE)</f>
        <v>N/A</v>
      </c>
      <c r="D96" s="9">
        <f>VLOOKUP('[1]Base_SIN HOMOLOGAR'!$D96,[1]Dominios!$A$3:$C$23,2,FALSE)</f>
        <v>9</v>
      </c>
      <c r="E96" s="9" t="str">
        <f>VLOOKUP('[1]Base_SIN HOMOLOGAR'!D96,[1]Dominios!$A$3:$C$23,3,FALSE)</f>
        <v>Monomodal o Bimodal</v>
      </c>
      <c r="F96" s="9" t="str">
        <f>VLOOKUP($A96,'[1]Base_SIN HOMOLOGAR'!$A$1:$R$225,6,FALSE)</f>
        <v>1 - 3</v>
      </c>
      <c r="G96" s="9" t="str">
        <f>VLOOKUP($A96,'[1]Base_SIN HOMOLOGAR'!$A$1:$R$225,7,FALSE)</f>
        <v>N/A</v>
      </c>
      <c r="H96" s="9" t="str">
        <f>VLOOKUP($A96,'[1]Base_SIN HOMOLOGAR'!$A$1:$R$225,8,FALSE)</f>
        <v>Bien drenado</v>
      </c>
      <c r="I96" s="9" t="str">
        <f>VLOOKUP($A96,'[1]Base_SIN HOMOLOGAR'!$A$1:$R$225,9,FALSE)</f>
        <v>N/A</v>
      </c>
      <c r="J96" s="9" t="str">
        <f>VLOOKUP($A96,'[1]Base_SIN HOMOLOGAR'!$A$1:$R$225,10,FALSE)</f>
        <v>N/A</v>
      </c>
      <c r="K96" s="9" t="str">
        <f>VLOOKUP($A96,'[1]Base_SIN HOMOLOGAR'!$A$1:$R$225,11,FALSE)</f>
        <v>N/A</v>
      </c>
      <c r="L96" s="9" t="str">
        <f>VLOOKUP('[1]Base_SIN HOMOLOGAR'!L96,[1]Dominios!$E$3:$F$9,2,FALSE)</f>
        <v>100 - 150</v>
      </c>
      <c r="M96" s="9" t="str">
        <f>VLOOKUP($A96,'[1]Base_SIN HOMOLOGAR'!$A$1:$R$225,13,FALSE)</f>
        <v>Fina</v>
      </c>
      <c r="N96" s="9" t="str">
        <f>VLOOKUP($A96,'[1]Base_SIN HOMOLOGAR'!$A$1:$R$225,14,FALSE)</f>
        <v>Baja</v>
      </c>
      <c r="O96" s="9">
        <f>VLOOKUP($A96,'[1]Base_SIN HOMOLOGAR'!$A$1:$R$225,15,FALSE)</f>
        <v>0</v>
      </c>
      <c r="P96" s="9">
        <f>VLOOKUP($A96,'[1]Base_SIN HOMOLOGAR'!$A$1:$R$225,16,FALSE)</f>
        <v>0</v>
      </c>
      <c r="Q96" s="9">
        <f>VLOOKUP($A96,'[1]Base_SIN HOMOLOGAR'!$A$1:$R$225,17,FALSE)</f>
        <v>0</v>
      </c>
      <c r="R96" s="9">
        <f>VLOOKUP($A96,'[1]Base_SIN HOMOLOGAR'!$A$1:$R$225,18,FALSE)</f>
        <v>4.8</v>
      </c>
    </row>
    <row r="97" spans="1:18" x14ac:dyDescent="0.3">
      <c r="A97" s="8" t="str">
        <f>'[1]Base_SIN HOMOLOGAR'!A97</f>
        <v>A-192</v>
      </c>
      <c r="B97" t="str">
        <f>VLOOKUP($A97,'[1]Base_SIN HOMOLOGAR'!$A$1:$R$225,2,FALSE)</f>
        <v>Antioquia</v>
      </c>
      <c r="C97" t="str">
        <f>VLOOKUP($A97,'[1]Base_SIN HOMOLOGAR'!$A$1:$R$225,3,FALSE)</f>
        <v>Ciudad Bolívar</v>
      </c>
      <c r="D97" s="9">
        <f>VLOOKUP('[1]Base_SIN HOMOLOGAR'!$D97,[1]Dominios!$A$3:$C$23,2,FALSE)</f>
        <v>9</v>
      </c>
      <c r="E97" s="9" t="str">
        <f>VLOOKUP('[1]Base_SIN HOMOLOGAR'!D97,[1]Dominios!$A$3:$C$23,3,FALSE)</f>
        <v>Monomodal o Bimodal</v>
      </c>
      <c r="F97" s="9" t="str">
        <f>VLOOKUP($A97,'[1]Base_SIN HOMOLOGAR'!$A$1:$R$225,6,FALSE)</f>
        <v>1 - 3</v>
      </c>
      <c r="G97" s="9" t="str">
        <f>VLOOKUP($A97,'[1]Base_SIN HOMOLOGAR'!$A$1:$R$225,7,FALSE)</f>
        <v>N/A</v>
      </c>
      <c r="H97" s="9" t="str">
        <f>VLOOKUP($A97,'[1]Base_SIN HOMOLOGAR'!$A$1:$R$225,8,FALSE)</f>
        <v>Pobre</v>
      </c>
      <c r="I97" s="9" t="str">
        <f>VLOOKUP($A97,'[1]Base_SIN HOMOLOGAR'!$A$1:$R$225,9,FALSE)</f>
        <v>Ocasional</v>
      </c>
      <c r="J97" s="9" t="str">
        <f>VLOOKUP($A97,'[1]Base_SIN HOMOLOGAR'!$A$1:$R$225,10,FALSE)</f>
        <v>N/A</v>
      </c>
      <c r="K97" s="9" t="str">
        <f>VLOOKUP($A97,'[1]Base_SIN HOMOLOGAR'!$A$1:$R$225,11,FALSE)</f>
        <v>N/A</v>
      </c>
      <c r="L97" s="9" t="str">
        <f>VLOOKUP('[1]Base_SIN HOMOLOGAR'!L97,[1]Dominios!$E$3:$F$9,2,FALSE)</f>
        <v>&lt;25</v>
      </c>
      <c r="M97" s="9" t="str">
        <f>VLOOKUP($A97,'[1]Base_SIN HOMOLOGAR'!$A$1:$R$225,13,FALSE)</f>
        <v>N/A</v>
      </c>
      <c r="N97" s="9" t="str">
        <f>VLOOKUP($A97,'[1]Base_SIN HOMOLOGAR'!$A$1:$R$225,14,FALSE)</f>
        <v>Baja</v>
      </c>
      <c r="O97" s="9">
        <f>VLOOKUP($A97,'[1]Base_SIN HOMOLOGAR'!$A$1:$R$225,15,FALSE)</f>
        <v>0</v>
      </c>
      <c r="P97" s="9">
        <f>VLOOKUP($A97,'[1]Base_SIN HOMOLOGAR'!$A$1:$R$225,16,FALSE)</f>
        <v>0</v>
      </c>
      <c r="Q97" s="9">
        <f>VLOOKUP($A97,'[1]Base_SIN HOMOLOGAR'!$A$1:$R$225,17,FALSE)</f>
        <v>0</v>
      </c>
      <c r="R97" s="9">
        <f>VLOOKUP($A97,'[1]Base_SIN HOMOLOGAR'!$A$1:$R$225,18,FALSE)</f>
        <v>1.97</v>
      </c>
    </row>
    <row r="98" spans="1:18" x14ac:dyDescent="0.3">
      <c r="A98" s="8" t="str">
        <f>'[1]Base_SIN HOMOLOGAR'!A98</f>
        <v>A-438</v>
      </c>
      <c r="B98" t="str">
        <f>VLOOKUP($A98,'[1]Base_SIN HOMOLOGAR'!$A$1:$R$225,2,FALSE)</f>
        <v>Antioquia</v>
      </c>
      <c r="C98" t="str">
        <f>VLOOKUP($A98,'[1]Base_SIN HOMOLOGAR'!$A$1:$R$225,3,FALSE)</f>
        <v>San Roque</v>
      </c>
      <c r="D98" s="9">
        <f>VLOOKUP('[1]Base_SIN HOMOLOGAR'!$D98,[1]Dominios!$A$3:$C$23,2,FALSE)</f>
        <v>9</v>
      </c>
      <c r="E98" s="9" t="str">
        <f>VLOOKUP('[1]Base_SIN HOMOLOGAR'!D98,[1]Dominios!$A$3:$C$23,3,FALSE)</f>
        <v>Monomodal o Bimodal</v>
      </c>
      <c r="F98" s="9" t="str">
        <f>VLOOKUP($A98,'[1]Base_SIN HOMOLOGAR'!$A$1:$R$225,6,FALSE)</f>
        <v xml:space="preserve">1 - 3 </v>
      </c>
      <c r="G98" s="9" t="str">
        <f>VLOOKUP($A98,'[1]Base_SIN HOMOLOGAR'!$A$1:$R$225,7,FALSE)</f>
        <v>N/A</v>
      </c>
      <c r="H98" s="9" t="str">
        <f>VLOOKUP($A98,'[1]Base_SIN HOMOLOGAR'!$A$1:$R$225,8,FALSE)</f>
        <v>Pobre</v>
      </c>
      <c r="I98" s="9" t="str">
        <f>VLOOKUP($A98,'[1]Base_SIN HOMOLOGAR'!$A$1:$R$225,9,FALSE)</f>
        <v>N/A</v>
      </c>
      <c r="J98" s="9" t="str">
        <f>VLOOKUP($A98,'[1]Base_SIN HOMOLOGAR'!$A$1:$R$225,10,FALSE)</f>
        <v>N/A</v>
      </c>
      <c r="K98" s="9" t="str">
        <f>VLOOKUP($A98,'[1]Base_SIN HOMOLOGAR'!$A$1:$R$225,11,FALSE)</f>
        <v>N/A</v>
      </c>
      <c r="L98" s="9" t="str">
        <f>VLOOKUP('[1]Base_SIN HOMOLOGAR'!L98,[1]Dominios!$E$3:$F$9,2,FALSE)</f>
        <v>25 - 50</v>
      </c>
      <c r="M98" s="9" t="str">
        <f>VLOOKUP($A98,'[1]Base_SIN HOMOLOGAR'!$A$1:$R$225,13,FALSE)</f>
        <v>Media</v>
      </c>
      <c r="N98" s="9" t="str">
        <f>VLOOKUP($A98,'[1]Base_SIN HOMOLOGAR'!$A$1:$R$225,14,FALSE)</f>
        <v>Muy baja</v>
      </c>
      <c r="O98" s="9">
        <f>VLOOKUP($A98,'[1]Base_SIN HOMOLOGAR'!$A$1:$R$225,15,FALSE)</f>
        <v>0</v>
      </c>
      <c r="P98" s="9">
        <f>VLOOKUP($A98,'[1]Base_SIN HOMOLOGAR'!$A$1:$R$225,16,FALSE)</f>
        <v>0</v>
      </c>
      <c r="Q98" s="9">
        <f>VLOOKUP($A98,'[1]Base_SIN HOMOLOGAR'!$A$1:$R$225,17,FALSE)</f>
        <v>8.06</v>
      </c>
      <c r="R98" s="9">
        <f>VLOOKUP($A98,'[1]Base_SIN HOMOLOGAR'!$A$1:$R$225,18,FALSE)</f>
        <v>3.8</v>
      </c>
    </row>
    <row r="99" spans="1:18" x14ac:dyDescent="0.3">
      <c r="A99" s="8" t="str">
        <f>'[1]Base_SIN HOMOLOGAR'!A99</f>
        <v>CE-006</v>
      </c>
      <c r="B99" t="str">
        <f>VLOOKUP($A99,'[1]Base_SIN HOMOLOGAR'!$A$1:$R$225,2,FALSE)</f>
        <v>Cesar</v>
      </c>
      <c r="C99" t="str">
        <f>VLOOKUP($A99,'[1]Base_SIN HOMOLOGAR'!$A$1:$R$225,3,FALSE)</f>
        <v>El Copey</v>
      </c>
      <c r="D99" s="9">
        <f>VLOOKUP('[1]Base_SIN HOMOLOGAR'!$D99,[1]Dominios!$A$3:$C$23,2,FALSE)</f>
        <v>3</v>
      </c>
      <c r="E99" s="9" t="str">
        <f>VLOOKUP('[1]Base_SIN HOMOLOGAR'!D99,[1]Dominios!$A$3:$C$23,3,FALSE)</f>
        <v>Monomodal o Bimodal</v>
      </c>
      <c r="F99" s="9" t="str">
        <f>VLOOKUP($A99,'[1]Base_SIN HOMOLOGAR'!$A$1:$R$225,6,FALSE)</f>
        <v>3 - 7</v>
      </c>
      <c r="G99" s="9" t="str">
        <f>VLOOKUP($A99,'[1]Base_SIN HOMOLOGAR'!$A$1:$R$225,7,FALSE)</f>
        <v>N/A</v>
      </c>
      <c r="H99" s="9" t="str">
        <f>VLOOKUP($A99,'[1]Base_SIN HOMOLOGAR'!$A$1:$R$225,8,FALSE)</f>
        <v>Bien drenado</v>
      </c>
      <c r="I99" s="9" t="str">
        <f>VLOOKUP($A99,'[1]Base_SIN HOMOLOGAR'!$A$1:$R$225,9,FALSE)</f>
        <v>N/A</v>
      </c>
      <c r="J99" s="9" t="str">
        <f>VLOOKUP($A99,'[1]Base_SIN HOMOLOGAR'!$A$1:$R$225,10,FALSE)</f>
        <v>N/A</v>
      </c>
      <c r="K99" s="9" t="str">
        <f>VLOOKUP($A99,'[1]Base_SIN HOMOLOGAR'!$A$1:$R$225,11,FALSE)</f>
        <v>N/A</v>
      </c>
      <c r="L99" s="9" t="str">
        <f>VLOOKUP('[1]Base_SIN HOMOLOGAR'!L99,[1]Dominios!$E$3:$F$9,2,FALSE)</f>
        <v>25 - 50</v>
      </c>
      <c r="M99" s="9" t="str">
        <f>VLOOKUP($A99,'[1]Base_SIN HOMOLOGAR'!$A$1:$R$225,13,FALSE)</f>
        <v>Fina</v>
      </c>
      <c r="N99" s="9" t="str">
        <f>VLOOKUP($A99,'[1]Base_SIN HOMOLOGAR'!$A$1:$R$225,14,FALSE)</f>
        <v>Media</v>
      </c>
      <c r="O99" s="9">
        <f>VLOOKUP($A99,'[1]Base_SIN HOMOLOGAR'!$A$1:$R$225,15,FALSE)</f>
        <v>0</v>
      </c>
      <c r="P99" s="9">
        <f>VLOOKUP($A99,'[1]Base_SIN HOMOLOGAR'!$A$1:$R$225,16,FALSE)</f>
        <v>0</v>
      </c>
      <c r="Q99" s="9">
        <f>VLOOKUP($A99,'[1]Base_SIN HOMOLOGAR'!$A$1:$R$225,17,FALSE)</f>
        <v>0</v>
      </c>
      <c r="R99" s="9">
        <f>VLOOKUP($A99,'[1]Base_SIN HOMOLOGAR'!$A$1:$R$225,18,FALSE)</f>
        <v>153</v>
      </c>
    </row>
    <row r="100" spans="1:18" x14ac:dyDescent="0.3">
      <c r="A100" s="8" t="str">
        <f>'[1]Base_SIN HOMOLOGAR'!A100</f>
        <v>CE-025/001-PC-011</v>
      </c>
      <c r="B100" t="str">
        <f>VLOOKUP($A100,'[1]Base_SIN HOMOLOGAR'!$A$1:$R$225,2,FALSE)</f>
        <v>Cesar</v>
      </c>
      <c r="C100" t="str">
        <f>VLOOKUP($A100,'[1]Base_SIN HOMOLOGAR'!$A$1:$R$225,3,FALSE)</f>
        <v>Valledupar</v>
      </c>
      <c r="D100" s="9">
        <f>VLOOKUP('[1]Base_SIN HOMOLOGAR'!$D100,[1]Dominios!$A$3:$C$23,2,FALSE)</f>
        <v>15</v>
      </c>
      <c r="E100" s="9" t="str">
        <f>VLOOKUP('[1]Base_SIN HOMOLOGAR'!D100,[1]Dominios!$A$3:$C$23,3,FALSE)</f>
        <v>Bimodal</v>
      </c>
      <c r="F100" s="9" t="str">
        <f>VLOOKUP($A100,'[1]Base_SIN HOMOLOGAR'!$A$1:$R$225,6,FALSE)</f>
        <v>25 - 50</v>
      </c>
      <c r="G100" s="9" t="str">
        <f>VLOOKUP($A100,'[1]Base_SIN HOMOLOGAR'!$A$1:$R$225,7,FALSE)</f>
        <v>Severo</v>
      </c>
      <c r="H100" s="9" t="str">
        <f>VLOOKUP($A100,'[1]Base_SIN HOMOLOGAR'!$A$1:$R$225,8,FALSE)</f>
        <v>Bien drenado</v>
      </c>
      <c r="I100" s="9" t="str">
        <f>VLOOKUP($A100,'[1]Base_SIN HOMOLOGAR'!$A$1:$R$225,9,FALSE)</f>
        <v>N/A</v>
      </c>
      <c r="J100" s="9">
        <f>VLOOKUP($A100,'[1]Base_SIN HOMOLOGAR'!$A$1:$R$225,10,FALSE)</f>
        <v>0</v>
      </c>
      <c r="K100" s="9" t="str">
        <f>VLOOKUP($A100,'[1]Base_SIN HOMOLOGAR'!$A$1:$R$225,11,FALSE)</f>
        <v>N/A</v>
      </c>
      <c r="L100" s="9" t="str">
        <f>VLOOKUP('[1]Base_SIN HOMOLOGAR'!L100,[1]Dominios!$E$3:$F$9,2,FALSE)</f>
        <v>75 - 100</v>
      </c>
      <c r="M100" s="9" t="str">
        <f>VLOOKUP($A100,'[1]Base_SIN HOMOLOGAR'!$A$1:$R$225,13,FALSE)</f>
        <v>Gruesa</v>
      </c>
      <c r="N100" s="9" t="e">
        <f>VLOOKUP($A100,'[1]Base_SIN HOMOLOGAR'!$A$1:$R$225,14,FALSE)</f>
        <v>#N/A</v>
      </c>
      <c r="O100" s="9" t="e">
        <f>VLOOKUP($A100,'[1]Base_SIN HOMOLOGAR'!$A$1:$R$225,15,FALSE)</f>
        <v>#N/A</v>
      </c>
      <c r="P100" s="9" t="e">
        <f>VLOOKUP($A100,'[1]Base_SIN HOMOLOGAR'!$A$1:$R$225,16,FALSE)</f>
        <v>#N/A</v>
      </c>
      <c r="Q100" s="9" t="e">
        <f>VLOOKUP($A100,'[1]Base_SIN HOMOLOGAR'!$A$1:$R$225,17,FALSE)</f>
        <v>#N/A</v>
      </c>
      <c r="R100" s="9" t="e">
        <f>VLOOKUP($A100,'[1]Base_SIN HOMOLOGAR'!$A$1:$R$225,18,FALSE)</f>
        <v>#N/A</v>
      </c>
    </row>
    <row r="101" spans="1:18" x14ac:dyDescent="0.3">
      <c r="A101" s="8" t="str">
        <f>'[1]Base_SIN HOMOLOGAR'!A101</f>
        <v>CE-027</v>
      </c>
      <c r="B101" t="str">
        <f>VLOOKUP($A101,'[1]Base_SIN HOMOLOGAR'!$A$1:$R$225,2,FALSE)</f>
        <v>Cesar</v>
      </c>
      <c r="C101" t="str">
        <f>VLOOKUP($A101,'[1]Base_SIN HOMOLOGAR'!$A$1:$R$225,3,FALSE)</f>
        <v>Pueblo Bello</v>
      </c>
      <c r="D101" s="9">
        <f>VLOOKUP('[1]Base_SIN HOMOLOGAR'!$D101,[1]Dominios!$A$3:$C$23,2,FALSE)</f>
        <v>10</v>
      </c>
      <c r="E101" s="9" t="str">
        <f>VLOOKUP('[1]Base_SIN HOMOLOGAR'!D101,[1]Dominios!$A$3:$C$23,3,FALSE)</f>
        <v>Bimodal</v>
      </c>
      <c r="F101" s="9" t="str">
        <f>VLOOKUP($A101,'[1]Base_SIN HOMOLOGAR'!$A$1:$R$225,6,FALSE)</f>
        <v>1 - 3</v>
      </c>
      <c r="G101" s="9" t="str">
        <f>VLOOKUP($A101,'[1]Base_SIN HOMOLOGAR'!$A$1:$R$225,7,FALSE)</f>
        <v>N/A</v>
      </c>
      <c r="H101" s="9" t="str">
        <f>VLOOKUP($A101,'[1]Base_SIN HOMOLOGAR'!$A$1:$R$225,8,FALSE)</f>
        <v>Bien drenado</v>
      </c>
      <c r="I101" s="9" t="str">
        <f>VLOOKUP($A101,'[1]Base_SIN HOMOLOGAR'!$A$1:$R$225,9,FALSE)</f>
        <v>N/A</v>
      </c>
      <c r="J101" s="9">
        <f>VLOOKUP($A101,'[1]Base_SIN HOMOLOGAR'!$A$1:$R$225,10,FALSE)</f>
        <v>0</v>
      </c>
      <c r="K101" s="9" t="str">
        <f>VLOOKUP($A101,'[1]Base_SIN HOMOLOGAR'!$A$1:$R$225,11,FALSE)</f>
        <v>N/A</v>
      </c>
      <c r="L101" s="9" t="str">
        <f>VLOOKUP('[1]Base_SIN HOMOLOGAR'!L101,[1]Dominios!$E$3:$F$9,2,FALSE)</f>
        <v>25 - 50</v>
      </c>
      <c r="M101" s="9" t="str">
        <f>VLOOKUP($A101,'[1]Base_SIN HOMOLOGAR'!$A$1:$R$225,13,FALSE)</f>
        <v>Media y gruesa</v>
      </c>
      <c r="N101" s="9" t="str">
        <f>VLOOKUP($A101,'[1]Base_SIN HOMOLOGAR'!$A$1:$R$225,14,FALSE)</f>
        <v>Baja</v>
      </c>
      <c r="O101" s="9">
        <f>VLOOKUP($A101,'[1]Base_SIN HOMOLOGAR'!$A$1:$R$225,15,FALSE)</f>
        <v>0</v>
      </c>
      <c r="P101" s="9">
        <f>VLOOKUP($A101,'[1]Base_SIN HOMOLOGAR'!$A$1:$R$225,16,FALSE)</f>
        <v>0</v>
      </c>
      <c r="Q101" s="9">
        <f>VLOOKUP($A101,'[1]Base_SIN HOMOLOGAR'!$A$1:$R$225,17,FALSE)</f>
        <v>0</v>
      </c>
      <c r="R101" s="9">
        <f>VLOOKUP($A101,'[1]Base_SIN HOMOLOGAR'!$A$1:$R$225,18,FALSE)</f>
        <v>8.6999999999999993</v>
      </c>
    </row>
    <row r="102" spans="1:18" x14ac:dyDescent="0.3">
      <c r="A102" s="8" t="str">
        <f>'[1]Base_SIN HOMOLOGAR'!A102</f>
        <v>CE-080</v>
      </c>
      <c r="B102" t="str">
        <f>VLOOKUP($A102,'[1]Base_SIN HOMOLOGAR'!$A$1:$R$225,2,FALSE)</f>
        <v>Cesar</v>
      </c>
      <c r="C102" t="str">
        <f>VLOOKUP($A102,'[1]Base_SIN HOMOLOGAR'!$A$1:$R$225,3,FALSE)</f>
        <v>Valledupar</v>
      </c>
      <c r="D102" s="9">
        <f>VLOOKUP('[1]Base_SIN HOMOLOGAR'!$D102,[1]Dominios!$A$3:$C$23,2,FALSE)</f>
        <v>3</v>
      </c>
      <c r="E102" s="9" t="str">
        <f>VLOOKUP('[1]Base_SIN HOMOLOGAR'!D102,[1]Dominios!$A$3:$C$23,3,FALSE)</f>
        <v>Monomodal o Bimodal</v>
      </c>
      <c r="F102" s="9" t="str">
        <f>VLOOKUP($A102,'[1]Base_SIN HOMOLOGAR'!$A$1:$R$225,6,FALSE)</f>
        <v>1 - 3</v>
      </c>
      <c r="G102" s="9" t="str">
        <f>VLOOKUP($A102,'[1]Base_SIN HOMOLOGAR'!$A$1:$R$225,7,FALSE)</f>
        <v>N/A</v>
      </c>
      <c r="H102" s="9" t="str">
        <f>VLOOKUP($A102,'[1]Base_SIN HOMOLOGAR'!$A$1:$R$225,8,FALSE)</f>
        <v>Excesivo</v>
      </c>
      <c r="I102" s="9" t="str">
        <f>VLOOKUP($A102,'[1]Base_SIN HOMOLOGAR'!$A$1:$R$225,9,FALSE)</f>
        <v>N/A</v>
      </c>
      <c r="J102" s="9">
        <f>VLOOKUP($A102,'[1]Base_SIN HOMOLOGAR'!$A$1:$R$225,10,FALSE)</f>
        <v>0</v>
      </c>
      <c r="K102" s="9" t="str">
        <f>VLOOKUP($A102,'[1]Base_SIN HOMOLOGAR'!$A$1:$R$225,11,FALSE)</f>
        <v>3 - 15</v>
      </c>
      <c r="L102" s="9" t="str">
        <f>VLOOKUP('[1]Base_SIN HOMOLOGAR'!L102,[1]Dominios!$E$3:$F$9,2,FALSE)</f>
        <v>100 - 150</v>
      </c>
      <c r="M102" s="9" t="str">
        <f>VLOOKUP($A102,'[1]Base_SIN HOMOLOGAR'!$A$1:$R$225,13,FALSE)</f>
        <v>Muy fina y fina</v>
      </c>
      <c r="N102" s="9" t="str">
        <f>VLOOKUP($A102,'[1]Base_SIN HOMOLOGAR'!$A$1:$R$225,14,FALSE)</f>
        <v>Baja</v>
      </c>
      <c r="O102" s="9">
        <f>VLOOKUP($A102,'[1]Base_SIN HOMOLOGAR'!$A$1:$R$225,15,FALSE)</f>
        <v>0</v>
      </c>
      <c r="P102" s="9">
        <f>VLOOKUP($A102,'[1]Base_SIN HOMOLOGAR'!$A$1:$R$225,16,FALSE)</f>
        <v>0</v>
      </c>
      <c r="Q102" s="9">
        <f>VLOOKUP($A102,'[1]Base_SIN HOMOLOGAR'!$A$1:$R$225,17,FALSE)</f>
        <v>0</v>
      </c>
      <c r="R102" s="9">
        <f>VLOOKUP($A102,'[1]Base_SIN HOMOLOGAR'!$A$1:$R$225,18,FALSE)</f>
        <v>10.7</v>
      </c>
    </row>
    <row r="103" spans="1:18" x14ac:dyDescent="0.3">
      <c r="A103" s="8" t="str">
        <f>'[1]Base_SIN HOMOLOGAR'!A103</f>
        <v>CE-095/SN-014</v>
      </c>
      <c r="B103" t="str">
        <f>VLOOKUP($A103,'[1]Base_SIN HOMOLOGAR'!$A$1:$R$225,2,FALSE)</f>
        <v>Cesar</v>
      </c>
      <c r="C103" t="str">
        <f>VLOOKUP($A103,'[1]Base_SIN HOMOLOGAR'!$A$1:$R$225,3,FALSE)</f>
        <v>Valledupar</v>
      </c>
      <c r="D103" s="9">
        <f>VLOOKUP('[1]Base_SIN HOMOLOGAR'!$D103,[1]Dominios!$A$3:$C$23,2,FALSE)</f>
        <v>15</v>
      </c>
      <c r="E103" s="9" t="str">
        <f>VLOOKUP('[1]Base_SIN HOMOLOGAR'!D103,[1]Dominios!$A$3:$C$23,3,FALSE)</f>
        <v>Bimodal</v>
      </c>
      <c r="F103" s="9" t="str">
        <f>VLOOKUP($A103,'[1]Base_SIN HOMOLOGAR'!$A$1:$R$225,6,FALSE)</f>
        <v>&gt;75</v>
      </c>
      <c r="G103" s="9" t="str">
        <f>VLOOKUP($A103,'[1]Base_SIN HOMOLOGAR'!$A$1:$R$225,7,FALSE)</f>
        <v>Moderado</v>
      </c>
      <c r="H103" s="9" t="str">
        <f>VLOOKUP($A103,'[1]Base_SIN HOMOLOGAR'!$A$1:$R$225,8,FALSE)</f>
        <v>Bien drenado</v>
      </c>
      <c r="I103" s="9" t="str">
        <f>VLOOKUP($A103,'[1]Base_SIN HOMOLOGAR'!$A$1:$R$225,9,FALSE)</f>
        <v>N/A</v>
      </c>
      <c r="J103" s="9">
        <f>VLOOKUP($A103,'[1]Base_SIN HOMOLOGAR'!$A$1:$R$225,10,FALSE)</f>
        <v>0</v>
      </c>
      <c r="K103" s="9" t="str">
        <f>VLOOKUP($A103,'[1]Base_SIN HOMOLOGAR'!$A$1:$R$225,11,FALSE)</f>
        <v>N/A</v>
      </c>
      <c r="L103" s="9" t="str">
        <f>VLOOKUP('[1]Base_SIN HOMOLOGAR'!L103,[1]Dominios!$E$3:$F$9,2,FALSE)</f>
        <v>100 - 150</v>
      </c>
      <c r="M103" s="9" t="str">
        <f>VLOOKUP($A103,'[1]Base_SIN HOMOLOGAR'!$A$1:$R$225,13,FALSE)</f>
        <v>Fina</v>
      </c>
      <c r="N103" s="9" t="e">
        <f>VLOOKUP($A103,'[1]Base_SIN HOMOLOGAR'!$A$1:$R$225,14,FALSE)</f>
        <v>#N/A</v>
      </c>
      <c r="O103" s="9" t="e">
        <f>VLOOKUP($A103,'[1]Base_SIN HOMOLOGAR'!$A$1:$R$225,15,FALSE)</f>
        <v>#N/A</v>
      </c>
      <c r="P103" s="9" t="e">
        <f>VLOOKUP($A103,'[1]Base_SIN HOMOLOGAR'!$A$1:$R$225,16,FALSE)</f>
        <v>#N/A</v>
      </c>
      <c r="Q103" s="9" t="e">
        <f>VLOOKUP($A103,'[1]Base_SIN HOMOLOGAR'!$A$1:$R$225,17,FALSE)</f>
        <v>#N/A</v>
      </c>
      <c r="R103" s="9" t="e">
        <f>VLOOKUP($A103,'[1]Base_SIN HOMOLOGAR'!$A$1:$R$225,18,FALSE)</f>
        <v>#N/A</v>
      </c>
    </row>
    <row r="104" spans="1:18" x14ac:dyDescent="0.3">
      <c r="A104" s="8" t="str">
        <f>'[1]Base_SIN HOMOLOGAR'!A104</f>
        <v>E-298</v>
      </c>
      <c r="B104" t="str">
        <f>VLOOKUP($A104,'[1]Base_SIN HOMOLOGAR'!$A$1:$R$225,2,FALSE)</f>
        <v>Magdalena</v>
      </c>
      <c r="C104" t="str">
        <f>VLOOKUP($A104,'[1]Base_SIN HOMOLOGAR'!$A$1:$R$225,3,FALSE)</f>
        <v>Ciénaga</v>
      </c>
      <c r="D104" s="9">
        <f>VLOOKUP('[1]Base_SIN HOMOLOGAR'!$D104,[1]Dominios!$A$3:$C$23,2,FALSE)</f>
        <v>10</v>
      </c>
      <c r="E104" s="9" t="str">
        <f>VLOOKUP('[1]Base_SIN HOMOLOGAR'!D104,[1]Dominios!$A$3:$C$23,3,FALSE)</f>
        <v>Bimodal</v>
      </c>
      <c r="F104" s="9" t="str">
        <f>VLOOKUP($A104,'[1]Base_SIN HOMOLOGAR'!$A$1:$R$225,6,FALSE)</f>
        <v>&gt;75</v>
      </c>
      <c r="G104" s="9" t="str">
        <f>VLOOKUP($A104,'[1]Base_SIN HOMOLOGAR'!$A$1:$R$225,7,FALSE)</f>
        <v>Moderado</v>
      </c>
      <c r="H104" s="9" t="str">
        <f>VLOOKUP($A104,'[1]Base_SIN HOMOLOGAR'!$A$1:$R$225,8,FALSE)</f>
        <v>Bien drenado</v>
      </c>
      <c r="I104" s="9" t="str">
        <f>VLOOKUP($A104,'[1]Base_SIN HOMOLOGAR'!$A$1:$R$225,9,FALSE)</f>
        <v>N/A</v>
      </c>
      <c r="J104" s="9" t="str">
        <f>VLOOKUP($A104,'[1]Base_SIN HOMOLOGAR'!$A$1:$R$225,10,FALSE)</f>
        <v>N/A</v>
      </c>
      <c r="K104" s="9" t="str">
        <f>VLOOKUP($A104,'[1]Base_SIN HOMOLOGAR'!$A$1:$R$225,11,FALSE)</f>
        <v>N/A</v>
      </c>
      <c r="L104" s="9" t="str">
        <f>VLOOKUP('[1]Base_SIN HOMOLOGAR'!L104,[1]Dominios!$E$3:$F$9,2,FALSE)</f>
        <v>&lt;25</v>
      </c>
      <c r="M104" s="9" t="str">
        <f>VLOOKUP($A104,'[1]Base_SIN HOMOLOGAR'!$A$1:$R$225,13,FALSE)</f>
        <v>N/A</v>
      </c>
      <c r="N104" s="9" t="str">
        <f>VLOOKUP($A104,'[1]Base_SIN HOMOLOGAR'!$A$1:$R$225,14,FALSE)</f>
        <v>Muy baja</v>
      </c>
      <c r="O104" s="9">
        <f>VLOOKUP($A104,'[1]Base_SIN HOMOLOGAR'!$A$1:$R$225,15,FALSE)</f>
        <v>0</v>
      </c>
      <c r="P104" s="9">
        <f>VLOOKUP($A104,'[1]Base_SIN HOMOLOGAR'!$A$1:$R$225,16,FALSE)</f>
        <v>0</v>
      </c>
      <c r="Q104" s="9">
        <f>VLOOKUP($A104,'[1]Base_SIN HOMOLOGAR'!$A$1:$R$225,17,FALSE)</f>
        <v>0</v>
      </c>
      <c r="R104" s="9">
        <f>VLOOKUP($A104,'[1]Base_SIN HOMOLOGAR'!$A$1:$R$225,18,FALSE)</f>
        <v>11</v>
      </c>
    </row>
    <row r="105" spans="1:18" x14ac:dyDescent="0.3">
      <c r="A105" s="8" t="str">
        <f>'[1]Base_SIN HOMOLOGAR'!A105</f>
        <v>G-001</v>
      </c>
      <c r="B105" t="str">
        <f>VLOOKUP($A105,'[1]Base_SIN HOMOLOGAR'!$A$1:$R$225,2,FALSE)</f>
        <v>Magdalena</v>
      </c>
      <c r="C105" t="str">
        <f>VLOOKUP($A105,'[1]Base_SIN HOMOLOGAR'!$A$1:$R$225,3,FALSE)</f>
        <v>Tenerife</v>
      </c>
      <c r="D105" s="9">
        <f>VLOOKUP('[1]Base_SIN HOMOLOGAR'!$D105,[1]Dominios!$A$3:$C$23,2,FALSE)</f>
        <v>3</v>
      </c>
      <c r="E105" s="9" t="str">
        <f>VLOOKUP('[1]Base_SIN HOMOLOGAR'!D105,[1]Dominios!$A$3:$C$23,3,FALSE)</f>
        <v>Monomodal o Bimodal</v>
      </c>
      <c r="F105" s="9" t="str">
        <f>VLOOKUP($A105,'[1]Base_SIN HOMOLOGAR'!$A$1:$R$225,6,FALSE)</f>
        <v>12 - 25</v>
      </c>
      <c r="G105" s="9" t="str">
        <f>VLOOKUP($A105,'[1]Base_SIN HOMOLOGAR'!$A$1:$R$225,7,FALSE)</f>
        <v>N/A</v>
      </c>
      <c r="H105" s="9" t="str">
        <f>VLOOKUP($A105,'[1]Base_SIN HOMOLOGAR'!$A$1:$R$225,8,FALSE)</f>
        <v>Bien drenado</v>
      </c>
      <c r="I105" s="9" t="str">
        <f>VLOOKUP($A105,'[1]Base_SIN HOMOLOGAR'!$A$1:$R$225,9,FALSE)</f>
        <v>N/A</v>
      </c>
      <c r="J105" s="9" t="str">
        <f>VLOOKUP($A105,'[1]Base_SIN HOMOLOGAR'!$A$1:$R$225,10,FALSE)</f>
        <v>N/A</v>
      </c>
      <c r="K105" s="9" t="str">
        <f>VLOOKUP($A105,'[1]Base_SIN HOMOLOGAR'!$A$1:$R$225,11,FALSE)</f>
        <v>N/A</v>
      </c>
      <c r="L105" s="9" t="str">
        <f>VLOOKUP('[1]Base_SIN HOMOLOGAR'!L105,[1]Dominios!$E$3:$F$9,2,FALSE)</f>
        <v>75 - 100</v>
      </c>
      <c r="M105" s="9" t="str">
        <f>VLOOKUP($A105,'[1]Base_SIN HOMOLOGAR'!$A$1:$R$225,13,FALSE)</f>
        <v>Fina</v>
      </c>
      <c r="N105" s="9" t="str">
        <f>VLOOKUP($A105,'[1]Base_SIN HOMOLOGAR'!$A$1:$R$225,14,FALSE)</f>
        <v>Alta</v>
      </c>
      <c r="O105" s="9">
        <f>VLOOKUP($A105,'[1]Base_SIN HOMOLOGAR'!$A$1:$R$225,15,FALSE)</f>
        <v>0</v>
      </c>
      <c r="P105" s="9">
        <f>VLOOKUP($A105,'[1]Base_SIN HOMOLOGAR'!$A$1:$R$225,16,FALSE)</f>
        <v>0</v>
      </c>
      <c r="Q105" s="9">
        <f>VLOOKUP($A105,'[1]Base_SIN HOMOLOGAR'!$A$1:$R$225,17,FALSE)</f>
        <v>0</v>
      </c>
      <c r="R105" s="9">
        <f>VLOOKUP($A105,'[1]Base_SIN HOMOLOGAR'!$A$1:$R$225,18,FALSE)</f>
        <v>92</v>
      </c>
    </row>
    <row r="106" spans="1:18" x14ac:dyDescent="0.3">
      <c r="A106" s="8" t="str">
        <f>'[1]Base_SIN HOMOLOGAR'!A106</f>
        <v>M-124</v>
      </c>
      <c r="B106" t="str">
        <f>VLOOKUP($A106,'[1]Base_SIN HOMOLOGAR'!$A$1:$R$225,2,FALSE)</f>
        <v>Magdalena</v>
      </c>
      <c r="C106" t="str">
        <f>VLOOKUP($A106,'[1]Base_SIN HOMOLOGAR'!$A$1:$R$225,3,FALSE)</f>
        <v>Tenerife</v>
      </c>
      <c r="D106" s="9">
        <f>VLOOKUP('[1]Base_SIN HOMOLOGAR'!$D106,[1]Dominios!$A$3:$C$23,2,FALSE)</f>
        <v>3</v>
      </c>
      <c r="E106" s="9" t="str">
        <f>VLOOKUP('[1]Base_SIN HOMOLOGAR'!D106,[1]Dominios!$A$3:$C$23,3,FALSE)</f>
        <v>Monomodal o Bimodal</v>
      </c>
      <c r="F106" s="9" t="str">
        <f>VLOOKUP($A106,'[1]Base_SIN HOMOLOGAR'!$A$1:$R$225,6,FALSE)</f>
        <v>1 - 3</v>
      </c>
      <c r="G106" s="9" t="str">
        <f>VLOOKUP($A106,'[1]Base_SIN HOMOLOGAR'!$A$1:$R$225,7,FALSE)</f>
        <v>N/A</v>
      </c>
      <c r="H106" s="9" t="str">
        <f>VLOOKUP($A106,'[1]Base_SIN HOMOLOGAR'!$A$1:$R$225,8,FALSE)</f>
        <v>Bien drenado</v>
      </c>
      <c r="I106" s="9" t="str">
        <f>VLOOKUP($A106,'[1]Base_SIN HOMOLOGAR'!$A$1:$R$225,9,FALSE)</f>
        <v>Ocasional</v>
      </c>
      <c r="J106" s="9" t="str">
        <f>VLOOKUP($A106,'[1]Base_SIN HOMOLOGAR'!$A$1:$R$225,10,FALSE)</f>
        <v>N/A</v>
      </c>
      <c r="K106" s="9" t="str">
        <f>VLOOKUP($A106,'[1]Base_SIN HOMOLOGAR'!$A$1:$R$225,11,FALSE)</f>
        <v>N/A</v>
      </c>
      <c r="L106" s="9" t="str">
        <f>VLOOKUP('[1]Base_SIN HOMOLOGAR'!L106,[1]Dominios!$E$3:$F$9,2,FALSE)</f>
        <v>100 - 150</v>
      </c>
      <c r="M106" s="9" t="str">
        <f>VLOOKUP($A106,'[1]Base_SIN HOMOLOGAR'!$A$1:$R$225,13,FALSE)</f>
        <v>Media y gruesa</v>
      </c>
      <c r="N106" s="9" t="str">
        <f>VLOOKUP($A106,'[1]Base_SIN HOMOLOGAR'!$A$1:$R$225,14,FALSE)</f>
        <v>Media</v>
      </c>
      <c r="O106" s="9">
        <f>VLOOKUP($A106,'[1]Base_SIN HOMOLOGAR'!$A$1:$R$225,15,FALSE)</f>
        <v>1.6</v>
      </c>
      <c r="P106" s="9">
        <f>VLOOKUP($A106,'[1]Base_SIN HOMOLOGAR'!$A$1:$R$225,16,FALSE)</f>
        <v>0</v>
      </c>
      <c r="Q106" s="9">
        <f>VLOOKUP($A106,'[1]Base_SIN HOMOLOGAR'!$A$1:$R$225,17,FALSE)</f>
        <v>0</v>
      </c>
      <c r="R106" s="9">
        <f>VLOOKUP($A106,'[1]Base_SIN HOMOLOGAR'!$A$1:$R$225,18,FALSE)</f>
        <v>0</v>
      </c>
    </row>
    <row r="107" spans="1:18" x14ac:dyDescent="0.3">
      <c r="A107" s="8" t="str">
        <f>'[1]Base_SIN HOMOLOGAR'!A107</f>
        <v>MG-014</v>
      </c>
      <c r="B107" t="str">
        <f>VLOOKUP($A107,'[1]Base_SIN HOMOLOGAR'!$A$1:$R$225,2,FALSE)</f>
        <v>Magdalena</v>
      </c>
      <c r="C107" t="str">
        <f>VLOOKUP($A107,'[1]Base_SIN HOMOLOGAR'!$A$1:$R$225,3,FALSE)</f>
        <v>Fundación</v>
      </c>
      <c r="D107" s="9">
        <f>VLOOKUP('[1]Base_SIN HOMOLOGAR'!$D107,[1]Dominios!$A$3:$C$23,2,FALSE)</f>
        <v>3</v>
      </c>
      <c r="E107" s="9" t="str">
        <f>VLOOKUP('[1]Base_SIN HOMOLOGAR'!D107,[1]Dominios!$A$3:$C$23,3,FALSE)</f>
        <v>Monomodal o Bimodal</v>
      </c>
      <c r="F107" s="9" t="str">
        <f>VLOOKUP($A107,'[1]Base_SIN HOMOLOGAR'!$A$1:$R$225,6,FALSE)</f>
        <v>7 - 12</v>
      </c>
      <c r="G107" s="9" t="str">
        <f>VLOOKUP($A107,'[1]Base_SIN HOMOLOGAR'!$A$1:$R$225,7,FALSE)</f>
        <v>N/A</v>
      </c>
      <c r="H107" s="9" t="str">
        <f>VLOOKUP($A107,'[1]Base_SIN HOMOLOGAR'!$A$1:$R$225,8,FALSE)</f>
        <v>Bien drenado</v>
      </c>
      <c r="I107" s="9" t="str">
        <f>VLOOKUP($A107,'[1]Base_SIN HOMOLOGAR'!$A$1:$R$225,9,FALSE)</f>
        <v>N/A</v>
      </c>
      <c r="J107" s="9" t="str">
        <f>VLOOKUP($A107,'[1]Base_SIN HOMOLOGAR'!$A$1:$R$225,10,FALSE)</f>
        <v>N/A</v>
      </c>
      <c r="K107" s="9" t="str">
        <f>VLOOKUP($A107,'[1]Base_SIN HOMOLOGAR'!$A$1:$R$225,11,FALSE)</f>
        <v>N/A</v>
      </c>
      <c r="L107" s="9" t="str">
        <f>VLOOKUP('[1]Base_SIN HOMOLOGAR'!L107,[1]Dominios!$E$3:$F$9,2,FALSE)</f>
        <v>50 - 75</v>
      </c>
      <c r="M107" s="9" t="str">
        <f>VLOOKUP($A107,'[1]Base_SIN HOMOLOGAR'!$A$1:$R$225,13,FALSE)</f>
        <v>Muy fina y fina</v>
      </c>
      <c r="N107" s="9" t="str">
        <f>VLOOKUP($A107,'[1]Base_SIN HOMOLOGAR'!$A$1:$R$225,14,FALSE)</f>
        <v>Media</v>
      </c>
      <c r="O107" s="9">
        <f>VLOOKUP($A107,'[1]Base_SIN HOMOLOGAR'!$A$1:$R$225,15,FALSE)</f>
        <v>0</v>
      </c>
      <c r="P107" s="9">
        <f>VLOOKUP($A107,'[1]Base_SIN HOMOLOGAR'!$A$1:$R$225,16,FALSE)</f>
        <v>0</v>
      </c>
      <c r="Q107" s="9">
        <f>VLOOKUP($A107,'[1]Base_SIN HOMOLOGAR'!$A$1:$R$225,17,FALSE)</f>
        <v>6.3</v>
      </c>
      <c r="R107" s="9">
        <f>VLOOKUP($A107,'[1]Base_SIN HOMOLOGAR'!$A$1:$R$225,18,FALSE)</f>
        <v>2.5</v>
      </c>
    </row>
    <row r="108" spans="1:18" x14ac:dyDescent="0.3">
      <c r="A108" s="8" t="str">
        <f>'[1]Base_SIN HOMOLOGAR'!A108</f>
        <v>MG-016</v>
      </c>
      <c r="B108" t="str">
        <f>VLOOKUP($A108,'[1]Base_SIN HOMOLOGAR'!$A$1:$R$225,2,FALSE)</f>
        <v>Magdalena</v>
      </c>
      <c r="C108" t="str">
        <f>VLOOKUP($A108,'[1]Base_SIN HOMOLOGAR'!$A$1:$R$225,3,FALSE)</f>
        <v>Zona Bananera</v>
      </c>
      <c r="D108" s="9">
        <f>VLOOKUP('[1]Base_SIN HOMOLOGAR'!$D108,[1]Dominios!$A$3:$C$23,2,FALSE)</f>
        <v>3</v>
      </c>
      <c r="E108" s="9" t="str">
        <f>VLOOKUP('[1]Base_SIN HOMOLOGAR'!D108,[1]Dominios!$A$3:$C$23,3,FALSE)</f>
        <v>Monomodal o Bimodal</v>
      </c>
      <c r="F108" s="9" t="str">
        <f>VLOOKUP($A108,'[1]Base_SIN HOMOLOGAR'!$A$1:$R$225,6,FALSE)</f>
        <v>7 - 12</v>
      </c>
      <c r="G108" s="9" t="str">
        <f>VLOOKUP($A108,'[1]Base_SIN HOMOLOGAR'!$A$1:$R$225,7,FALSE)</f>
        <v>Ligero</v>
      </c>
      <c r="H108" s="9" t="str">
        <f>VLOOKUP($A108,'[1]Base_SIN HOMOLOGAR'!$A$1:$R$225,8,FALSE)</f>
        <v>Bien drenado</v>
      </c>
      <c r="I108" s="9" t="str">
        <f>VLOOKUP($A108,'[1]Base_SIN HOMOLOGAR'!$A$1:$R$225,9,FALSE)</f>
        <v>N/A</v>
      </c>
      <c r="J108" s="9" t="str">
        <f>VLOOKUP($A108,'[1]Base_SIN HOMOLOGAR'!$A$1:$R$225,10,FALSE)</f>
        <v>N/A</v>
      </c>
      <c r="K108" s="9" t="str">
        <f>VLOOKUP($A108,'[1]Base_SIN HOMOLOGAR'!$A$1:$R$225,11,FALSE)</f>
        <v>N/A</v>
      </c>
      <c r="L108" s="9" t="str">
        <f>VLOOKUP('[1]Base_SIN HOMOLOGAR'!L108,[1]Dominios!$E$3:$F$9,2,FALSE)</f>
        <v>25 - 50</v>
      </c>
      <c r="M108" s="9" t="str">
        <f>VLOOKUP($A108,'[1]Base_SIN HOMOLOGAR'!$A$1:$R$225,13,FALSE)</f>
        <v>Fina</v>
      </c>
      <c r="N108" s="9" t="str">
        <f>VLOOKUP($A108,'[1]Base_SIN HOMOLOGAR'!$A$1:$R$225,14,FALSE)</f>
        <v>Baja</v>
      </c>
      <c r="O108" s="9">
        <f>VLOOKUP($A108,'[1]Base_SIN HOMOLOGAR'!$A$1:$R$225,15,FALSE)</f>
        <v>0</v>
      </c>
      <c r="P108" s="9">
        <f>VLOOKUP($A108,'[1]Base_SIN HOMOLOGAR'!$A$1:$R$225,16,FALSE)</f>
        <v>0</v>
      </c>
      <c r="Q108" s="9">
        <f>VLOOKUP($A108,'[1]Base_SIN HOMOLOGAR'!$A$1:$R$225,17,FALSE)</f>
        <v>0</v>
      </c>
      <c r="R108" s="9">
        <f>VLOOKUP($A108,'[1]Base_SIN HOMOLOGAR'!$A$1:$R$225,18,FALSE)</f>
        <v>4.4000000000000004</v>
      </c>
    </row>
    <row r="109" spans="1:18" x14ac:dyDescent="0.3">
      <c r="A109" s="8" t="str">
        <f>'[1]Base_SIN HOMOLOGAR'!A109</f>
        <v>MG-019</v>
      </c>
      <c r="B109" t="str">
        <f>VLOOKUP($A109,'[1]Base_SIN HOMOLOGAR'!$A$1:$R$225,2,FALSE)</f>
        <v>Magdalena</v>
      </c>
      <c r="C109" t="str">
        <f>VLOOKUP($A109,'[1]Base_SIN HOMOLOGAR'!$A$1:$R$225,3,FALSE)</f>
        <v>Pivijay</v>
      </c>
      <c r="D109" s="9">
        <f>VLOOKUP('[1]Base_SIN HOMOLOGAR'!$D109,[1]Dominios!$A$3:$C$23,2,FALSE)</f>
        <v>3</v>
      </c>
      <c r="E109" s="9" t="str">
        <f>VLOOKUP('[1]Base_SIN HOMOLOGAR'!D109,[1]Dominios!$A$3:$C$23,3,FALSE)</f>
        <v>Monomodal o Bimodal</v>
      </c>
      <c r="F109" s="9" t="str">
        <f>VLOOKUP($A109,'[1]Base_SIN HOMOLOGAR'!$A$1:$R$225,6,FALSE)</f>
        <v>1 - 3</v>
      </c>
      <c r="G109" s="9" t="str">
        <f>VLOOKUP($A109,'[1]Base_SIN HOMOLOGAR'!$A$1:$R$225,7,FALSE)</f>
        <v>N/A</v>
      </c>
      <c r="H109" s="9" t="str">
        <f>VLOOKUP($A109,'[1]Base_SIN HOMOLOGAR'!$A$1:$R$225,8,FALSE)</f>
        <v>Moderadamente excesivo</v>
      </c>
      <c r="I109" s="9" t="str">
        <f>VLOOKUP($A109,'[1]Base_SIN HOMOLOGAR'!$A$1:$R$225,9,FALSE)</f>
        <v>N/A</v>
      </c>
      <c r="J109" s="9" t="str">
        <f>VLOOKUP($A109,'[1]Base_SIN HOMOLOGAR'!$A$1:$R$225,10,FALSE)</f>
        <v>N/A</v>
      </c>
      <c r="K109" s="9" t="str">
        <f>VLOOKUP($A109,'[1]Base_SIN HOMOLOGAR'!$A$1:$R$225,11,FALSE)</f>
        <v>N/A</v>
      </c>
      <c r="L109" s="9" t="str">
        <f>VLOOKUP('[1]Base_SIN HOMOLOGAR'!L109,[1]Dominios!$E$3:$F$9,2,FALSE)</f>
        <v>&lt;25</v>
      </c>
      <c r="M109" s="9" t="str">
        <f>VLOOKUP($A109,'[1]Base_SIN HOMOLOGAR'!$A$1:$R$225,13,FALSE)</f>
        <v>Fina</v>
      </c>
      <c r="N109" s="9" t="str">
        <f>VLOOKUP($A109,'[1]Base_SIN HOMOLOGAR'!$A$1:$R$225,14,FALSE)</f>
        <v>Baja</v>
      </c>
      <c r="O109" s="9">
        <f>VLOOKUP($A109,'[1]Base_SIN HOMOLOGAR'!$A$1:$R$225,15,FALSE)</f>
        <v>10</v>
      </c>
      <c r="P109" s="9">
        <f>VLOOKUP($A109,'[1]Base_SIN HOMOLOGAR'!$A$1:$R$225,16,FALSE)</f>
        <v>31.8</v>
      </c>
      <c r="Q109" s="9">
        <f>VLOOKUP($A109,'[1]Base_SIN HOMOLOGAR'!$A$1:$R$225,17,FALSE)</f>
        <v>65</v>
      </c>
      <c r="R109" s="9">
        <f>VLOOKUP($A109,'[1]Base_SIN HOMOLOGAR'!$A$1:$R$225,18,FALSE)</f>
        <v>115</v>
      </c>
    </row>
    <row r="110" spans="1:18" x14ac:dyDescent="0.3">
      <c r="A110" s="8" t="str">
        <f>'[1]Base_SIN HOMOLOGAR'!A110</f>
        <v>MG-024</v>
      </c>
      <c r="B110" t="str">
        <f>VLOOKUP($A110,'[1]Base_SIN HOMOLOGAR'!$A$1:$R$225,2,FALSE)</f>
        <v>Magdalena</v>
      </c>
      <c r="C110" t="str">
        <f>VLOOKUP($A110,'[1]Base_SIN HOMOLOGAR'!$A$1:$R$225,3,FALSE)</f>
        <v>Pijiño del Carmen</v>
      </c>
      <c r="D110" s="9">
        <f>VLOOKUP('[1]Base_SIN HOMOLOGAR'!$D110,[1]Dominios!$A$3:$C$23,2,FALSE)</f>
        <v>3</v>
      </c>
      <c r="E110" s="9" t="str">
        <f>VLOOKUP('[1]Base_SIN HOMOLOGAR'!D110,[1]Dominios!$A$3:$C$23,3,FALSE)</f>
        <v>Monomodal o Bimodal</v>
      </c>
      <c r="F110" s="9" t="str">
        <f>VLOOKUP($A110,'[1]Base_SIN HOMOLOGAR'!$A$1:$R$225,6,FALSE)</f>
        <v>1 - 3</v>
      </c>
      <c r="G110" s="9" t="str">
        <f>VLOOKUP($A110,'[1]Base_SIN HOMOLOGAR'!$A$1:$R$225,7,FALSE)</f>
        <v>N/A</v>
      </c>
      <c r="H110" s="9" t="str">
        <f>VLOOKUP($A110,'[1]Base_SIN HOMOLOGAR'!$A$1:$R$225,8,FALSE)</f>
        <v>Bien drenado</v>
      </c>
      <c r="I110" s="9" t="str">
        <f>VLOOKUP($A110,'[1]Base_SIN HOMOLOGAR'!$A$1:$R$225,9,FALSE)</f>
        <v>N/A</v>
      </c>
      <c r="J110" s="9" t="str">
        <f>VLOOKUP($A110,'[1]Base_SIN HOMOLOGAR'!$A$1:$R$225,10,FALSE)</f>
        <v>N/A</v>
      </c>
      <c r="K110" s="9" t="str">
        <f>VLOOKUP($A110,'[1]Base_SIN HOMOLOGAR'!$A$1:$R$225,11,FALSE)</f>
        <v>N/A</v>
      </c>
      <c r="L110" s="9" t="str">
        <f>VLOOKUP('[1]Base_SIN HOMOLOGAR'!L110,[1]Dominios!$E$3:$F$9,2,FALSE)</f>
        <v>100 - 150</v>
      </c>
      <c r="M110" s="9" t="str">
        <f>VLOOKUP($A110,'[1]Base_SIN HOMOLOGAR'!$A$1:$R$225,13,FALSE)</f>
        <v>Fina y media</v>
      </c>
      <c r="N110" s="9" t="str">
        <f>VLOOKUP($A110,'[1]Base_SIN HOMOLOGAR'!$A$1:$R$225,14,FALSE)</f>
        <v>Baja</v>
      </c>
      <c r="O110" s="9">
        <f>VLOOKUP($A110,'[1]Base_SIN HOMOLOGAR'!$A$1:$R$225,15,FALSE)</f>
        <v>0</v>
      </c>
      <c r="P110" s="9">
        <f>VLOOKUP($A110,'[1]Base_SIN HOMOLOGAR'!$A$1:$R$225,16,FALSE)</f>
        <v>0</v>
      </c>
      <c r="Q110" s="9">
        <f>VLOOKUP($A110,'[1]Base_SIN HOMOLOGAR'!$A$1:$R$225,17,FALSE)</f>
        <v>0</v>
      </c>
      <c r="R110" s="9">
        <f>VLOOKUP($A110,'[1]Base_SIN HOMOLOGAR'!$A$1:$R$225,18,FALSE)</f>
        <v>1.6</v>
      </c>
    </row>
    <row r="111" spans="1:18" x14ac:dyDescent="0.3">
      <c r="A111" s="8" t="str">
        <f>'[1]Base_SIN HOMOLOGAR'!A111</f>
        <v>MG-033</v>
      </c>
      <c r="B111" t="str">
        <f>VLOOKUP($A111,'[1]Base_SIN HOMOLOGAR'!$A$1:$R$225,2,FALSE)</f>
        <v>Magdalena</v>
      </c>
      <c r="C111" t="str">
        <f>VLOOKUP($A111,'[1]Base_SIN HOMOLOGAR'!$A$1:$R$225,3,FALSE)</f>
        <v>Pivijay</v>
      </c>
      <c r="D111" s="9">
        <f>VLOOKUP('[1]Base_SIN HOMOLOGAR'!$D111,[1]Dominios!$A$3:$C$23,2,FALSE)</f>
        <v>3</v>
      </c>
      <c r="E111" s="9" t="str">
        <f>VLOOKUP('[1]Base_SIN HOMOLOGAR'!D111,[1]Dominios!$A$3:$C$23,3,FALSE)</f>
        <v>Monomodal o Bimodal</v>
      </c>
      <c r="F111" s="9" t="str">
        <f>VLOOKUP($A111,'[1]Base_SIN HOMOLOGAR'!$A$1:$R$225,6,FALSE)</f>
        <v>1 - 3</v>
      </c>
      <c r="G111" s="9" t="str">
        <f>VLOOKUP($A111,'[1]Base_SIN HOMOLOGAR'!$A$1:$R$225,7,FALSE)</f>
        <v>N/A</v>
      </c>
      <c r="H111" s="9" t="str">
        <f>VLOOKUP($A111,'[1]Base_SIN HOMOLOGAR'!$A$1:$R$225,8,FALSE)</f>
        <v>Pobre</v>
      </c>
      <c r="I111" s="9" t="str">
        <f>VLOOKUP($A111,'[1]Base_SIN HOMOLOGAR'!$A$1:$R$225,9,FALSE)</f>
        <v>Rara</v>
      </c>
      <c r="J111" s="9" t="str">
        <f>VLOOKUP($A111,'[1]Base_SIN HOMOLOGAR'!$A$1:$R$225,10,FALSE)</f>
        <v>N/A</v>
      </c>
      <c r="K111" s="9" t="str">
        <f>VLOOKUP($A111,'[1]Base_SIN HOMOLOGAR'!$A$1:$R$225,11,FALSE)</f>
        <v>N/A</v>
      </c>
      <c r="L111" s="9" t="str">
        <f>VLOOKUP('[1]Base_SIN HOMOLOGAR'!L111,[1]Dominios!$E$3:$F$9,2,FALSE)</f>
        <v>25 - 50</v>
      </c>
      <c r="M111" s="9" t="str">
        <f>VLOOKUP($A111,'[1]Base_SIN HOMOLOGAR'!$A$1:$R$225,13,FALSE)</f>
        <v>Gruesa</v>
      </c>
      <c r="N111" s="9" t="str">
        <f>VLOOKUP($A111,'[1]Base_SIN HOMOLOGAR'!$A$1:$R$225,14,FALSE)</f>
        <v>Media</v>
      </c>
      <c r="O111" s="9">
        <f>VLOOKUP($A111,'[1]Base_SIN HOMOLOGAR'!$A$1:$R$225,15,FALSE)</f>
        <v>0</v>
      </c>
      <c r="P111" s="9">
        <f>VLOOKUP($A111,'[1]Base_SIN HOMOLOGAR'!$A$1:$R$225,16,FALSE)</f>
        <v>0</v>
      </c>
      <c r="Q111" s="9">
        <f>VLOOKUP($A111,'[1]Base_SIN HOMOLOGAR'!$A$1:$R$225,17,FALSE)</f>
        <v>30.5</v>
      </c>
      <c r="R111" s="9">
        <f>VLOOKUP($A111,'[1]Base_SIN HOMOLOGAR'!$A$1:$R$225,18,FALSE)</f>
        <v>7.8</v>
      </c>
    </row>
    <row r="112" spans="1:18" x14ac:dyDescent="0.3">
      <c r="A112" s="8" t="str">
        <f>'[1]Base_SIN HOMOLOGAR'!A112</f>
        <v>MG-036</v>
      </c>
      <c r="B112" t="str">
        <f>VLOOKUP($A112,'[1]Base_SIN HOMOLOGAR'!$A$1:$R$225,2,FALSE)</f>
        <v>Magdalena</v>
      </c>
      <c r="C112" t="str">
        <f>VLOOKUP($A112,'[1]Base_SIN HOMOLOGAR'!$A$1:$R$225,3,FALSE)</f>
        <v>Pivijay</v>
      </c>
      <c r="D112" s="9">
        <f>VLOOKUP('[1]Base_SIN HOMOLOGAR'!$D112,[1]Dominios!$A$3:$C$23,2,FALSE)</f>
        <v>3</v>
      </c>
      <c r="E112" s="9" t="str">
        <f>VLOOKUP('[1]Base_SIN HOMOLOGAR'!D112,[1]Dominios!$A$3:$C$23,3,FALSE)</f>
        <v>Monomodal o Bimodal</v>
      </c>
      <c r="F112" s="9" t="str">
        <f>VLOOKUP($A112,'[1]Base_SIN HOMOLOGAR'!$A$1:$R$225,6,FALSE)</f>
        <v>1 - 3</v>
      </c>
      <c r="G112" s="9" t="str">
        <f>VLOOKUP($A112,'[1]Base_SIN HOMOLOGAR'!$A$1:$R$225,7,FALSE)</f>
        <v>Ligero</v>
      </c>
      <c r="H112" s="9" t="str">
        <f>VLOOKUP($A112,'[1]Base_SIN HOMOLOGAR'!$A$1:$R$225,8,FALSE)</f>
        <v>Bien drenado</v>
      </c>
      <c r="I112" s="9" t="str">
        <f>VLOOKUP($A112,'[1]Base_SIN HOMOLOGAR'!$A$1:$R$225,9,FALSE)</f>
        <v>N/A</v>
      </c>
      <c r="J112" s="9" t="str">
        <f>VLOOKUP($A112,'[1]Base_SIN HOMOLOGAR'!$A$1:$R$225,10,FALSE)</f>
        <v>N/A</v>
      </c>
      <c r="K112" s="9" t="str">
        <f>VLOOKUP($A112,'[1]Base_SIN HOMOLOGAR'!$A$1:$R$225,11,FALSE)</f>
        <v>N/A</v>
      </c>
      <c r="L112" s="9" t="str">
        <f>VLOOKUP('[1]Base_SIN HOMOLOGAR'!L112,[1]Dominios!$E$3:$F$9,2,FALSE)</f>
        <v>100 - 150</v>
      </c>
      <c r="M112" s="9" t="str">
        <f>VLOOKUP($A112,'[1]Base_SIN HOMOLOGAR'!$A$1:$R$225,13,FALSE)</f>
        <v>Media</v>
      </c>
      <c r="N112" s="9" t="str">
        <f>VLOOKUP($A112,'[1]Base_SIN HOMOLOGAR'!$A$1:$R$225,14,FALSE)</f>
        <v>Baja</v>
      </c>
      <c r="O112" s="9">
        <f>VLOOKUP($A112,'[1]Base_SIN HOMOLOGAR'!$A$1:$R$225,15,FALSE)</f>
        <v>0</v>
      </c>
      <c r="P112" s="9">
        <f>VLOOKUP($A112,'[1]Base_SIN HOMOLOGAR'!$A$1:$R$225,16,FALSE)</f>
        <v>0</v>
      </c>
      <c r="Q112" s="9">
        <f>VLOOKUP($A112,'[1]Base_SIN HOMOLOGAR'!$A$1:$R$225,17,FALSE)</f>
        <v>0</v>
      </c>
      <c r="R112" s="9" t="str">
        <f>VLOOKUP($A112,'[1]Base_SIN HOMOLOGAR'!$A$1:$R$225,18,FALSE)</f>
        <v>N.D.</v>
      </c>
    </row>
    <row r="113" spans="1:18" x14ac:dyDescent="0.3">
      <c r="A113" s="8" t="str">
        <f>'[1]Base_SIN HOMOLOGAR'!A113</f>
        <v>MG-039</v>
      </c>
      <c r="B113" t="str">
        <f>VLOOKUP($A113,'[1]Base_SIN HOMOLOGAR'!$A$1:$R$225,2,FALSE)</f>
        <v>Magdalena</v>
      </c>
      <c r="C113" t="str">
        <f>VLOOKUP($A113,'[1]Base_SIN HOMOLOGAR'!$A$1:$R$225,3,FALSE)</f>
        <v>Aracataca</v>
      </c>
      <c r="D113" s="9">
        <f>VLOOKUP('[1]Base_SIN HOMOLOGAR'!$D113,[1]Dominios!$A$3:$C$23,2,FALSE)</f>
        <v>3</v>
      </c>
      <c r="E113" s="9" t="str">
        <f>VLOOKUP('[1]Base_SIN HOMOLOGAR'!D113,[1]Dominios!$A$3:$C$23,3,FALSE)</f>
        <v>Monomodal o Bimodal</v>
      </c>
      <c r="F113" s="9" t="str">
        <f>VLOOKUP($A113,'[1]Base_SIN HOMOLOGAR'!$A$1:$R$225,6,FALSE)</f>
        <v>1 - 3</v>
      </c>
      <c r="G113" s="9" t="str">
        <f>VLOOKUP($A113,'[1]Base_SIN HOMOLOGAR'!$A$1:$R$225,7,FALSE)</f>
        <v>N/A</v>
      </c>
      <c r="H113" s="9" t="str">
        <f>VLOOKUP($A113,'[1]Base_SIN HOMOLOGAR'!$A$1:$R$225,8,FALSE)</f>
        <v>Bien drenado</v>
      </c>
      <c r="I113" s="9" t="str">
        <f>VLOOKUP($A113,'[1]Base_SIN HOMOLOGAR'!$A$1:$R$225,9,FALSE)</f>
        <v>N/A</v>
      </c>
      <c r="J113" s="9" t="str">
        <f>VLOOKUP($A113,'[1]Base_SIN HOMOLOGAR'!$A$1:$R$225,10,FALSE)</f>
        <v>N/A</v>
      </c>
      <c r="K113" s="9" t="str">
        <f>VLOOKUP($A113,'[1]Base_SIN HOMOLOGAR'!$A$1:$R$225,11,FALSE)</f>
        <v>N/A</v>
      </c>
      <c r="L113" s="9" t="str">
        <f>VLOOKUP('[1]Base_SIN HOMOLOGAR'!L113,[1]Dominios!$E$3:$F$9,2,FALSE)</f>
        <v>100 - 150</v>
      </c>
      <c r="M113" s="9" t="str">
        <f>VLOOKUP($A113,'[1]Base_SIN HOMOLOGAR'!$A$1:$R$225,13,FALSE)</f>
        <v>Media</v>
      </c>
      <c r="N113" s="9" t="str">
        <f>VLOOKUP($A113,'[1]Base_SIN HOMOLOGAR'!$A$1:$R$225,14,FALSE)</f>
        <v>Media</v>
      </c>
      <c r="O113" s="9">
        <f>VLOOKUP($A113,'[1]Base_SIN HOMOLOGAR'!$A$1:$R$225,15,FALSE)</f>
        <v>0</v>
      </c>
      <c r="P113" s="9">
        <f>VLOOKUP($A113,'[1]Base_SIN HOMOLOGAR'!$A$1:$R$225,16,FALSE)</f>
        <v>0</v>
      </c>
      <c r="Q113" s="9">
        <f>VLOOKUP($A113,'[1]Base_SIN HOMOLOGAR'!$A$1:$R$225,17,FALSE)</f>
        <v>0</v>
      </c>
      <c r="R113" s="9">
        <f>VLOOKUP($A113,'[1]Base_SIN HOMOLOGAR'!$A$1:$R$225,18,FALSE)</f>
        <v>243</v>
      </c>
    </row>
    <row r="114" spans="1:18" x14ac:dyDescent="0.3">
      <c r="A114" s="8" t="str">
        <f>'[1]Base_SIN HOMOLOGAR'!A114</f>
        <v>MG-041</v>
      </c>
      <c r="B114" t="str">
        <f>VLOOKUP($A114,'[1]Base_SIN HOMOLOGAR'!$A$1:$R$225,2,FALSE)</f>
        <v>Magdalena</v>
      </c>
      <c r="C114" t="str">
        <f>VLOOKUP($A114,'[1]Base_SIN HOMOLOGAR'!$A$1:$R$225,3,FALSE)</f>
        <v>Pijiño del Carmen</v>
      </c>
      <c r="D114" s="9">
        <f>VLOOKUP('[1]Base_SIN HOMOLOGAR'!$D114,[1]Dominios!$A$3:$C$23,2,FALSE)</f>
        <v>3</v>
      </c>
      <c r="E114" s="9" t="str">
        <f>VLOOKUP('[1]Base_SIN HOMOLOGAR'!D114,[1]Dominios!$A$3:$C$23,3,FALSE)</f>
        <v>Monomodal o Bimodal</v>
      </c>
      <c r="F114" s="9" t="str">
        <f>VLOOKUP($A114,'[1]Base_SIN HOMOLOGAR'!$A$1:$R$225,6,FALSE)</f>
        <v>3 - 7</v>
      </c>
      <c r="G114" s="9" t="str">
        <f>VLOOKUP($A114,'[1]Base_SIN HOMOLOGAR'!$A$1:$R$225,7,FALSE)</f>
        <v>N/A</v>
      </c>
      <c r="H114" s="9" t="str">
        <f>VLOOKUP($A114,'[1]Base_SIN HOMOLOGAR'!$A$1:$R$225,8,FALSE)</f>
        <v>Imperfecto</v>
      </c>
      <c r="I114" s="9" t="str">
        <f>VLOOKUP($A114,'[1]Base_SIN HOMOLOGAR'!$A$1:$R$225,9,FALSE)</f>
        <v>N/A</v>
      </c>
      <c r="J114" s="9" t="str">
        <f>VLOOKUP($A114,'[1]Base_SIN HOMOLOGAR'!$A$1:$R$225,10,FALSE)</f>
        <v>N/A</v>
      </c>
      <c r="K114" s="9" t="str">
        <f>VLOOKUP($A114,'[1]Base_SIN HOMOLOGAR'!$A$1:$R$225,11,FALSE)</f>
        <v>N/A</v>
      </c>
      <c r="L114" s="9" t="str">
        <f>VLOOKUP('[1]Base_SIN HOMOLOGAR'!L114,[1]Dominios!$E$3:$F$9,2,FALSE)</f>
        <v>50 - 75</v>
      </c>
      <c r="M114" s="9" t="str">
        <f>VLOOKUP($A114,'[1]Base_SIN HOMOLOGAR'!$A$1:$R$225,13,FALSE)</f>
        <v>Fina</v>
      </c>
      <c r="N114" s="9" t="str">
        <f>VLOOKUP($A114,'[1]Base_SIN HOMOLOGAR'!$A$1:$R$225,14,FALSE)</f>
        <v>Baja</v>
      </c>
      <c r="O114" s="9">
        <f>VLOOKUP($A114,'[1]Base_SIN HOMOLOGAR'!$A$1:$R$225,15,FALSE)</f>
        <v>0</v>
      </c>
      <c r="P114" s="9">
        <f>VLOOKUP($A114,'[1]Base_SIN HOMOLOGAR'!$A$1:$R$225,16,FALSE)</f>
        <v>0</v>
      </c>
      <c r="Q114" s="9">
        <f>VLOOKUP($A114,'[1]Base_SIN HOMOLOGAR'!$A$1:$R$225,17,FALSE)</f>
        <v>0</v>
      </c>
      <c r="R114" s="9">
        <f>VLOOKUP($A114,'[1]Base_SIN HOMOLOGAR'!$A$1:$R$225,18,FALSE)</f>
        <v>2</v>
      </c>
    </row>
    <row r="115" spans="1:18" x14ac:dyDescent="0.3">
      <c r="A115" s="8" t="str">
        <f>'[1]Base_SIN HOMOLOGAR'!A115</f>
        <v>MG-042</v>
      </c>
      <c r="B115" t="str">
        <f>VLOOKUP($A115,'[1]Base_SIN HOMOLOGAR'!$A$1:$R$225,2,FALSE)</f>
        <v>Magdalena</v>
      </c>
      <c r="C115" t="str">
        <f>VLOOKUP($A115,'[1]Base_SIN HOMOLOGAR'!$A$1:$R$225,3,FALSE)</f>
        <v>Pijiño del Carmen</v>
      </c>
      <c r="D115" s="9">
        <f>VLOOKUP('[1]Base_SIN HOMOLOGAR'!$D115,[1]Dominios!$A$3:$C$23,2,FALSE)</f>
        <v>3</v>
      </c>
      <c r="E115" s="9" t="str">
        <f>VLOOKUP('[1]Base_SIN HOMOLOGAR'!D115,[1]Dominios!$A$3:$C$23,3,FALSE)</f>
        <v>Monomodal o Bimodal</v>
      </c>
      <c r="F115" s="9" t="str">
        <f>VLOOKUP($A115,'[1]Base_SIN HOMOLOGAR'!$A$1:$R$225,6,FALSE)</f>
        <v>1 - 3</v>
      </c>
      <c r="G115" s="9" t="str">
        <f>VLOOKUP($A115,'[1]Base_SIN HOMOLOGAR'!$A$1:$R$225,7,FALSE)</f>
        <v>Ligero</v>
      </c>
      <c r="H115" s="9" t="str">
        <f>VLOOKUP($A115,'[1]Base_SIN HOMOLOGAR'!$A$1:$R$225,8,FALSE)</f>
        <v>Bien drenado</v>
      </c>
      <c r="I115" s="9" t="str">
        <f>VLOOKUP($A115,'[1]Base_SIN HOMOLOGAR'!$A$1:$R$225,9,FALSE)</f>
        <v>N/A</v>
      </c>
      <c r="J115" s="9" t="str">
        <f>VLOOKUP($A115,'[1]Base_SIN HOMOLOGAR'!$A$1:$R$225,10,FALSE)</f>
        <v>N/A</v>
      </c>
      <c r="K115" s="9" t="str">
        <f>VLOOKUP($A115,'[1]Base_SIN HOMOLOGAR'!$A$1:$R$225,11,FALSE)</f>
        <v>N/A</v>
      </c>
      <c r="L115" s="9" t="str">
        <f>VLOOKUP('[1]Base_SIN HOMOLOGAR'!L115,[1]Dominios!$E$3:$F$9,2,FALSE)</f>
        <v>50 - 75</v>
      </c>
      <c r="M115" s="9" t="str">
        <f>VLOOKUP($A115,'[1]Base_SIN HOMOLOGAR'!$A$1:$R$225,13,FALSE)</f>
        <v>Fina</v>
      </c>
      <c r="N115" s="9" t="str">
        <f>VLOOKUP($A115,'[1]Base_SIN HOMOLOGAR'!$A$1:$R$225,14,FALSE)</f>
        <v>Baja</v>
      </c>
      <c r="O115" s="9">
        <f>VLOOKUP($A115,'[1]Base_SIN HOMOLOGAR'!$A$1:$R$225,15,FALSE)</f>
        <v>0</v>
      </c>
      <c r="P115" s="9">
        <f>VLOOKUP($A115,'[1]Base_SIN HOMOLOGAR'!$A$1:$R$225,16,FALSE)</f>
        <v>0</v>
      </c>
      <c r="Q115" s="9">
        <f>VLOOKUP($A115,'[1]Base_SIN HOMOLOGAR'!$A$1:$R$225,17,FALSE)</f>
        <v>3.3</v>
      </c>
      <c r="R115" s="9">
        <f>VLOOKUP($A115,'[1]Base_SIN HOMOLOGAR'!$A$1:$R$225,18,FALSE)</f>
        <v>1.1000000000000001</v>
      </c>
    </row>
    <row r="116" spans="1:18" x14ac:dyDescent="0.3">
      <c r="A116" s="8" t="str">
        <f>'[1]Base_SIN HOMOLOGAR'!A116</f>
        <v>MG-050</v>
      </c>
      <c r="B116" t="str">
        <f>VLOOKUP($A116,'[1]Base_SIN HOMOLOGAR'!$A$1:$R$225,2,FALSE)</f>
        <v>Magdalena</v>
      </c>
      <c r="C116" t="str">
        <f>VLOOKUP($A116,'[1]Base_SIN HOMOLOGAR'!$A$1:$R$225,3,FALSE)</f>
        <v>Fundación</v>
      </c>
      <c r="D116" s="9">
        <f>VLOOKUP('[1]Base_SIN HOMOLOGAR'!$D116,[1]Dominios!$A$3:$C$23,2,FALSE)</f>
        <v>3</v>
      </c>
      <c r="E116" s="9" t="str">
        <f>VLOOKUP('[1]Base_SIN HOMOLOGAR'!D116,[1]Dominios!$A$3:$C$23,3,FALSE)</f>
        <v>Monomodal o Bimodal</v>
      </c>
      <c r="F116" s="9" t="str">
        <f>VLOOKUP($A116,'[1]Base_SIN HOMOLOGAR'!$A$1:$R$225,6,FALSE)</f>
        <v>7 - 12</v>
      </c>
      <c r="G116" s="9" t="str">
        <f>VLOOKUP($A116,'[1]Base_SIN HOMOLOGAR'!$A$1:$R$225,7,FALSE)</f>
        <v>N/A</v>
      </c>
      <c r="H116" s="9" t="str">
        <f>VLOOKUP($A116,'[1]Base_SIN HOMOLOGAR'!$A$1:$R$225,8,FALSE)</f>
        <v>Bien drenado</v>
      </c>
      <c r="I116" s="9" t="str">
        <f>VLOOKUP($A116,'[1]Base_SIN HOMOLOGAR'!$A$1:$R$225,9,FALSE)</f>
        <v>N/A</v>
      </c>
      <c r="J116" s="9" t="str">
        <f>VLOOKUP($A116,'[1]Base_SIN HOMOLOGAR'!$A$1:$R$225,10,FALSE)</f>
        <v>N/A</v>
      </c>
      <c r="K116" s="9" t="str">
        <f>VLOOKUP($A116,'[1]Base_SIN HOMOLOGAR'!$A$1:$R$225,11,FALSE)</f>
        <v>N/A</v>
      </c>
      <c r="L116" s="9" t="str">
        <f>VLOOKUP('[1]Base_SIN HOMOLOGAR'!L116,[1]Dominios!$E$3:$F$9,2,FALSE)</f>
        <v>100 - 150</v>
      </c>
      <c r="M116" s="9" t="str">
        <f>VLOOKUP($A116,'[1]Base_SIN HOMOLOGAR'!$A$1:$R$225,13,FALSE)</f>
        <v>N/A</v>
      </c>
      <c r="N116" s="9" t="str">
        <f>VLOOKUP($A116,'[1]Base_SIN HOMOLOGAR'!$A$1:$R$225,14,FALSE)</f>
        <v>Muy baja</v>
      </c>
      <c r="O116" s="9">
        <f>VLOOKUP($A116,'[1]Base_SIN HOMOLOGAR'!$A$1:$R$225,15,FALSE)</f>
        <v>0</v>
      </c>
      <c r="P116" s="9">
        <f>VLOOKUP($A116,'[1]Base_SIN HOMOLOGAR'!$A$1:$R$225,16,FALSE)</f>
        <v>0</v>
      </c>
      <c r="Q116" s="9">
        <f>VLOOKUP($A116,'[1]Base_SIN HOMOLOGAR'!$A$1:$R$225,17,FALSE)</f>
        <v>0</v>
      </c>
      <c r="R116" s="9" t="str">
        <f>VLOOKUP($A116,'[1]Base_SIN HOMOLOGAR'!$A$1:$R$225,18,FALSE)</f>
        <v>N.D.</v>
      </c>
    </row>
    <row r="117" spans="1:18" x14ac:dyDescent="0.3">
      <c r="A117" s="8" t="str">
        <f>'[1]Base_SIN HOMOLOGAR'!A117</f>
        <v>MG-058</v>
      </c>
      <c r="B117" t="str">
        <f>VLOOKUP($A117,'[1]Base_SIN HOMOLOGAR'!$A$1:$R$225,2,FALSE)</f>
        <v>Magdalena</v>
      </c>
      <c r="C117" t="str">
        <f>VLOOKUP($A117,'[1]Base_SIN HOMOLOGAR'!$A$1:$R$225,3,FALSE)</f>
        <v>Fundación</v>
      </c>
      <c r="D117" s="9">
        <f>VLOOKUP('[1]Base_SIN HOMOLOGAR'!$D117,[1]Dominios!$A$3:$C$23,2,FALSE)</f>
        <v>3</v>
      </c>
      <c r="E117" s="9" t="str">
        <f>VLOOKUP('[1]Base_SIN HOMOLOGAR'!D117,[1]Dominios!$A$3:$C$23,3,FALSE)</f>
        <v>Monomodal o Bimodal</v>
      </c>
      <c r="F117" s="9" t="str">
        <f>VLOOKUP($A117,'[1]Base_SIN HOMOLOGAR'!$A$1:$R$225,6,FALSE)</f>
        <v>7 - 12</v>
      </c>
      <c r="G117" s="9" t="str">
        <f>VLOOKUP($A117,'[1]Base_SIN HOMOLOGAR'!$A$1:$R$225,7,FALSE)</f>
        <v>N/A</v>
      </c>
      <c r="H117" s="9" t="str">
        <f>VLOOKUP($A117,'[1]Base_SIN HOMOLOGAR'!$A$1:$R$225,8,FALSE)</f>
        <v>Bien drenado</v>
      </c>
      <c r="I117" s="9" t="str">
        <f>VLOOKUP($A117,'[1]Base_SIN HOMOLOGAR'!$A$1:$R$225,9,FALSE)</f>
        <v>N/A</v>
      </c>
      <c r="J117" s="9" t="str">
        <f>VLOOKUP($A117,'[1]Base_SIN HOMOLOGAR'!$A$1:$R$225,10,FALSE)</f>
        <v>N/A</v>
      </c>
      <c r="K117" s="9" t="str">
        <f>VLOOKUP($A117,'[1]Base_SIN HOMOLOGAR'!$A$1:$R$225,11,FALSE)</f>
        <v>N/A</v>
      </c>
      <c r="L117" s="9" t="str">
        <f>VLOOKUP('[1]Base_SIN HOMOLOGAR'!L117,[1]Dominios!$E$3:$F$9,2,FALSE)</f>
        <v>100 - 150</v>
      </c>
      <c r="M117" s="9" t="str">
        <f>VLOOKUP($A117,'[1]Base_SIN HOMOLOGAR'!$A$1:$R$225,13,FALSE)</f>
        <v>Media</v>
      </c>
      <c r="N117" s="9" t="str">
        <f>VLOOKUP($A117,'[1]Base_SIN HOMOLOGAR'!$A$1:$R$225,14,FALSE)</f>
        <v>Media</v>
      </c>
      <c r="O117" s="9">
        <f>VLOOKUP($A117,'[1]Base_SIN HOMOLOGAR'!$A$1:$R$225,15,FALSE)</f>
        <v>0</v>
      </c>
      <c r="P117" s="9">
        <f>VLOOKUP($A117,'[1]Base_SIN HOMOLOGAR'!$A$1:$R$225,16,FALSE)</f>
        <v>0</v>
      </c>
      <c r="Q117" s="9">
        <f>VLOOKUP($A117,'[1]Base_SIN HOMOLOGAR'!$A$1:$R$225,17,FALSE)</f>
        <v>0</v>
      </c>
      <c r="R117" s="9">
        <f>VLOOKUP($A117,'[1]Base_SIN HOMOLOGAR'!$A$1:$R$225,18,FALSE)</f>
        <v>2.5</v>
      </c>
    </row>
    <row r="118" spans="1:18" x14ac:dyDescent="0.3">
      <c r="A118" s="8" t="str">
        <f>'[1]Base_SIN HOMOLOGAR'!A118</f>
        <v>MG-059</v>
      </c>
      <c r="B118" t="str">
        <f>VLOOKUP($A118,'[1]Base_SIN HOMOLOGAR'!$A$1:$R$225,2,FALSE)</f>
        <v>Magdalena</v>
      </c>
      <c r="C118" t="str">
        <f>VLOOKUP($A118,'[1]Base_SIN HOMOLOGAR'!$A$1:$R$225,3,FALSE)</f>
        <v>Aracataca</v>
      </c>
      <c r="D118" s="9">
        <f>VLOOKUP('[1]Base_SIN HOMOLOGAR'!$D118,[1]Dominios!$A$3:$C$23,2,FALSE)</f>
        <v>3</v>
      </c>
      <c r="E118" s="9" t="str">
        <f>VLOOKUP('[1]Base_SIN HOMOLOGAR'!D118,[1]Dominios!$A$3:$C$23,3,FALSE)</f>
        <v>Monomodal o Bimodal</v>
      </c>
      <c r="F118" s="9" t="str">
        <f>VLOOKUP($A118,'[1]Base_SIN HOMOLOGAR'!$A$1:$R$225,6,FALSE)</f>
        <v>1 - 3</v>
      </c>
      <c r="G118" s="9" t="str">
        <f>VLOOKUP($A118,'[1]Base_SIN HOMOLOGAR'!$A$1:$R$225,7,FALSE)</f>
        <v>N/A</v>
      </c>
      <c r="H118" s="9" t="str">
        <f>VLOOKUP($A118,'[1]Base_SIN HOMOLOGAR'!$A$1:$R$225,8,FALSE)</f>
        <v>Bien drenado</v>
      </c>
      <c r="I118" s="9" t="str">
        <f>VLOOKUP($A118,'[1]Base_SIN HOMOLOGAR'!$A$1:$R$225,9,FALSE)</f>
        <v>N/A</v>
      </c>
      <c r="J118" s="9" t="str">
        <f>VLOOKUP($A118,'[1]Base_SIN HOMOLOGAR'!$A$1:$R$225,10,FALSE)</f>
        <v>N/A</v>
      </c>
      <c r="K118" s="9" t="str">
        <f>VLOOKUP($A118,'[1]Base_SIN HOMOLOGAR'!$A$1:$R$225,11,FALSE)</f>
        <v>N/A</v>
      </c>
      <c r="L118" s="9" t="str">
        <f>VLOOKUP('[1]Base_SIN HOMOLOGAR'!L118,[1]Dominios!$E$3:$F$9,2,FALSE)</f>
        <v>50 - 75</v>
      </c>
      <c r="M118" s="9" t="str">
        <f>VLOOKUP($A118,'[1]Base_SIN HOMOLOGAR'!$A$1:$R$225,13,FALSE)</f>
        <v>N/A</v>
      </c>
      <c r="N118" s="9" t="str">
        <f>VLOOKUP($A118,'[1]Base_SIN HOMOLOGAR'!$A$1:$R$225,14,FALSE)</f>
        <v>Muy baja</v>
      </c>
      <c r="O118" s="9">
        <f>VLOOKUP($A118,'[1]Base_SIN HOMOLOGAR'!$A$1:$R$225,15,FALSE)</f>
        <v>0</v>
      </c>
      <c r="P118" s="9">
        <f>VLOOKUP($A118,'[1]Base_SIN HOMOLOGAR'!$A$1:$R$225,16,FALSE)</f>
        <v>0</v>
      </c>
      <c r="Q118" s="9">
        <f>VLOOKUP($A118,'[1]Base_SIN HOMOLOGAR'!$A$1:$R$225,17,FALSE)</f>
        <v>23.1</v>
      </c>
      <c r="R118" s="9">
        <f>VLOOKUP($A118,'[1]Base_SIN HOMOLOGAR'!$A$1:$R$225,18,FALSE)</f>
        <v>2</v>
      </c>
    </row>
    <row r="119" spans="1:18" x14ac:dyDescent="0.3">
      <c r="A119" s="8" t="str">
        <f>'[1]Base_SIN HOMOLOGAR'!A119</f>
        <v>MG-066</v>
      </c>
      <c r="B119" t="str">
        <f>VLOOKUP($A119,'[1]Base_SIN HOMOLOGAR'!$A$1:$R$225,2,FALSE)</f>
        <v>Magdalena</v>
      </c>
      <c r="C119" t="str">
        <f>VLOOKUP($A119,'[1]Base_SIN HOMOLOGAR'!$A$1:$R$225,3,FALSE)</f>
        <v>Fundación</v>
      </c>
      <c r="D119" s="9">
        <f>VLOOKUP('[1]Base_SIN HOMOLOGAR'!$D119,[1]Dominios!$A$3:$C$23,2,FALSE)</f>
        <v>3</v>
      </c>
      <c r="E119" s="9" t="str">
        <f>VLOOKUP('[1]Base_SIN HOMOLOGAR'!D119,[1]Dominios!$A$3:$C$23,3,FALSE)</f>
        <v>Monomodal o Bimodal</v>
      </c>
      <c r="F119" s="9" t="str">
        <f>VLOOKUP($A119,'[1]Base_SIN HOMOLOGAR'!$A$1:$R$225,6,FALSE)</f>
        <v>50 - 75</v>
      </c>
      <c r="G119" s="9" t="str">
        <f>VLOOKUP($A119,'[1]Base_SIN HOMOLOGAR'!$A$1:$R$225,7,FALSE)</f>
        <v>Ligero</v>
      </c>
      <c r="H119" s="9" t="str">
        <f>VLOOKUP($A119,'[1]Base_SIN HOMOLOGAR'!$A$1:$R$225,8,FALSE)</f>
        <v>Bien drenado</v>
      </c>
      <c r="I119" s="9" t="str">
        <f>VLOOKUP($A119,'[1]Base_SIN HOMOLOGAR'!$A$1:$R$225,9,FALSE)</f>
        <v>N/A</v>
      </c>
      <c r="J119" s="9" t="str">
        <f>VLOOKUP($A119,'[1]Base_SIN HOMOLOGAR'!$A$1:$R$225,10,FALSE)</f>
        <v>3</v>
      </c>
      <c r="K119" s="9" t="str">
        <f>VLOOKUP($A119,'[1]Base_SIN HOMOLOGAR'!$A$1:$R$225,11,FALSE)</f>
        <v>15 - 50</v>
      </c>
      <c r="L119" s="9" t="str">
        <f>VLOOKUP('[1]Base_SIN HOMOLOGAR'!L119,[1]Dominios!$E$3:$F$9,2,FALSE)</f>
        <v>75 - 100</v>
      </c>
      <c r="M119" s="9" t="str">
        <f>VLOOKUP($A119,'[1]Base_SIN HOMOLOGAR'!$A$1:$R$225,13,FALSE)</f>
        <v>Fina y media</v>
      </c>
      <c r="N119" s="9" t="str">
        <f>VLOOKUP($A119,'[1]Base_SIN HOMOLOGAR'!$A$1:$R$225,14,FALSE)</f>
        <v>Alta</v>
      </c>
      <c r="O119" s="9">
        <f>VLOOKUP($A119,'[1]Base_SIN HOMOLOGAR'!$A$1:$R$225,15,FALSE)</f>
        <v>0</v>
      </c>
      <c r="P119" s="9">
        <f>VLOOKUP($A119,'[1]Base_SIN HOMOLOGAR'!$A$1:$R$225,16,FALSE)</f>
        <v>0</v>
      </c>
      <c r="Q119" s="9">
        <f>VLOOKUP($A119,'[1]Base_SIN HOMOLOGAR'!$A$1:$R$225,17,FALSE)</f>
        <v>1.6</v>
      </c>
      <c r="R119" s="9">
        <f>VLOOKUP($A119,'[1]Base_SIN HOMOLOGAR'!$A$1:$R$225,18,FALSE)</f>
        <v>2</v>
      </c>
    </row>
    <row r="120" spans="1:18" x14ac:dyDescent="0.3">
      <c r="A120" s="8" t="str">
        <f>'[1]Base_SIN HOMOLOGAR'!A120</f>
        <v>MG-068</v>
      </c>
      <c r="B120" t="str">
        <f>VLOOKUP($A120,'[1]Base_SIN HOMOLOGAR'!$A$1:$R$225,2,FALSE)</f>
        <v>Magdalena</v>
      </c>
      <c r="C120" t="str">
        <f>VLOOKUP($A120,'[1]Base_SIN HOMOLOGAR'!$A$1:$R$225,3,FALSE)</f>
        <v>Santa Marta</v>
      </c>
      <c r="D120" s="9">
        <f>VLOOKUP('[1]Base_SIN HOMOLOGAR'!$D120,[1]Dominios!$A$3:$C$23,2,FALSE)</f>
        <v>4</v>
      </c>
      <c r="E120" s="9" t="str">
        <f>VLOOKUP('[1]Base_SIN HOMOLOGAR'!D120,[1]Dominios!$A$3:$C$23,3,FALSE)</f>
        <v>Monomodal o Bimodal</v>
      </c>
      <c r="F120" s="9" t="str">
        <f>VLOOKUP($A120,'[1]Base_SIN HOMOLOGAR'!$A$1:$R$225,6,FALSE)</f>
        <v>N/A</v>
      </c>
      <c r="G120" s="9" t="str">
        <f>VLOOKUP($A120,'[1]Base_SIN HOMOLOGAR'!$A$1:$R$225,7,FALSE)</f>
        <v>N/A</v>
      </c>
      <c r="H120" s="9" t="str">
        <f>VLOOKUP($A120,'[1]Base_SIN HOMOLOGAR'!$A$1:$R$225,8,FALSE)</f>
        <v>Bien drenado</v>
      </c>
      <c r="I120" s="9" t="str">
        <f>VLOOKUP($A120,'[1]Base_SIN HOMOLOGAR'!$A$1:$R$225,9,FALSE)</f>
        <v>Ocasional</v>
      </c>
      <c r="J120" s="9" t="str">
        <f>VLOOKUP($A120,'[1]Base_SIN HOMOLOGAR'!$A$1:$R$225,10,FALSE)</f>
        <v>40</v>
      </c>
      <c r="K120" s="9" t="str">
        <f>VLOOKUP($A120,'[1]Base_SIN HOMOLOGAR'!$A$1:$R$225,11,FALSE)</f>
        <v>N/A</v>
      </c>
      <c r="L120" s="9" t="str">
        <f>VLOOKUP('[1]Base_SIN HOMOLOGAR'!L120,[1]Dominios!$E$3:$F$9,2,FALSE)</f>
        <v>100 - 150</v>
      </c>
      <c r="M120" s="9" t="str">
        <f>VLOOKUP($A120,'[1]Base_SIN HOMOLOGAR'!$A$1:$R$225,13,FALSE)</f>
        <v>N/A</v>
      </c>
      <c r="N120" s="9" t="str">
        <f>VLOOKUP($A120,'[1]Base_SIN HOMOLOGAR'!$A$1:$R$225,14,FALSE)</f>
        <v>Media</v>
      </c>
      <c r="O120" s="9">
        <f>VLOOKUP($A120,'[1]Base_SIN HOMOLOGAR'!$A$1:$R$225,15,FALSE)</f>
        <v>0</v>
      </c>
      <c r="P120" s="9">
        <f>VLOOKUP($A120,'[1]Base_SIN HOMOLOGAR'!$A$1:$R$225,16,FALSE)</f>
        <v>0</v>
      </c>
      <c r="Q120" s="9">
        <f>VLOOKUP($A120,'[1]Base_SIN HOMOLOGAR'!$A$1:$R$225,17,FALSE)</f>
        <v>0</v>
      </c>
      <c r="R120" s="9">
        <f>VLOOKUP($A120,'[1]Base_SIN HOMOLOGAR'!$A$1:$R$225,18,FALSE)</f>
        <v>20.6</v>
      </c>
    </row>
    <row r="121" spans="1:18" x14ac:dyDescent="0.3">
      <c r="A121" s="8" t="str">
        <f>'[1]Base_SIN HOMOLOGAR'!A121</f>
        <v>MG-073</v>
      </c>
      <c r="B121" t="str">
        <f>VLOOKUP($A121,'[1]Base_SIN HOMOLOGAR'!$A$1:$R$225,2,FALSE)</f>
        <v>Magdalena</v>
      </c>
      <c r="C121" t="str">
        <f>VLOOKUP($A121,'[1]Base_SIN HOMOLOGAR'!$A$1:$R$225,3,FALSE)</f>
        <v>Pivijay</v>
      </c>
      <c r="D121" s="9">
        <f>VLOOKUP('[1]Base_SIN HOMOLOGAR'!$D121,[1]Dominios!$A$3:$C$23,2,FALSE)</f>
        <v>3</v>
      </c>
      <c r="E121" s="9" t="str">
        <f>VLOOKUP('[1]Base_SIN HOMOLOGAR'!D121,[1]Dominios!$A$3:$C$23,3,FALSE)</f>
        <v>Monomodal o Bimodal</v>
      </c>
      <c r="F121" s="9" t="str">
        <f>VLOOKUP($A121,'[1]Base_SIN HOMOLOGAR'!$A$1:$R$225,6,FALSE)</f>
        <v>1 - 3</v>
      </c>
      <c r="G121" s="9" t="str">
        <f>VLOOKUP($A121,'[1]Base_SIN HOMOLOGAR'!$A$1:$R$225,7,FALSE)</f>
        <v>N/A</v>
      </c>
      <c r="H121" s="9" t="str">
        <f>VLOOKUP($A121,'[1]Base_SIN HOMOLOGAR'!$A$1:$R$225,8,FALSE)</f>
        <v>Bien drenado</v>
      </c>
      <c r="I121" s="9" t="str">
        <f>VLOOKUP($A121,'[1]Base_SIN HOMOLOGAR'!$A$1:$R$225,9,FALSE)</f>
        <v>Ocasional</v>
      </c>
      <c r="J121" s="9" t="str">
        <f>VLOOKUP($A121,'[1]Base_SIN HOMOLOGAR'!$A$1:$R$225,10,FALSE)</f>
        <v>N/A</v>
      </c>
      <c r="K121" s="9" t="str">
        <f>VLOOKUP($A121,'[1]Base_SIN HOMOLOGAR'!$A$1:$R$225,11,FALSE)</f>
        <v>N/A</v>
      </c>
      <c r="L121" s="9" t="str">
        <f>VLOOKUP('[1]Base_SIN HOMOLOGAR'!L121,[1]Dominios!$E$3:$F$9,2,FALSE)</f>
        <v>100 - 150</v>
      </c>
      <c r="M121" s="9" t="str">
        <f>VLOOKUP($A121,'[1]Base_SIN HOMOLOGAR'!$A$1:$R$225,13,FALSE)</f>
        <v>Fina y media</v>
      </c>
      <c r="N121" s="9" t="str">
        <f>VLOOKUP($A121,'[1]Base_SIN HOMOLOGAR'!$A$1:$R$225,14,FALSE)</f>
        <v>Alta</v>
      </c>
      <c r="O121" s="9">
        <f>VLOOKUP($A121,'[1]Base_SIN HOMOLOGAR'!$A$1:$R$225,15,FALSE)</f>
        <v>0</v>
      </c>
      <c r="P121" s="9">
        <f>VLOOKUP($A121,'[1]Base_SIN HOMOLOGAR'!$A$1:$R$225,16,FALSE)</f>
        <v>0</v>
      </c>
      <c r="Q121" s="9">
        <f>VLOOKUP($A121,'[1]Base_SIN HOMOLOGAR'!$A$1:$R$225,17,FALSE)</f>
        <v>0</v>
      </c>
      <c r="R121" s="9">
        <f>VLOOKUP($A121,'[1]Base_SIN HOMOLOGAR'!$A$1:$R$225,18,FALSE)</f>
        <v>51</v>
      </c>
    </row>
    <row r="122" spans="1:18" x14ac:dyDescent="0.3">
      <c r="A122" s="8" t="str">
        <f>'[1]Base_SIN HOMOLOGAR'!A122</f>
        <v>MG-076</v>
      </c>
      <c r="B122" t="str">
        <f>VLOOKUP($A122,'[1]Base_SIN HOMOLOGAR'!$A$1:$R$225,2,FALSE)</f>
        <v>Magdalena</v>
      </c>
      <c r="C122" t="str">
        <f>VLOOKUP($A122,'[1]Base_SIN HOMOLOGAR'!$A$1:$R$225,3,FALSE)</f>
        <v>Pivijay</v>
      </c>
      <c r="D122" s="9">
        <f>VLOOKUP('[1]Base_SIN HOMOLOGAR'!$D122,[1]Dominios!$A$3:$C$23,2,FALSE)</f>
        <v>3</v>
      </c>
      <c r="E122" s="9" t="str">
        <f>VLOOKUP('[1]Base_SIN HOMOLOGAR'!D122,[1]Dominios!$A$3:$C$23,3,FALSE)</f>
        <v>Monomodal o Bimodal</v>
      </c>
      <c r="F122" s="9" t="str">
        <f>VLOOKUP($A122,'[1]Base_SIN HOMOLOGAR'!$A$1:$R$225,6,FALSE)</f>
        <v>1 - 3</v>
      </c>
      <c r="G122" s="9" t="str">
        <f>VLOOKUP($A122,'[1]Base_SIN HOMOLOGAR'!$A$1:$R$225,7,FALSE)</f>
        <v>N/A</v>
      </c>
      <c r="H122" s="9" t="str">
        <f>VLOOKUP($A122,'[1]Base_SIN HOMOLOGAR'!$A$1:$R$225,8,FALSE)</f>
        <v>Moderadamente excesivo</v>
      </c>
      <c r="I122" s="9" t="str">
        <f>VLOOKUP($A122,'[1]Base_SIN HOMOLOGAR'!$A$1:$R$225,9,FALSE)</f>
        <v>N/A</v>
      </c>
      <c r="J122" s="9" t="str">
        <f>VLOOKUP($A122,'[1]Base_SIN HOMOLOGAR'!$A$1:$R$225,10,FALSE)</f>
        <v>N/A</v>
      </c>
      <c r="K122" s="9" t="str">
        <f>VLOOKUP($A122,'[1]Base_SIN HOMOLOGAR'!$A$1:$R$225,11,FALSE)</f>
        <v>N/A</v>
      </c>
      <c r="L122" s="9" t="str">
        <f>VLOOKUP('[1]Base_SIN HOMOLOGAR'!L122,[1]Dominios!$E$3:$F$9,2,FALSE)</f>
        <v>100 - 150</v>
      </c>
      <c r="M122" s="9" t="str">
        <f>VLOOKUP($A122,'[1]Base_SIN HOMOLOGAR'!$A$1:$R$225,13,FALSE)</f>
        <v>N/A</v>
      </c>
      <c r="N122" s="9" t="str">
        <f>VLOOKUP($A122,'[1]Base_SIN HOMOLOGAR'!$A$1:$R$225,14,FALSE)</f>
        <v>Muy baja</v>
      </c>
      <c r="O122" s="9">
        <f>VLOOKUP($A122,'[1]Base_SIN HOMOLOGAR'!$A$1:$R$225,15,FALSE)</f>
        <v>0</v>
      </c>
      <c r="P122" s="9">
        <f>VLOOKUP($A122,'[1]Base_SIN HOMOLOGAR'!$A$1:$R$225,16,FALSE)</f>
        <v>0</v>
      </c>
      <c r="Q122" s="9">
        <f>VLOOKUP($A122,'[1]Base_SIN HOMOLOGAR'!$A$1:$R$225,17,FALSE)</f>
        <v>0</v>
      </c>
      <c r="R122" s="9">
        <f>VLOOKUP($A122,'[1]Base_SIN HOMOLOGAR'!$A$1:$R$225,18,FALSE)</f>
        <v>2</v>
      </c>
    </row>
    <row r="123" spans="1:18" x14ac:dyDescent="0.3">
      <c r="A123" s="8" t="str">
        <f>'[1]Base_SIN HOMOLOGAR'!A123</f>
        <v>MG-077</v>
      </c>
      <c r="B123" t="str">
        <f>VLOOKUP($A123,'[1]Base_SIN HOMOLOGAR'!$A$1:$R$225,2,FALSE)</f>
        <v>Magdalena</v>
      </c>
      <c r="C123" t="str">
        <f>VLOOKUP($A123,'[1]Base_SIN HOMOLOGAR'!$A$1:$R$225,3,FALSE)</f>
        <v>Fundación</v>
      </c>
      <c r="D123" s="9">
        <f>VLOOKUP('[1]Base_SIN HOMOLOGAR'!$D123,[1]Dominios!$A$3:$C$23,2,FALSE)</f>
        <v>3</v>
      </c>
      <c r="E123" s="9" t="str">
        <f>VLOOKUP('[1]Base_SIN HOMOLOGAR'!D123,[1]Dominios!$A$3:$C$23,3,FALSE)</f>
        <v>Monomodal o Bimodal</v>
      </c>
      <c r="F123" s="9" t="str">
        <f>VLOOKUP($A123,'[1]Base_SIN HOMOLOGAR'!$A$1:$R$225,6,FALSE)</f>
        <v>1 - 3</v>
      </c>
      <c r="G123" s="9" t="str">
        <f>VLOOKUP($A123,'[1]Base_SIN HOMOLOGAR'!$A$1:$R$225,7,FALSE)</f>
        <v>N/A</v>
      </c>
      <c r="H123" s="9" t="str">
        <f>VLOOKUP($A123,'[1]Base_SIN HOMOLOGAR'!$A$1:$R$225,8,FALSE)</f>
        <v>Muy pobre</v>
      </c>
      <c r="I123" s="9" t="str">
        <f>VLOOKUP($A123,'[1]Base_SIN HOMOLOGAR'!$A$1:$R$225,9,FALSE)</f>
        <v>Frecuente</v>
      </c>
      <c r="J123" s="9" t="str">
        <f>VLOOKUP($A123,'[1]Base_SIN HOMOLOGAR'!$A$1:$R$225,10,FALSE)</f>
        <v>N/A</v>
      </c>
      <c r="K123" s="9" t="str">
        <f>VLOOKUP($A123,'[1]Base_SIN HOMOLOGAR'!$A$1:$R$225,11,FALSE)</f>
        <v>N/A</v>
      </c>
      <c r="L123" s="9" t="str">
        <f>VLOOKUP('[1]Base_SIN HOMOLOGAR'!L123,[1]Dominios!$E$3:$F$9,2,FALSE)</f>
        <v>&lt;25</v>
      </c>
      <c r="M123" s="9" t="str">
        <f>VLOOKUP($A123,'[1]Base_SIN HOMOLOGAR'!$A$1:$R$225,13,FALSE)</f>
        <v>Media y gruesa</v>
      </c>
      <c r="N123" s="9" t="str">
        <f>VLOOKUP($A123,'[1]Base_SIN HOMOLOGAR'!$A$1:$R$225,14,FALSE)</f>
        <v>Alta</v>
      </c>
      <c r="O123" s="9">
        <f>VLOOKUP($A123,'[1]Base_SIN HOMOLOGAR'!$A$1:$R$225,15,FALSE)</f>
        <v>0</v>
      </c>
      <c r="P123" s="9">
        <f>VLOOKUP($A123,'[1]Base_SIN HOMOLOGAR'!$A$1:$R$225,16,FALSE)</f>
        <v>0</v>
      </c>
      <c r="Q123" s="9">
        <f>VLOOKUP($A123,'[1]Base_SIN HOMOLOGAR'!$A$1:$R$225,17,FALSE)</f>
        <v>0.47</v>
      </c>
      <c r="R123" s="9">
        <f>VLOOKUP($A123,'[1]Base_SIN HOMOLOGAR'!$A$1:$R$225,18,FALSE)</f>
        <v>22.9</v>
      </c>
    </row>
    <row r="124" spans="1:18" x14ac:dyDescent="0.3">
      <c r="A124" s="8" t="str">
        <f>'[1]Base_SIN HOMOLOGAR'!A124</f>
        <v>MG-078</v>
      </c>
      <c r="B124" t="str">
        <f>VLOOKUP($A124,'[1]Base_SIN HOMOLOGAR'!$A$1:$R$225,2,FALSE)</f>
        <v>Magdalena</v>
      </c>
      <c r="C124" t="str">
        <f>VLOOKUP($A124,'[1]Base_SIN HOMOLOGAR'!$A$1:$R$225,3,FALSE)</f>
        <v>Fundación</v>
      </c>
      <c r="D124" s="9">
        <f>VLOOKUP('[1]Base_SIN HOMOLOGAR'!$D124,[1]Dominios!$A$3:$C$23,2,FALSE)</f>
        <v>3</v>
      </c>
      <c r="E124" s="9" t="str">
        <f>VLOOKUP('[1]Base_SIN HOMOLOGAR'!D124,[1]Dominios!$A$3:$C$23,3,FALSE)</f>
        <v>Monomodal o Bimodal</v>
      </c>
      <c r="F124" s="9" t="str">
        <f>VLOOKUP($A124,'[1]Base_SIN HOMOLOGAR'!$A$1:$R$225,6,FALSE)</f>
        <v>1 - 3</v>
      </c>
      <c r="G124" s="9" t="str">
        <f>VLOOKUP($A124,'[1]Base_SIN HOMOLOGAR'!$A$1:$R$225,7,FALSE)</f>
        <v>N/A</v>
      </c>
      <c r="H124" s="9" t="str">
        <f>VLOOKUP($A124,'[1]Base_SIN HOMOLOGAR'!$A$1:$R$225,8,FALSE)</f>
        <v>Bien drenado</v>
      </c>
      <c r="I124" s="9" t="str">
        <f>VLOOKUP($A124,'[1]Base_SIN HOMOLOGAR'!$A$1:$R$225,9,FALSE)</f>
        <v>N/A</v>
      </c>
      <c r="J124" s="9" t="str">
        <f>VLOOKUP($A124,'[1]Base_SIN HOMOLOGAR'!$A$1:$R$225,10,FALSE)</f>
        <v>N/A</v>
      </c>
      <c r="K124" s="9" t="str">
        <f>VLOOKUP($A124,'[1]Base_SIN HOMOLOGAR'!$A$1:$R$225,11,FALSE)</f>
        <v>N/A</v>
      </c>
      <c r="L124" s="9" t="str">
        <f>VLOOKUP('[1]Base_SIN HOMOLOGAR'!L124,[1]Dominios!$E$3:$F$9,2,FALSE)</f>
        <v>100 - 150</v>
      </c>
      <c r="M124" s="9" t="str">
        <f>VLOOKUP($A124,'[1]Base_SIN HOMOLOGAR'!$A$1:$R$225,13,FALSE)</f>
        <v>N/A</v>
      </c>
      <c r="N124" s="9" t="str">
        <f>VLOOKUP($A124,'[1]Base_SIN HOMOLOGAR'!$A$1:$R$225,14,FALSE)</f>
        <v>Media</v>
      </c>
      <c r="O124" s="9">
        <f>VLOOKUP($A124,'[1]Base_SIN HOMOLOGAR'!$A$1:$R$225,15,FALSE)</f>
        <v>0</v>
      </c>
      <c r="P124" s="9">
        <f>VLOOKUP($A124,'[1]Base_SIN HOMOLOGAR'!$A$1:$R$225,16,FALSE)</f>
        <v>0</v>
      </c>
      <c r="Q124" s="9">
        <f>VLOOKUP($A124,'[1]Base_SIN HOMOLOGAR'!$A$1:$R$225,17,FALSE)</f>
        <v>0</v>
      </c>
      <c r="R124" s="9">
        <f>VLOOKUP($A124,'[1]Base_SIN HOMOLOGAR'!$A$1:$R$225,18,FALSE)</f>
        <v>50.2</v>
      </c>
    </row>
    <row r="125" spans="1:18" x14ac:dyDescent="0.3">
      <c r="A125" s="8" t="str">
        <f>'[1]Base_SIN HOMOLOGAR'!A125</f>
        <v>MG-079</v>
      </c>
      <c r="B125" t="str">
        <f>VLOOKUP($A125,'[1]Base_SIN HOMOLOGAR'!$A$1:$R$225,2,FALSE)</f>
        <v>Magdalena</v>
      </c>
      <c r="C125" t="str">
        <f>VLOOKUP($A125,'[1]Base_SIN HOMOLOGAR'!$A$1:$R$225,3,FALSE)</f>
        <v>Zona Bananera</v>
      </c>
      <c r="D125" s="9">
        <f>VLOOKUP('[1]Base_SIN HOMOLOGAR'!$D125,[1]Dominios!$A$3:$C$23,2,FALSE)</f>
        <v>3</v>
      </c>
      <c r="E125" s="9" t="str">
        <f>VLOOKUP('[1]Base_SIN HOMOLOGAR'!D125,[1]Dominios!$A$3:$C$23,3,FALSE)</f>
        <v>Monomodal o Bimodal</v>
      </c>
      <c r="F125" s="9" t="str">
        <f>VLOOKUP($A125,'[1]Base_SIN HOMOLOGAR'!$A$1:$R$225,6,FALSE)</f>
        <v>1 - 3</v>
      </c>
      <c r="G125" s="9" t="str">
        <f>VLOOKUP($A125,'[1]Base_SIN HOMOLOGAR'!$A$1:$R$225,7,FALSE)</f>
        <v>N/A</v>
      </c>
      <c r="H125" s="9" t="str">
        <f>VLOOKUP($A125,'[1]Base_SIN HOMOLOGAR'!$A$1:$R$225,8,FALSE)</f>
        <v>Bien drenado</v>
      </c>
      <c r="I125" s="9" t="str">
        <f>VLOOKUP($A125,'[1]Base_SIN HOMOLOGAR'!$A$1:$R$225,9,FALSE)</f>
        <v>N/A</v>
      </c>
      <c r="J125" s="9" t="str">
        <f>VLOOKUP($A125,'[1]Base_SIN HOMOLOGAR'!$A$1:$R$225,10,FALSE)</f>
        <v>35</v>
      </c>
      <c r="K125" s="9" t="str">
        <f>VLOOKUP($A125,'[1]Base_SIN HOMOLOGAR'!$A$1:$R$225,11,FALSE)</f>
        <v>N/A</v>
      </c>
      <c r="L125" s="9" t="str">
        <f>VLOOKUP('[1]Base_SIN HOMOLOGAR'!L125,[1]Dominios!$E$3:$F$9,2,FALSE)</f>
        <v>&lt;25</v>
      </c>
      <c r="M125" s="9" t="str">
        <f>VLOOKUP($A125,'[1]Base_SIN HOMOLOGAR'!$A$1:$R$225,13,FALSE)</f>
        <v>N/A</v>
      </c>
      <c r="N125" s="9" t="str">
        <f>VLOOKUP($A125,'[1]Base_SIN HOMOLOGAR'!$A$1:$R$225,14,FALSE)</f>
        <v>Media</v>
      </c>
      <c r="O125" s="9">
        <f>VLOOKUP($A125,'[1]Base_SIN HOMOLOGAR'!$A$1:$R$225,15,FALSE)</f>
        <v>0</v>
      </c>
      <c r="P125" s="9">
        <f>VLOOKUP($A125,'[1]Base_SIN HOMOLOGAR'!$A$1:$R$225,16,FALSE)</f>
        <v>0</v>
      </c>
      <c r="Q125" s="9">
        <f>VLOOKUP($A125,'[1]Base_SIN HOMOLOGAR'!$A$1:$R$225,17,FALSE)</f>
        <v>0</v>
      </c>
      <c r="R125" s="9">
        <f>VLOOKUP($A125,'[1]Base_SIN HOMOLOGAR'!$A$1:$R$225,18,FALSE)</f>
        <v>49.4</v>
      </c>
    </row>
    <row r="126" spans="1:18" x14ac:dyDescent="0.3">
      <c r="A126" s="8" t="str">
        <f>'[1]Base_SIN HOMOLOGAR'!A126</f>
        <v>MG-080</v>
      </c>
      <c r="B126" t="str">
        <f>VLOOKUP($A126,'[1]Base_SIN HOMOLOGAR'!$A$1:$R$225,2,FALSE)</f>
        <v>Magdalena</v>
      </c>
      <c r="C126" t="str">
        <f>VLOOKUP($A126,'[1]Base_SIN HOMOLOGAR'!$A$1:$R$225,3,FALSE)</f>
        <v>Fundación</v>
      </c>
      <c r="D126" s="9">
        <f>VLOOKUP('[1]Base_SIN HOMOLOGAR'!$D126,[1]Dominios!$A$3:$C$23,2,FALSE)</f>
        <v>4</v>
      </c>
      <c r="E126" s="9" t="str">
        <f>VLOOKUP('[1]Base_SIN HOMOLOGAR'!D126,[1]Dominios!$A$3:$C$23,3,FALSE)</f>
        <v>Monomodal o Bimodal</v>
      </c>
      <c r="F126" s="9" t="str">
        <f>VLOOKUP($A126,'[1]Base_SIN HOMOLOGAR'!$A$1:$R$225,6,FALSE)</f>
        <v>50 - 75</v>
      </c>
      <c r="G126" s="9" t="str">
        <f>VLOOKUP($A126,'[1]Base_SIN HOMOLOGAR'!$A$1:$R$225,7,FALSE)</f>
        <v>Ligero</v>
      </c>
      <c r="H126" s="9" t="str">
        <f>VLOOKUP($A126,'[1]Base_SIN HOMOLOGAR'!$A$1:$R$225,8,FALSE)</f>
        <v>Bien drenado</v>
      </c>
      <c r="I126" s="9" t="str">
        <f>VLOOKUP($A126,'[1]Base_SIN HOMOLOGAR'!$A$1:$R$225,9,FALSE)</f>
        <v>N/A</v>
      </c>
      <c r="J126" s="9" t="str">
        <f>VLOOKUP($A126,'[1]Base_SIN HOMOLOGAR'!$A$1:$R$225,10,FALSE)</f>
        <v>N/A</v>
      </c>
      <c r="K126" s="9" t="str">
        <f>VLOOKUP($A126,'[1]Base_SIN HOMOLOGAR'!$A$1:$R$225,11,FALSE)</f>
        <v>3 - 15</v>
      </c>
      <c r="L126" s="9" t="str">
        <f>VLOOKUP('[1]Base_SIN HOMOLOGAR'!L126,[1]Dominios!$E$3:$F$9,2,FALSE)</f>
        <v>75 - 100</v>
      </c>
      <c r="M126" s="9" t="str">
        <f>VLOOKUP($A126,'[1]Base_SIN HOMOLOGAR'!$A$1:$R$225,13,FALSE)</f>
        <v>Fina y media</v>
      </c>
      <c r="N126" s="9" t="str">
        <f>VLOOKUP($A126,'[1]Base_SIN HOMOLOGAR'!$A$1:$R$225,14,FALSE)</f>
        <v>Media</v>
      </c>
      <c r="O126" s="9">
        <f>VLOOKUP($A126,'[1]Base_SIN HOMOLOGAR'!$A$1:$R$225,15,FALSE)</f>
        <v>0</v>
      </c>
      <c r="P126" s="9">
        <f>VLOOKUP($A126,'[1]Base_SIN HOMOLOGAR'!$A$1:$R$225,16,FALSE)</f>
        <v>0</v>
      </c>
      <c r="Q126" s="9">
        <f>VLOOKUP($A126,'[1]Base_SIN HOMOLOGAR'!$A$1:$R$225,17,FALSE)</f>
        <v>0</v>
      </c>
      <c r="R126" s="9">
        <f>VLOOKUP($A126,'[1]Base_SIN HOMOLOGAR'!$A$1:$R$225,18,FALSE)</f>
        <v>68.2</v>
      </c>
    </row>
    <row r="127" spans="1:18" x14ac:dyDescent="0.3">
      <c r="A127" s="8" t="str">
        <f>'[1]Base_SIN HOMOLOGAR'!A127</f>
        <v>MG-081</v>
      </c>
      <c r="B127" t="str">
        <f>VLOOKUP($A127,'[1]Base_SIN HOMOLOGAR'!$A$1:$R$225,2,FALSE)</f>
        <v>Magdalena</v>
      </c>
      <c r="C127" t="str">
        <f>VLOOKUP($A127,'[1]Base_SIN HOMOLOGAR'!$A$1:$R$225,3,FALSE)</f>
        <v>Fundación</v>
      </c>
      <c r="D127" s="9">
        <f>VLOOKUP('[1]Base_SIN HOMOLOGAR'!$D127,[1]Dominios!$A$3:$C$23,2,FALSE)</f>
        <v>9</v>
      </c>
      <c r="E127" s="9" t="str">
        <f>VLOOKUP('[1]Base_SIN HOMOLOGAR'!D127,[1]Dominios!$A$3:$C$23,3,FALSE)</f>
        <v>Monomodal o Bimodal</v>
      </c>
      <c r="F127" s="9" t="str">
        <f>VLOOKUP($A127,'[1]Base_SIN HOMOLOGAR'!$A$1:$R$225,6,FALSE)</f>
        <v>50 - 75</v>
      </c>
      <c r="G127" s="9" t="str">
        <f>VLOOKUP($A127,'[1]Base_SIN HOMOLOGAR'!$A$1:$R$225,7,FALSE)</f>
        <v>Ligero</v>
      </c>
      <c r="H127" s="9" t="str">
        <f>VLOOKUP($A127,'[1]Base_SIN HOMOLOGAR'!$A$1:$R$225,8,FALSE)</f>
        <v>Bien drenado</v>
      </c>
      <c r="I127" s="9" t="str">
        <f>VLOOKUP($A127,'[1]Base_SIN HOMOLOGAR'!$A$1:$R$225,9,FALSE)</f>
        <v>N/A</v>
      </c>
      <c r="J127" s="9" t="str">
        <f>VLOOKUP($A127,'[1]Base_SIN HOMOLOGAR'!$A$1:$R$225,10,FALSE)</f>
        <v>N/A</v>
      </c>
      <c r="K127" s="9" t="str">
        <f>VLOOKUP($A127,'[1]Base_SIN HOMOLOGAR'!$A$1:$R$225,11,FALSE)</f>
        <v>3 - 15</v>
      </c>
      <c r="L127" s="9" t="str">
        <f>VLOOKUP('[1]Base_SIN HOMOLOGAR'!L127,[1]Dominios!$E$3:$F$9,2,FALSE)</f>
        <v>&lt;25</v>
      </c>
      <c r="M127" s="9" t="str">
        <f>VLOOKUP($A127,'[1]Base_SIN HOMOLOGAR'!$A$1:$R$225,13,FALSE)</f>
        <v>Fina y media</v>
      </c>
      <c r="N127" s="9" t="str">
        <f>VLOOKUP($A127,'[1]Base_SIN HOMOLOGAR'!$A$1:$R$225,14,FALSE)</f>
        <v>Muy baja</v>
      </c>
      <c r="O127" s="9">
        <f>VLOOKUP($A127,'[1]Base_SIN HOMOLOGAR'!$A$1:$R$225,15,FALSE)</f>
        <v>0</v>
      </c>
      <c r="P127" s="9">
        <f>VLOOKUP($A127,'[1]Base_SIN HOMOLOGAR'!$A$1:$R$225,16,FALSE)</f>
        <v>0</v>
      </c>
      <c r="Q127" s="9">
        <f>VLOOKUP($A127,'[1]Base_SIN HOMOLOGAR'!$A$1:$R$225,17,FALSE)</f>
        <v>0</v>
      </c>
      <c r="R127" s="9">
        <f>VLOOKUP($A127,'[1]Base_SIN HOMOLOGAR'!$A$1:$R$225,18,FALSE)</f>
        <v>33.4</v>
      </c>
    </row>
    <row r="128" spans="1:18" x14ac:dyDescent="0.3">
      <c r="A128" s="8" t="str">
        <f>'[1]Base_SIN HOMOLOGAR'!A128</f>
        <v>MG-082</v>
      </c>
      <c r="B128" t="str">
        <f>VLOOKUP($A128,'[1]Base_SIN HOMOLOGAR'!$A$1:$R$225,2,FALSE)</f>
        <v>Magdalena</v>
      </c>
      <c r="C128" t="str">
        <f>VLOOKUP($A128,'[1]Base_SIN HOMOLOGAR'!$A$1:$R$225,3,FALSE)</f>
        <v>Ciénaga</v>
      </c>
      <c r="D128" s="9">
        <f>VLOOKUP('[1]Base_SIN HOMOLOGAR'!$D128,[1]Dominios!$A$3:$C$23,2,FALSE)</f>
        <v>9</v>
      </c>
      <c r="E128" s="9" t="str">
        <f>VLOOKUP('[1]Base_SIN HOMOLOGAR'!D128,[1]Dominios!$A$3:$C$23,3,FALSE)</f>
        <v>Monomodal o Bimodal</v>
      </c>
      <c r="F128" s="9" t="str">
        <f>VLOOKUP($A128,'[1]Base_SIN HOMOLOGAR'!$A$1:$R$225,6,FALSE)</f>
        <v>50 - 75</v>
      </c>
      <c r="G128" s="9" t="str">
        <f>VLOOKUP($A128,'[1]Base_SIN HOMOLOGAR'!$A$1:$R$225,7,FALSE)</f>
        <v>Ligero</v>
      </c>
      <c r="H128" s="9" t="str">
        <f>VLOOKUP($A128,'[1]Base_SIN HOMOLOGAR'!$A$1:$R$225,8,FALSE)</f>
        <v>Bien drenado</v>
      </c>
      <c r="I128" s="9" t="str">
        <f>VLOOKUP($A128,'[1]Base_SIN HOMOLOGAR'!$A$1:$R$225,9,FALSE)</f>
        <v>N/A</v>
      </c>
      <c r="J128" s="9" t="str">
        <f>VLOOKUP($A128,'[1]Base_SIN HOMOLOGAR'!$A$1:$R$225,10,FALSE)</f>
        <v>N/A</v>
      </c>
      <c r="K128" s="9" t="str">
        <f>VLOOKUP($A128,'[1]Base_SIN HOMOLOGAR'!$A$1:$R$225,11,FALSE)</f>
        <v>N/A</v>
      </c>
      <c r="L128" s="9" t="str">
        <f>VLOOKUP('[1]Base_SIN HOMOLOGAR'!L128,[1]Dominios!$E$3:$F$9,2,FALSE)</f>
        <v>100 - 150</v>
      </c>
      <c r="M128" s="9" t="str">
        <f>VLOOKUP($A128,'[1]Base_SIN HOMOLOGAR'!$A$1:$R$225,13,FALSE)</f>
        <v>Fina y media</v>
      </c>
      <c r="N128" s="9" t="str">
        <f>VLOOKUP($A128,'[1]Base_SIN HOMOLOGAR'!$A$1:$R$225,14,FALSE)</f>
        <v>Muy baja</v>
      </c>
      <c r="O128" s="9">
        <f>VLOOKUP($A128,'[1]Base_SIN HOMOLOGAR'!$A$1:$R$225,15,FALSE)</f>
        <v>0</v>
      </c>
      <c r="P128" s="9">
        <f>VLOOKUP($A128,'[1]Base_SIN HOMOLOGAR'!$A$1:$R$225,16,FALSE)</f>
        <v>0</v>
      </c>
      <c r="Q128" s="9">
        <f>VLOOKUP($A128,'[1]Base_SIN HOMOLOGAR'!$A$1:$R$225,17,FALSE)</f>
        <v>86.9</v>
      </c>
      <c r="R128" s="9">
        <f>VLOOKUP($A128,'[1]Base_SIN HOMOLOGAR'!$A$1:$R$225,18,FALSE)</f>
        <v>0.76</v>
      </c>
    </row>
    <row r="129" spans="1:18" x14ac:dyDescent="0.3">
      <c r="A129" s="8" t="str">
        <f>'[1]Base_SIN HOMOLOGAR'!A129</f>
        <v>MG-085</v>
      </c>
      <c r="B129" t="str">
        <f>VLOOKUP($A129,'[1]Base_SIN HOMOLOGAR'!$A$1:$R$225,2,FALSE)</f>
        <v>Magdalena</v>
      </c>
      <c r="C129" t="str">
        <f>VLOOKUP($A129,'[1]Base_SIN HOMOLOGAR'!$A$1:$R$225,3,FALSE)</f>
        <v>Santa Marta</v>
      </c>
      <c r="D129" s="9">
        <f>VLOOKUP('[1]Base_SIN HOMOLOGAR'!$D129,[1]Dominios!$A$3:$C$23,2,FALSE)</f>
        <v>4</v>
      </c>
      <c r="E129" s="9" t="str">
        <f>VLOOKUP('[1]Base_SIN HOMOLOGAR'!D129,[1]Dominios!$A$3:$C$23,3,FALSE)</f>
        <v>Monomodal o Bimodal</v>
      </c>
      <c r="F129" s="9" t="str">
        <f>VLOOKUP($A129,'[1]Base_SIN HOMOLOGAR'!$A$1:$R$225,6,FALSE)</f>
        <v>50 - 75</v>
      </c>
      <c r="G129" s="9" t="str">
        <f>VLOOKUP($A129,'[1]Base_SIN HOMOLOGAR'!$A$1:$R$225,7,FALSE)</f>
        <v>N/A</v>
      </c>
      <c r="H129" s="9" t="str">
        <f>VLOOKUP($A129,'[1]Base_SIN HOMOLOGAR'!$A$1:$R$225,8,FALSE)</f>
        <v>Bien drenado</v>
      </c>
      <c r="I129" s="9" t="str">
        <f>VLOOKUP($A129,'[1]Base_SIN HOMOLOGAR'!$A$1:$R$225,9,FALSE)</f>
        <v>N/A</v>
      </c>
      <c r="J129" s="9" t="str">
        <f>VLOOKUP($A129,'[1]Base_SIN HOMOLOGAR'!$A$1:$R$225,10,FALSE)</f>
        <v>N/A</v>
      </c>
      <c r="K129" s="9" t="str">
        <f>VLOOKUP($A129,'[1]Base_SIN HOMOLOGAR'!$A$1:$R$225,11,FALSE)</f>
        <v>N/A</v>
      </c>
      <c r="L129" s="9" t="str">
        <f>VLOOKUP('[1]Base_SIN HOMOLOGAR'!L129,[1]Dominios!$E$3:$F$9,2,FALSE)</f>
        <v>100 - 150</v>
      </c>
      <c r="M129" s="9" t="str">
        <f>VLOOKUP($A129,'[1]Base_SIN HOMOLOGAR'!$A$1:$R$225,13,FALSE)</f>
        <v>Fina y media</v>
      </c>
      <c r="N129" s="9" t="str">
        <f>VLOOKUP($A129,'[1]Base_SIN HOMOLOGAR'!$A$1:$R$225,14,FALSE)</f>
        <v>Muy baja</v>
      </c>
      <c r="O129" s="9">
        <f>VLOOKUP($A129,'[1]Base_SIN HOMOLOGAR'!$A$1:$R$225,15,FALSE)</f>
        <v>0</v>
      </c>
      <c r="P129" s="9">
        <f>VLOOKUP($A129,'[1]Base_SIN HOMOLOGAR'!$A$1:$R$225,16,FALSE)</f>
        <v>0</v>
      </c>
      <c r="Q129" s="9">
        <f>VLOOKUP($A129,'[1]Base_SIN HOMOLOGAR'!$A$1:$R$225,17,FALSE)</f>
        <v>0</v>
      </c>
      <c r="R129" s="9">
        <f>VLOOKUP($A129,'[1]Base_SIN HOMOLOGAR'!$A$1:$R$225,18,FALSE)</f>
        <v>0</v>
      </c>
    </row>
    <row r="130" spans="1:18" x14ac:dyDescent="0.3">
      <c r="A130" s="8" t="str">
        <f>'[1]Base_SIN HOMOLOGAR'!A130</f>
        <v>MG-086</v>
      </c>
      <c r="B130" t="str">
        <f>VLOOKUP($A130,'[1]Base_SIN HOMOLOGAR'!$A$1:$R$225,2,FALSE)</f>
        <v>Magdalena</v>
      </c>
      <c r="C130" t="str">
        <f>VLOOKUP($A130,'[1]Base_SIN HOMOLOGAR'!$A$1:$R$225,3,FALSE)</f>
        <v>Santa Marta</v>
      </c>
      <c r="D130" s="9">
        <f>VLOOKUP('[1]Base_SIN HOMOLOGAR'!$D130,[1]Dominios!$A$3:$C$23,2,FALSE)</f>
        <v>4</v>
      </c>
      <c r="E130" s="9" t="str">
        <f>VLOOKUP('[1]Base_SIN HOMOLOGAR'!D130,[1]Dominios!$A$3:$C$23,3,FALSE)</f>
        <v>Monomodal o Bimodal</v>
      </c>
      <c r="F130" s="9" t="str">
        <f>VLOOKUP($A130,'[1]Base_SIN HOMOLOGAR'!$A$1:$R$225,6,FALSE)</f>
        <v>7 - 12</v>
      </c>
      <c r="G130" s="9" t="str">
        <f>VLOOKUP($A130,'[1]Base_SIN HOMOLOGAR'!$A$1:$R$225,7,FALSE)</f>
        <v>Ligero</v>
      </c>
      <c r="H130" s="9" t="str">
        <f>VLOOKUP($A130,'[1]Base_SIN HOMOLOGAR'!$A$1:$R$225,8,FALSE)</f>
        <v>Bien drenado</v>
      </c>
      <c r="I130" s="9" t="str">
        <f>VLOOKUP($A130,'[1]Base_SIN HOMOLOGAR'!$A$1:$R$225,9,FALSE)</f>
        <v>N/A</v>
      </c>
      <c r="J130" s="9" t="str">
        <f>VLOOKUP($A130,'[1]Base_SIN HOMOLOGAR'!$A$1:$R$225,10,FALSE)</f>
        <v>29</v>
      </c>
      <c r="K130" s="9" t="str">
        <f>VLOOKUP($A130,'[1]Base_SIN HOMOLOGAR'!$A$1:$R$225,11,FALSE)</f>
        <v>N/A</v>
      </c>
      <c r="L130" s="9" t="str">
        <f>VLOOKUP('[1]Base_SIN HOMOLOGAR'!L130,[1]Dominios!$E$3:$F$9,2,FALSE)</f>
        <v>25 - 50</v>
      </c>
      <c r="M130" s="9" t="str">
        <f>VLOOKUP($A130,'[1]Base_SIN HOMOLOGAR'!$A$1:$R$225,13,FALSE)</f>
        <v>Media</v>
      </c>
      <c r="N130" s="9" t="str">
        <f>VLOOKUP($A130,'[1]Base_SIN HOMOLOGAR'!$A$1:$R$225,14,FALSE)</f>
        <v>Media</v>
      </c>
      <c r="O130" s="9">
        <f>VLOOKUP($A130,'[1]Base_SIN HOMOLOGAR'!$A$1:$R$225,15,FALSE)</f>
        <v>0</v>
      </c>
      <c r="P130" s="9">
        <f>VLOOKUP($A130,'[1]Base_SIN HOMOLOGAR'!$A$1:$R$225,16,FALSE)</f>
        <v>0</v>
      </c>
      <c r="Q130" s="9">
        <f>VLOOKUP($A130,'[1]Base_SIN HOMOLOGAR'!$A$1:$R$225,17,FALSE)</f>
        <v>0</v>
      </c>
      <c r="R130" s="9">
        <f>VLOOKUP($A130,'[1]Base_SIN HOMOLOGAR'!$A$1:$R$225,18,FALSE)</f>
        <v>10.9</v>
      </c>
    </row>
    <row r="131" spans="1:18" x14ac:dyDescent="0.3">
      <c r="A131" s="8" t="str">
        <f>'[1]Base_SIN HOMOLOGAR'!A131</f>
        <v>MG-091</v>
      </c>
      <c r="B131" t="str">
        <f>VLOOKUP($A131,'[1]Base_SIN HOMOLOGAR'!$A$1:$R$225,2,FALSE)</f>
        <v>Magdalena</v>
      </c>
      <c r="C131" t="str">
        <f>VLOOKUP($A131,'[1]Base_SIN HOMOLOGAR'!$A$1:$R$225,3,FALSE)</f>
        <v>Santa Marta</v>
      </c>
      <c r="D131" s="9">
        <f>VLOOKUP('[1]Base_SIN HOMOLOGAR'!$D131,[1]Dominios!$A$3:$C$23,2,FALSE)</f>
        <v>3</v>
      </c>
      <c r="E131" s="9" t="str">
        <f>VLOOKUP('[1]Base_SIN HOMOLOGAR'!D131,[1]Dominios!$A$3:$C$23,3,FALSE)</f>
        <v>Monomodal o Bimodal</v>
      </c>
      <c r="F131" s="9" t="str">
        <f>VLOOKUP($A131,'[1]Base_SIN HOMOLOGAR'!$A$1:$R$225,6,FALSE)</f>
        <v>12 - 25</v>
      </c>
      <c r="G131" s="9" t="str">
        <f>VLOOKUP($A131,'[1]Base_SIN HOMOLOGAR'!$A$1:$R$225,7,FALSE)</f>
        <v>Moderado</v>
      </c>
      <c r="H131" s="9" t="str">
        <f>VLOOKUP($A131,'[1]Base_SIN HOMOLOGAR'!$A$1:$R$225,8,FALSE)</f>
        <v>Bien drenado</v>
      </c>
      <c r="I131" s="9" t="str">
        <f>VLOOKUP($A131,'[1]Base_SIN HOMOLOGAR'!$A$1:$R$225,9,FALSE)</f>
        <v>N/A</v>
      </c>
      <c r="J131" s="9" t="str">
        <f>VLOOKUP($A131,'[1]Base_SIN HOMOLOGAR'!$A$1:$R$225,10,FALSE)</f>
        <v>N/A</v>
      </c>
      <c r="K131" s="9" t="str">
        <f>VLOOKUP($A131,'[1]Base_SIN HOMOLOGAR'!$A$1:$R$225,11,FALSE)</f>
        <v>15 - 50</v>
      </c>
      <c r="L131" s="9" t="str">
        <f>VLOOKUP('[1]Base_SIN HOMOLOGAR'!L131,[1]Dominios!$E$3:$F$9,2,FALSE)</f>
        <v>&lt;25</v>
      </c>
      <c r="M131" s="9" t="str">
        <f>VLOOKUP($A131,'[1]Base_SIN HOMOLOGAR'!$A$1:$R$225,13,FALSE)</f>
        <v>Fina y media</v>
      </c>
      <c r="N131" s="9" t="str">
        <f>VLOOKUP($A131,'[1]Base_SIN HOMOLOGAR'!$A$1:$R$225,14,FALSE)</f>
        <v>Muy baja</v>
      </c>
      <c r="O131" s="9">
        <f>VLOOKUP($A131,'[1]Base_SIN HOMOLOGAR'!$A$1:$R$225,15,FALSE)</f>
        <v>0</v>
      </c>
      <c r="P131" s="9">
        <f>VLOOKUP($A131,'[1]Base_SIN HOMOLOGAR'!$A$1:$R$225,16,FALSE)</f>
        <v>0</v>
      </c>
      <c r="Q131" s="9">
        <f>VLOOKUP($A131,'[1]Base_SIN HOMOLOGAR'!$A$1:$R$225,17,FALSE)</f>
        <v>0</v>
      </c>
      <c r="R131" s="9">
        <f>VLOOKUP($A131,'[1]Base_SIN HOMOLOGAR'!$A$1:$R$225,18,FALSE)</f>
        <v>10.9</v>
      </c>
    </row>
    <row r="132" spans="1:18" x14ac:dyDescent="0.3">
      <c r="A132" s="8" t="str">
        <f>'[1]Base_SIN HOMOLOGAR'!A132</f>
        <v>P-014</v>
      </c>
      <c r="B132" t="str">
        <f>VLOOKUP($A132,'[1]Base_SIN HOMOLOGAR'!$A$1:$R$225,2,FALSE)</f>
        <v>Magdalena</v>
      </c>
      <c r="C132" t="str">
        <f>VLOOKUP($A132,'[1]Base_SIN HOMOLOGAR'!$A$1:$R$225,3,FALSE)</f>
        <v>Ciénaga</v>
      </c>
      <c r="D132" s="9">
        <f>VLOOKUP('[1]Base_SIN HOMOLOGAR'!$D132,[1]Dominios!$A$3:$C$23,2,FALSE)</f>
        <v>9</v>
      </c>
      <c r="E132" s="9" t="str">
        <f>VLOOKUP('[1]Base_SIN HOMOLOGAR'!D132,[1]Dominios!$A$3:$C$23,3,FALSE)</f>
        <v>Monomodal o Bimodal</v>
      </c>
      <c r="F132" s="9" t="str">
        <f>VLOOKUP($A132,'[1]Base_SIN HOMOLOGAR'!$A$1:$R$225,6,FALSE)</f>
        <v>25 - 50</v>
      </c>
      <c r="G132" s="9" t="str">
        <f>VLOOKUP($A132,'[1]Base_SIN HOMOLOGAR'!$A$1:$R$225,7,FALSE)</f>
        <v>Moderado</v>
      </c>
      <c r="H132" s="9" t="str">
        <f>VLOOKUP($A132,'[1]Base_SIN HOMOLOGAR'!$A$1:$R$225,8,FALSE)</f>
        <v>Bien drenado</v>
      </c>
      <c r="I132" s="9" t="str">
        <f>VLOOKUP($A132,'[1]Base_SIN HOMOLOGAR'!$A$1:$R$225,9,FALSE)</f>
        <v>N/A</v>
      </c>
      <c r="J132" s="9" t="str">
        <f>VLOOKUP($A132,'[1]Base_SIN HOMOLOGAR'!$A$1:$R$225,10,FALSE)</f>
        <v>N/A</v>
      </c>
      <c r="K132" s="9" t="str">
        <f>VLOOKUP($A132,'[1]Base_SIN HOMOLOGAR'!$A$1:$R$225,11,FALSE)</f>
        <v>N/A</v>
      </c>
      <c r="L132" s="9" t="str">
        <f>VLOOKUP('[1]Base_SIN HOMOLOGAR'!L132,[1]Dominios!$E$3:$F$9,2,FALSE)</f>
        <v>75 - 100</v>
      </c>
      <c r="M132" s="9" t="str">
        <f>VLOOKUP($A132,'[1]Base_SIN HOMOLOGAR'!$A$1:$R$225,13,FALSE)</f>
        <v>Muy fina</v>
      </c>
      <c r="N132" s="9" t="str">
        <f>VLOOKUP($A132,'[1]Base_SIN HOMOLOGAR'!$A$1:$R$225,14,FALSE)</f>
        <v>Muy baja</v>
      </c>
      <c r="O132" s="9">
        <f>VLOOKUP($A132,'[1]Base_SIN HOMOLOGAR'!$A$1:$R$225,15,FALSE)</f>
        <v>0</v>
      </c>
      <c r="P132" s="9">
        <f>VLOOKUP($A132,'[1]Base_SIN HOMOLOGAR'!$A$1:$R$225,16,FALSE)</f>
        <v>0</v>
      </c>
      <c r="Q132" s="9">
        <f>VLOOKUP($A132,'[1]Base_SIN HOMOLOGAR'!$A$1:$R$225,17,FALSE)</f>
        <v>0</v>
      </c>
      <c r="R132" s="9">
        <f>VLOOKUP($A132,'[1]Base_SIN HOMOLOGAR'!$A$1:$R$225,18,FALSE)</f>
        <v>9</v>
      </c>
    </row>
    <row r="133" spans="1:18" x14ac:dyDescent="0.3">
      <c r="A133" s="8" t="str">
        <f>'[1]Base_SIN HOMOLOGAR'!A133</f>
        <v>P-016</v>
      </c>
      <c r="B133" t="str">
        <f>VLOOKUP($A133,'[1]Base_SIN HOMOLOGAR'!$A$1:$R$225,2,FALSE)</f>
        <v>Magdalena</v>
      </c>
      <c r="C133" t="str">
        <f>VLOOKUP($A133,'[1]Base_SIN HOMOLOGAR'!$A$1:$R$225,3,FALSE)</f>
        <v>Ciénaga</v>
      </c>
      <c r="D133" s="9">
        <f>VLOOKUP('[1]Base_SIN HOMOLOGAR'!$D133,[1]Dominios!$A$3:$C$23,2,FALSE)</f>
        <v>9</v>
      </c>
      <c r="E133" s="9" t="str">
        <f>VLOOKUP('[1]Base_SIN HOMOLOGAR'!D133,[1]Dominios!$A$3:$C$23,3,FALSE)</f>
        <v>Monomodal o Bimodal</v>
      </c>
      <c r="F133" s="9" t="str">
        <f>VLOOKUP($A133,'[1]Base_SIN HOMOLOGAR'!$A$1:$R$225,6,FALSE)</f>
        <v>25 - 50</v>
      </c>
      <c r="G133" s="9" t="str">
        <f>VLOOKUP($A133,'[1]Base_SIN HOMOLOGAR'!$A$1:$R$225,7,FALSE)</f>
        <v>Moderado</v>
      </c>
      <c r="H133" s="9" t="str">
        <f>VLOOKUP($A133,'[1]Base_SIN HOMOLOGAR'!$A$1:$R$225,8,FALSE)</f>
        <v>Bien drenado</v>
      </c>
      <c r="I133" s="9" t="str">
        <f>VLOOKUP($A133,'[1]Base_SIN HOMOLOGAR'!$A$1:$R$225,9,FALSE)</f>
        <v>N/A</v>
      </c>
      <c r="J133" s="9" t="str">
        <f>VLOOKUP($A133,'[1]Base_SIN HOMOLOGAR'!$A$1:$R$225,10,FALSE)</f>
        <v>N/A</v>
      </c>
      <c r="K133" s="9" t="str">
        <f>VLOOKUP($A133,'[1]Base_SIN HOMOLOGAR'!$A$1:$R$225,11,FALSE)</f>
        <v>N/A</v>
      </c>
      <c r="L133" s="9" t="str">
        <f>VLOOKUP('[1]Base_SIN HOMOLOGAR'!L133,[1]Dominios!$E$3:$F$9,2,FALSE)</f>
        <v>100 - 150</v>
      </c>
      <c r="M133" s="9" t="str">
        <f>VLOOKUP($A133,'[1]Base_SIN HOMOLOGAR'!$A$1:$R$225,13,FALSE)</f>
        <v>Fina</v>
      </c>
      <c r="N133" s="9" t="str">
        <f>VLOOKUP($A133,'[1]Base_SIN HOMOLOGAR'!$A$1:$R$225,14,FALSE)</f>
        <v>Baja</v>
      </c>
      <c r="O133" s="9">
        <f>VLOOKUP($A133,'[1]Base_SIN HOMOLOGAR'!$A$1:$R$225,15,FALSE)</f>
        <v>0</v>
      </c>
      <c r="P133" s="9">
        <f>VLOOKUP($A133,'[1]Base_SIN HOMOLOGAR'!$A$1:$R$225,16,FALSE)</f>
        <v>0</v>
      </c>
      <c r="Q133" s="9">
        <f>VLOOKUP($A133,'[1]Base_SIN HOMOLOGAR'!$A$1:$R$225,17,FALSE)</f>
        <v>0</v>
      </c>
      <c r="R133" s="9">
        <f>VLOOKUP($A133,'[1]Base_SIN HOMOLOGAR'!$A$1:$R$225,18,FALSE)</f>
        <v>9</v>
      </c>
    </row>
    <row r="134" spans="1:18" x14ac:dyDescent="0.3">
      <c r="A134" s="8" t="str">
        <f>'[1]Base_SIN HOMOLOGAR'!A134</f>
        <v>P-018</v>
      </c>
      <c r="B134" t="str">
        <f>VLOOKUP($A134,'[1]Base_SIN HOMOLOGAR'!$A$1:$R$225,2,FALSE)</f>
        <v>Magdalena</v>
      </c>
      <c r="C134" t="str">
        <f>VLOOKUP($A134,'[1]Base_SIN HOMOLOGAR'!$A$1:$R$225,3,FALSE)</f>
        <v>Santa Marta</v>
      </c>
      <c r="D134" s="9">
        <f>VLOOKUP('[1]Base_SIN HOMOLOGAR'!$D134,[1]Dominios!$A$3:$C$23,2,FALSE)</f>
        <v>3</v>
      </c>
      <c r="E134" s="9" t="str">
        <f>VLOOKUP('[1]Base_SIN HOMOLOGAR'!D134,[1]Dominios!$A$3:$C$23,3,FALSE)</f>
        <v>Monomodal o Bimodal</v>
      </c>
      <c r="F134" s="9" t="str">
        <f>VLOOKUP($A134,'[1]Base_SIN HOMOLOGAR'!$A$1:$R$225,6,FALSE)</f>
        <v>1 - 3</v>
      </c>
      <c r="G134" s="9" t="str">
        <f>VLOOKUP($A134,'[1]Base_SIN HOMOLOGAR'!$A$1:$R$225,7,FALSE)</f>
        <v>N/A</v>
      </c>
      <c r="H134" s="9" t="str">
        <f>VLOOKUP($A134,'[1]Base_SIN HOMOLOGAR'!$A$1:$R$225,8,FALSE)</f>
        <v>Moderadamente excesivo</v>
      </c>
      <c r="I134" s="9" t="str">
        <f>VLOOKUP($A134,'[1]Base_SIN HOMOLOGAR'!$A$1:$R$225,9,FALSE)</f>
        <v>Frecuente</v>
      </c>
      <c r="J134" s="9" t="str">
        <f>VLOOKUP($A134,'[1]Base_SIN HOMOLOGAR'!$A$1:$R$225,10,FALSE)</f>
        <v>N/A</v>
      </c>
      <c r="K134" s="9" t="str">
        <f>VLOOKUP($A134,'[1]Base_SIN HOMOLOGAR'!$A$1:$R$225,11,FALSE)</f>
        <v>N/A</v>
      </c>
      <c r="L134" s="9" t="str">
        <f>VLOOKUP('[1]Base_SIN HOMOLOGAR'!L134,[1]Dominios!$E$3:$F$9,2,FALSE)</f>
        <v>100 - 150</v>
      </c>
      <c r="M134" s="9" t="str">
        <f>VLOOKUP($A134,'[1]Base_SIN HOMOLOGAR'!$A$1:$R$225,13,FALSE)</f>
        <v>Fina y media</v>
      </c>
      <c r="N134" s="9" t="str">
        <f>VLOOKUP($A134,'[1]Base_SIN HOMOLOGAR'!$A$1:$R$225,14,FALSE)</f>
        <v>Muy baja</v>
      </c>
      <c r="O134" s="9">
        <f>VLOOKUP($A134,'[1]Base_SIN HOMOLOGAR'!$A$1:$R$225,15,FALSE)</f>
        <v>0</v>
      </c>
      <c r="P134" s="9">
        <f>VLOOKUP($A134,'[1]Base_SIN HOMOLOGAR'!$A$1:$R$225,16,FALSE)</f>
        <v>0</v>
      </c>
      <c r="Q134" s="9">
        <f>VLOOKUP($A134,'[1]Base_SIN HOMOLOGAR'!$A$1:$R$225,17,FALSE)</f>
        <v>0</v>
      </c>
      <c r="R134" s="9">
        <f>VLOOKUP($A134,'[1]Base_SIN HOMOLOGAR'!$A$1:$R$225,18,FALSE)</f>
        <v>0</v>
      </c>
    </row>
    <row r="135" spans="1:18" x14ac:dyDescent="0.3">
      <c r="A135" s="8" t="str">
        <f>'[1]Base_SIN HOMOLOGAR'!A135</f>
        <v>P-026</v>
      </c>
      <c r="B135" t="str">
        <f>VLOOKUP($A135,'[1]Base_SIN HOMOLOGAR'!$A$1:$R$225,2,FALSE)</f>
        <v>Magdalena</v>
      </c>
      <c r="C135" t="str">
        <f>VLOOKUP($A135,'[1]Base_SIN HOMOLOGAR'!$A$1:$R$225,3,FALSE)</f>
        <v>Santa Marta</v>
      </c>
      <c r="D135" s="9">
        <f>VLOOKUP('[1]Base_SIN HOMOLOGAR'!$D135,[1]Dominios!$A$3:$C$23,2,FALSE)</f>
        <v>3</v>
      </c>
      <c r="E135" s="9" t="str">
        <f>VLOOKUP('[1]Base_SIN HOMOLOGAR'!D135,[1]Dominios!$A$3:$C$23,3,FALSE)</f>
        <v>Monomodal o Bimodal</v>
      </c>
      <c r="F135" s="9" t="str">
        <f>VLOOKUP($A135,'[1]Base_SIN HOMOLOGAR'!$A$1:$R$225,6,FALSE)</f>
        <v>50 - 75</v>
      </c>
      <c r="G135" s="9" t="str">
        <f>VLOOKUP($A135,'[1]Base_SIN HOMOLOGAR'!$A$1:$R$225,7,FALSE)</f>
        <v>Moderado</v>
      </c>
      <c r="H135" s="9" t="str">
        <f>VLOOKUP($A135,'[1]Base_SIN HOMOLOGAR'!$A$1:$R$225,8,FALSE)</f>
        <v>Bien drenado</v>
      </c>
      <c r="I135" s="9" t="str">
        <f>VLOOKUP($A135,'[1]Base_SIN HOMOLOGAR'!$A$1:$R$225,9,FALSE)</f>
        <v>N/A</v>
      </c>
      <c r="J135" s="9" t="str">
        <f>VLOOKUP($A135,'[1]Base_SIN HOMOLOGAR'!$A$1:$R$225,10,FALSE)</f>
        <v>25</v>
      </c>
      <c r="K135" s="9" t="str">
        <f>VLOOKUP($A135,'[1]Base_SIN HOMOLOGAR'!$A$1:$R$225,11,FALSE)</f>
        <v>N/A</v>
      </c>
      <c r="L135" s="9" t="str">
        <f>VLOOKUP('[1]Base_SIN HOMOLOGAR'!L135,[1]Dominios!$E$3:$F$9,2,FALSE)</f>
        <v>25 - 50</v>
      </c>
      <c r="M135" s="9" t="str">
        <f>VLOOKUP($A135,'[1]Base_SIN HOMOLOGAR'!$A$1:$R$225,13,FALSE)</f>
        <v>Fina</v>
      </c>
      <c r="N135" s="9" t="str">
        <f>VLOOKUP($A135,'[1]Base_SIN HOMOLOGAR'!$A$1:$R$225,14,FALSE)</f>
        <v>Alta</v>
      </c>
      <c r="O135" s="9">
        <f>VLOOKUP($A135,'[1]Base_SIN HOMOLOGAR'!$A$1:$R$225,15,FALSE)</f>
        <v>0</v>
      </c>
      <c r="P135" s="9">
        <f>VLOOKUP($A135,'[1]Base_SIN HOMOLOGAR'!$A$1:$R$225,16,FALSE)</f>
        <v>0</v>
      </c>
      <c r="Q135" s="9">
        <f>VLOOKUP($A135,'[1]Base_SIN HOMOLOGAR'!$A$1:$R$225,17,FALSE)</f>
        <v>0</v>
      </c>
      <c r="R135" s="9">
        <f>VLOOKUP($A135,'[1]Base_SIN HOMOLOGAR'!$A$1:$R$225,18,FALSE)</f>
        <v>131</v>
      </c>
    </row>
    <row r="136" spans="1:18" x14ac:dyDescent="0.3">
      <c r="A136" s="8" t="str">
        <f>'[1]Base_SIN HOMOLOGAR'!A136</f>
        <v>P-035</v>
      </c>
      <c r="B136" t="str">
        <f>VLOOKUP($A136,'[1]Base_SIN HOMOLOGAR'!$A$1:$R$225,2,FALSE)</f>
        <v>Magdalena</v>
      </c>
      <c r="C136" t="str">
        <f>VLOOKUP($A136,'[1]Base_SIN HOMOLOGAR'!$A$1:$R$225,3,FALSE)</f>
        <v>Santa Marta</v>
      </c>
      <c r="D136" s="9">
        <f>VLOOKUP('[1]Base_SIN HOMOLOGAR'!$D136,[1]Dominios!$A$3:$C$23,2,FALSE)</f>
        <v>3</v>
      </c>
      <c r="E136" s="9" t="str">
        <f>VLOOKUP('[1]Base_SIN HOMOLOGAR'!D136,[1]Dominios!$A$3:$C$23,3,FALSE)</f>
        <v>Monomodal o Bimodal</v>
      </c>
      <c r="F136" s="9" t="str">
        <f>VLOOKUP($A136,'[1]Base_SIN HOMOLOGAR'!$A$1:$R$225,6,FALSE)</f>
        <v>3 - 7</v>
      </c>
      <c r="G136" s="9" t="str">
        <f>VLOOKUP($A136,'[1]Base_SIN HOMOLOGAR'!$A$1:$R$225,7,FALSE)</f>
        <v>N/A</v>
      </c>
      <c r="H136" s="9" t="str">
        <f>VLOOKUP($A136,'[1]Base_SIN HOMOLOGAR'!$A$1:$R$225,8,FALSE)</f>
        <v>Bien drenado</v>
      </c>
      <c r="I136" s="9" t="str">
        <f>VLOOKUP($A136,'[1]Base_SIN HOMOLOGAR'!$A$1:$R$225,9,FALSE)</f>
        <v>Rara</v>
      </c>
      <c r="J136" s="9" t="str">
        <f>VLOOKUP($A136,'[1]Base_SIN HOMOLOGAR'!$A$1:$R$225,10,FALSE)</f>
        <v>N/A</v>
      </c>
      <c r="K136" s="9" t="str">
        <f>VLOOKUP($A136,'[1]Base_SIN HOMOLOGAR'!$A$1:$R$225,11,FALSE)</f>
        <v>N/A</v>
      </c>
      <c r="L136" s="9" t="str">
        <f>VLOOKUP('[1]Base_SIN HOMOLOGAR'!L136,[1]Dominios!$E$3:$F$9,2,FALSE)</f>
        <v>50 - 75</v>
      </c>
      <c r="M136" s="9" t="str">
        <f>VLOOKUP($A136,'[1]Base_SIN HOMOLOGAR'!$A$1:$R$225,13,FALSE)</f>
        <v>Fina</v>
      </c>
      <c r="N136" s="9" t="str">
        <f>VLOOKUP($A136,'[1]Base_SIN HOMOLOGAR'!$A$1:$R$225,14,FALSE)</f>
        <v>Muy baja</v>
      </c>
      <c r="O136" s="9">
        <f>VLOOKUP($A136,'[1]Base_SIN HOMOLOGAR'!$A$1:$R$225,15,FALSE)</f>
        <v>0</v>
      </c>
      <c r="P136" s="9">
        <f>VLOOKUP($A136,'[1]Base_SIN HOMOLOGAR'!$A$1:$R$225,16,FALSE)</f>
        <v>0</v>
      </c>
      <c r="Q136" s="9">
        <f>VLOOKUP($A136,'[1]Base_SIN HOMOLOGAR'!$A$1:$R$225,17,FALSE)</f>
        <v>0</v>
      </c>
      <c r="R136" s="9">
        <f>VLOOKUP($A136,'[1]Base_SIN HOMOLOGAR'!$A$1:$R$225,18,FALSE)</f>
        <v>62</v>
      </c>
    </row>
    <row r="137" spans="1:18" x14ac:dyDescent="0.3">
      <c r="A137" s="8" t="str">
        <f>'[1]Base_SIN HOMOLOGAR'!A137</f>
        <v>P-046</v>
      </c>
      <c r="B137" t="str">
        <f>VLOOKUP($A137,'[1]Base_SIN HOMOLOGAR'!$A$1:$R$225,2,FALSE)</f>
        <v>Magdalena</v>
      </c>
      <c r="C137" t="str">
        <f>VLOOKUP($A137,'[1]Base_SIN HOMOLOGAR'!$A$1:$R$225,3,FALSE)</f>
        <v>Zona bananera</v>
      </c>
      <c r="D137" s="9">
        <f>VLOOKUP('[1]Base_SIN HOMOLOGAR'!$D137,[1]Dominios!$A$3:$C$23,2,FALSE)</f>
        <v>3</v>
      </c>
      <c r="E137" s="9" t="str">
        <f>VLOOKUP('[1]Base_SIN HOMOLOGAR'!D137,[1]Dominios!$A$3:$C$23,3,FALSE)</f>
        <v>Monomodal o Bimodal</v>
      </c>
      <c r="F137" s="9" t="str">
        <f>VLOOKUP($A137,'[1]Base_SIN HOMOLOGAR'!$A$1:$R$225,6,FALSE)</f>
        <v>1 - 3</v>
      </c>
      <c r="G137" s="9" t="str">
        <f>VLOOKUP($A137,'[1]Base_SIN HOMOLOGAR'!$A$1:$R$225,7,FALSE)</f>
        <v>N/A</v>
      </c>
      <c r="H137" s="9" t="str">
        <f>VLOOKUP($A137,'[1]Base_SIN HOMOLOGAR'!$A$1:$R$225,8,FALSE)</f>
        <v>Bien drenado</v>
      </c>
      <c r="I137" s="9" t="str">
        <f>VLOOKUP($A137,'[1]Base_SIN HOMOLOGAR'!$A$1:$R$225,9,FALSE)</f>
        <v>N/A</v>
      </c>
      <c r="J137" s="9" t="str">
        <f>VLOOKUP($A137,'[1]Base_SIN HOMOLOGAR'!$A$1:$R$225,10,FALSE)</f>
        <v>N/A</v>
      </c>
      <c r="K137" s="9" t="str">
        <f>VLOOKUP($A137,'[1]Base_SIN HOMOLOGAR'!$A$1:$R$225,11,FALSE)</f>
        <v>N/A</v>
      </c>
      <c r="L137" s="9" t="str">
        <f>VLOOKUP('[1]Base_SIN HOMOLOGAR'!L137,[1]Dominios!$E$3:$F$9,2,FALSE)</f>
        <v>&lt;25</v>
      </c>
      <c r="M137" s="9" t="str">
        <f>VLOOKUP($A137,'[1]Base_SIN HOMOLOGAR'!$A$1:$R$225,13,FALSE)</f>
        <v>Fina y media</v>
      </c>
      <c r="N137" s="9" t="str">
        <f>VLOOKUP($A137,'[1]Base_SIN HOMOLOGAR'!$A$1:$R$225,14,FALSE)</f>
        <v>Media</v>
      </c>
      <c r="O137" s="9">
        <f>VLOOKUP($A137,'[1]Base_SIN HOMOLOGAR'!$A$1:$R$225,15,FALSE)</f>
        <v>24</v>
      </c>
      <c r="P137" s="9">
        <f>VLOOKUP($A137,'[1]Base_SIN HOMOLOGAR'!$A$1:$R$225,16,FALSE)</f>
        <v>68.2</v>
      </c>
      <c r="Q137" s="9">
        <f>VLOOKUP($A137,'[1]Base_SIN HOMOLOGAR'!$A$1:$R$225,17,FALSE)</f>
        <v>0</v>
      </c>
      <c r="R137" s="9">
        <f>VLOOKUP($A137,'[1]Base_SIN HOMOLOGAR'!$A$1:$R$225,18,FALSE)</f>
        <v>428</v>
      </c>
    </row>
    <row r="138" spans="1:18" x14ac:dyDescent="0.3">
      <c r="A138" s="8" t="str">
        <f>'[1]Base_SIN HOMOLOGAR'!A138</f>
        <v>P-047</v>
      </c>
      <c r="B138" t="str">
        <f>VLOOKUP($A138,'[1]Base_SIN HOMOLOGAR'!$A$1:$R$225,2,FALSE)</f>
        <v>Magdalena</v>
      </c>
      <c r="C138" t="str">
        <f>VLOOKUP($A138,'[1]Base_SIN HOMOLOGAR'!$A$1:$R$225,3,FALSE)</f>
        <v>Ciénaga</v>
      </c>
      <c r="D138" s="9">
        <f>VLOOKUP('[1]Base_SIN HOMOLOGAR'!$D138,[1]Dominios!$A$3:$C$23,2,FALSE)</f>
        <v>3</v>
      </c>
      <c r="E138" s="9" t="str">
        <f>VLOOKUP('[1]Base_SIN HOMOLOGAR'!D138,[1]Dominios!$A$3:$C$23,3,FALSE)</f>
        <v>Monomodal o Bimodal</v>
      </c>
      <c r="F138" s="9" t="str">
        <f>VLOOKUP($A138,'[1]Base_SIN HOMOLOGAR'!$A$1:$R$225,6,FALSE)</f>
        <v>0 - 1</v>
      </c>
      <c r="G138" s="9" t="str">
        <f>VLOOKUP($A138,'[1]Base_SIN HOMOLOGAR'!$A$1:$R$225,7,FALSE)</f>
        <v>N/A</v>
      </c>
      <c r="H138" s="9" t="str">
        <f>VLOOKUP($A138,'[1]Base_SIN HOMOLOGAR'!$A$1:$R$225,8,FALSE)</f>
        <v>Pobre</v>
      </c>
      <c r="I138" s="9" t="str">
        <f>VLOOKUP($A138,'[1]Base_SIN HOMOLOGAR'!$A$1:$R$225,9,FALSE)</f>
        <v>N/A</v>
      </c>
      <c r="J138" s="9" t="str">
        <f>VLOOKUP($A138,'[1]Base_SIN HOMOLOGAR'!$A$1:$R$225,10,FALSE)</f>
        <v>N/A</v>
      </c>
      <c r="K138" s="9" t="str">
        <f>VLOOKUP($A138,'[1]Base_SIN HOMOLOGAR'!$A$1:$R$225,11,FALSE)</f>
        <v>N/A</v>
      </c>
      <c r="L138" s="9" t="str">
        <f>VLOOKUP('[1]Base_SIN HOMOLOGAR'!L138,[1]Dominios!$E$3:$F$9,2,FALSE)</f>
        <v>&lt;25</v>
      </c>
      <c r="M138" s="9" t="str">
        <f>VLOOKUP($A138,'[1]Base_SIN HOMOLOGAR'!$A$1:$R$225,13,FALSE)</f>
        <v>N/A</v>
      </c>
      <c r="N138" s="9" t="str">
        <f>VLOOKUP($A138,'[1]Base_SIN HOMOLOGAR'!$A$1:$R$225,14,FALSE)</f>
        <v>Media</v>
      </c>
      <c r="O138" s="9">
        <f>VLOOKUP($A138,'[1]Base_SIN HOMOLOGAR'!$A$1:$R$225,15,FALSE)</f>
        <v>0</v>
      </c>
      <c r="P138" s="9">
        <f>VLOOKUP($A138,'[1]Base_SIN HOMOLOGAR'!$A$1:$R$225,16,FALSE)</f>
        <v>200</v>
      </c>
      <c r="Q138" s="9">
        <f>VLOOKUP($A138,'[1]Base_SIN HOMOLOGAR'!$A$1:$R$225,17,FALSE)</f>
        <v>0</v>
      </c>
      <c r="R138" s="9">
        <f>VLOOKUP($A138,'[1]Base_SIN HOMOLOGAR'!$A$1:$R$225,18,FALSE)</f>
        <v>210</v>
      </c>
    </row>
    <row r="139" spans="1:18" x14ac:dyDescent="0.3">
      <c r="A139" s="8" t="str">
        <f>'[1]Base_SIN HOMOLOGAR'!A139</f>
        <v>P-048</v>
      </c>
      <c r="B139" t="str">
        <f>VLOOKUP($A139,'[1]Base_SIN HOMOLOGAR'!$A$1:$R$225,2,FALSE)</f>
        <v>Magdalena</v>
      </c>
      <c r="C139" t="str">
        <f>VLOOKUP($A139,'[1]Base_SIN HOMOLOGAR'!$A$1:$R$225,3,FALSE)</f>
        <v>Zona bananera</v>
      </c>
      <c r="D139" s="9">
        <f>VLOOKUP('[1]Base_SIN HOMOLOGAR'!$D139,[1]Dominios!$A$3:$C$23,2,FALSE)</f>
        <v>3</v>
      </c>
      <c r="E139" s="9" t="str">
        <f>VLOOKUP('[1]Base_SIN HOMOLOGAR'!D139,[1]Dominios!$A$3:$C$23,3,FALSE)</f>
        <v>Monomodal o Bimodal</v>
      </c>
      <c r="F139" s="9" t="str">
        <f>VLOOKUP($A139,'[1]Base_SIN HOMOLOGAR'!$A$1:$R$225,6,FALSE)</f>
        <v>0 - 1</v>
      </c>
      <c r="G139" s="9" t="str">
        <f>VLOOKUP($A139,'[1]Base_SIN HOMOLOGAR'!$A$1:$R$225,7,FALSE)</f>
        <v>N/A</v>
      </c>
      <c r="H139" s="9" t="str">
        <f>VLOOKUP($A139,'[1]Base_SIN HOMOLOGAR'!$A$1:$R$225,8,FALSE)</f>
        <v>Pobre</v>
      </c>
      <c r="I139" s="9" t="str">
        <f>VLOOKUP($A139,'[1]Base_SIN HOMOLOGAR'!$A$1:$R$225,9,FALSE)</f>
        <v>N/A</v>
      </c>
      <c r="J139" s="9" t="str">
        <f>VLOOKUP($A139,'[1]Base_SIN HOMOLOGAR'!$A$1:$R$225,10,FALSE)</f>
        <v>N/A</v>
      </c>
      <c r="K139" s="9" t="str">
        <f>VLOOKUP($A139,'[1]Base_SIN HOMOLOGAR'!$A$1:$R$225,11,FALSE)</f>
        <v>N/A</v>
      </c>
      <c r="L139" s="9" t="str">
        <f>VLOOKUP('[1]Base_SIN HOMOLOGAR'!L139,[1]Dominios!$E$3:$F$9,2,FALSE)</f>
        <v>&lt;25</v>
      </c>
      <c r="M139" s="9" t="str">
        <f>VLOOKUP($A139,'[1]Base_SIN HOMOLOGAR'!$A$1:$R$225,13,FALSE)</f>
        <v>N/A</v>
      </c>
      <c r="N139" s="9" t="str">
        <f>VLOOKUP($A139,'[1]Base_SIN HOMOLOGAR'!$A$1:$R$225,14,FALSE)</f>
        <v>Baja</v>
      </c>
      <c r="O139" s="9">
        <f>VLOOKUP($A139,'[1]Base_SIN HOMOLOGAR'!$A$1:$R$225,15,FALSE)</f>
        <v>0</v>
      </c>
      <c r="P139" s="9">
        <f>VLOOKUP($A139,'[1]Base_SIN HOMOLOGAR'!$A$1:$R$225,16,FALSE)</f>
        <v>95</v>
      </c>
      <c r="Q139" s="9">
        <f>VLOOKUP($A139,'[1]Base_SIN HOMOLOGAR'!$A$1:$R$225,17,FALSE)</f>
        <v>0</v>
      </c>
      <c r="R139" s="9">
        <f>VLOOKUP($A139,'[1]Base_SIN HOMOLOGAR'!$A$1:$R$225,18,FALSE)</f>
        <v>53</v>
      </c>
    </row>
    <row r="140" spans="1:18" x14ac:dyDescent="0.3">
      <c r="A140" s="8" t="str">
        <f>'[1]Base_SIN HOMOLOGAR'!A140</f>
        <v>P-050</v>
      </c>
      <c r="B140" t="str">
        <f>VLOOKUP($A140,'[1]Base_SIN HOMOLOGAR'!$A$1:$R$225,2,FALSE)</f>
        <v>Magdalena</v>
      </c>
      <c r="C140" t="str">
        <f>VLOOKUP($A140,'[1]Base_SIN HOMOLOGAR'!$A$1:$R$225,3,FALSE)</f>
        <v>Ciénaga</v>
      </c>
      <c r="D140" s="9">
        <f>VLOOKUP('[1]Base_SIN HOMOLOGAR'!$D140,[1]Dominios!$A$3:$C$23,2,FALSE)</f>
        <v>3</v>
      </c>
      <c r="E140" s="9" t="str">
        <f>VLOOKUP('[1]Base_SIN HOMOLOGAR'!D140,[1]Dominios!$A$3:$C$23,3,FALSE)</f>
        <v>Monomodal o Bimodal</v>
      </c>
      <c r="F140" s="9" t="str">
        <f>VLOOKUP($A140,'[1]Base_SIN HOMOLOGAR'!$A$1:$R$225,6,FALSE)</f>
        <v>1 - 3</v>
      </c>
      <c r="G140" s="9" t="str">
        <f>VLOOKUP($A140,'[1]Base_SIN HOMOLOGAR'!$A$1:$R$225,7,FALSE)</f>
        <v>N/A</v>
      </c>
      <c r="H140" s="9" t="str">
        <f>VLOOKUP($A140,'[1]Base_SIN HOMOLOGAR'!$A$1:$R$225,8,FALSE)</f>
        <v>Pobre</v>
      </c>
      <c r="I140" s="9" t="str">
        <f>VLOOKUP($A140,'[1]Base_SIN HOMOLOGAR'!$A$1:$R$225,9,FALSE)</f>
        <v>N/A</v>
      </c>
      <c r="J140" s="9" t="str">
        <f>VLOOKUP($A140,'[1]Base_SIN HOMOLOGAR'!$A$1:$R$225,10,FALSE)</f>
        <v>N/A</v>
      </c>
      <c r="K140" s="9" t="str">
        <f>VLOOKUP($A140,'[1]Base_SIN HOMOLOGAR'!$A$1:$R$225,11,FALSE)</f>
        <v>N/A</v>
      </c>
      <c r="L140" s="9" t="str">
        <f>VLOOKUP('[1]Base_SIN HOMOLOGAR'!L140,[1]Dominios!$E$3:$F$9,2,FALSE)</f>
        <v>&lt;25</v>
      </c>
      <c r="M140" s="9" t="str">
        <f>VLOOKUP($A140,'[1]Base_SIN HOMOLOGAR'!$A$1:$R$225,13,FALSE)</f>
        <v>Media</v>
      </c>
      <c r="N140" s="9" t="str">
        <f>VLOOKUP($A140,'[1]Base_SIN HOMOLOGAR'!$A$1:$R$225,14,FALSE)</f>
        <v>Alta</v>
      </c>
      <c r="O140" s="9">
        <f>VLOOKUP($A140,'[1]Base_SIN HOMOLOGAR'!$A$1:$R$225,15,FALSE)</f>
        <v>0</v>
      </c>
      <c r="P140" s="9">
        <f>VLOOKUP($A140,'[1]Base_SIN HOMOLOGAR'!$A$1:$R$225,16,FALSE)</f>
        <v>47.4</v>
      </c>
      <c r="Q140" s="9">
        <f>VLOOKUP($A140,'[1]Base_SIN HOMOLOGAR'!$A$1:$R$225,17,FALSE)</f>
        <v>0.61</v>
      </c>
      <c r="R140" s="9">
        <f>VLOOKUP($A140,'[1]Base_SIN HOMOLOGAR'!$A$1:$R$225,18,FALSE)</f>
        <v>39</v>
      </c>
    </row>
    <row r="141" spans="1:18" x14ac:dyDescent="0.3">
      <c r="A141" s="8" t="str">
        <f>'[1]Base_SIN HOMOLOGAR'!A141</f>
        <v>P-052</v>
      </c>
      <c r="B141" t="str">
        <f>VLOOKUP($A141,'[1]Base_SIN HOMOLOGAR'!$A$1:$R$225,2,FALSE)</f>
        <v>Magdalena</v>
      </c>
      <c r="C141" t="str">
        <f>VLOOKUP($A141,'[1]Base_SIN HOMOLOGAR'!$A$1:$R$225,3,FALSE)</f>
        <v>Ciénaga</v>
      </c>
      <c r="D141" s="9">
        <f>VLOOKUP('[1]Base_SIN HOMOLOGAR'!$D141,[1]Dominios!$A$3:$C$23,2,FALSE)</f>
        <v>3</v>
      </c>
      <c r="E141" s="9" t="str">
        <f>VLOOKUP('[1]Base_SIN HOMOLOGAR'!D141,[1]Dominios!$A$3:$C$23,3,FALSE)</f>
        <v>Monomodal o Bimodal</v>
      </c>
      <c r="F141" s="9" t="str">
        <f>VLOOKUP($A141,'[1]Base_SIN HOMOLOGAR'!$A$1:$R$225,6,FALSE)</f>
        <v>1 - 3</v>
      </c>
      <c r="G141" s="9" t="str">
        <f>VLOOKUP($A141,'[1]Base_SIN HOMOLOGAR'!$A$1:$R$225,7,FALSE)</f>
        <v>N/A</v>
      </c>
      <c r="H141" s="9" t="str">
        <f>VLOOKUP($A141,'[1]Base_SIN HOMOLOGAR'!$A$1:$R$225,8,FALSE)</f>
        <v>Moderadamente bien drenado</v>
      </c>
      <c r="I141" s="9" t="str">
        <f>VLOOKUP($A141,'[1]Base_SIN HOMOLOGAR'!$A$1:$R$225,9,FALSE)</f>
        <v>N/A</v>
      </c>
      <c r="J141" s="9" t="str">
        <f>VLOOKUP($A141,'[1]Base_SIN HOMOLOGAR'!$A$1:$R$225,10,FALSE)</f>
        <v>N/A</v>
      </c>
      <c r="K141" s="9" t="str">
        <f>VLOOKUP($A141,'[1]Base_SIN HOMOLOGAR'!$A$1:$R$225,11,FALSE)</f>
        <v>N/A</v>
      </c>
      <c r="L141" s="9" t="str">
        <f>VLOOKUP('[1]Base_SIN HOMOLOGAR'!L141,[1]Dominios!$E$3:$F$9,2,FALSE)</f>
        <v>&lt;25</v>
      </c>
      <c r="M141" s="9" t="str">
        <f>VLOOKUP($A141,'[1]Base_SIN HOMOLOGAR'!$A$1:$R$225,13,FALSE)</f>
        <v>Media</v>
      </c>
      <c r="N141" s="9" t="str">
        <f>VLOOKUP($A141,'[1]Base_SIN HOMOLOGAR'!$A$1:$R$225,14,FALSE)</f>
        <v>Alta</v>
      </c>
      <c r="O141" s="9">
        <f>VLOOKUP($A141,'[1]Base_SIN HOMOLOGAR'!$A$1:$R$225,15,FALSE)</f>
        <v>0</v>
      </c>
      <c r="P141" s="9">
        <f>VLOOKUP($A141,'[1]Base_SIN HOMOLOGAR'!$A$1:$R$225,16,FALSE)</f>
        <v>14.4</v>
      </c>
      <c r="Q141" s="9">
        <f>VLOOKUP($A141,'[1]Base_SIN HOMOLOGAR'!$A$1:$R$225,17,FALSE)</f>
        <v>0</v>
      </c>
      <c r="R141" s="9">
        <f>VLOOKUP($A141,'[1]Base_SIN HOMOLOGAR'!$A$1:$R$225,18,FALSE)</f>
        <v>15</v>
      </c>
    </row>
    <row r="142" spans="1:18" x14ac:dyDescent="0.3">
      <c r="A142" s="8" t="str">
        <f>'[1]Base_SIN HOMOLOGAR'!A142</f>
        <v>PC-011</v>
      </c>
      <c r="B142" t="str">
        <f>VLOOKUP($A142,'[1]Base_SIN HOMOLOGAR'!$A$1:$R$225,2,FALSE)</f>
        <v>Cesar</v>
      </c>
      <c r="C142" t="str">
        <f>VLOOKUP($A142,'[1]Base_SIN HOMOLOGAR'!$A$1:$R$225,3,FALSE)</f>
        <v>Fundación</v>
      </c>
      <c r="D142" s="9">
        <f>VLOOKUP('[1]Base_SIN HOMOLOGAR'!$D142,[1]Dominios!$A$3:$C$23,2,FALSE)</f>
        <v>14</v>
      </c>
      <c r="E142" s="9" t="str">
        <f>VLOOKUP('[1]Base_SIN HOMOLOGAR'!D142,[1]Dominios!$A$3:$C$23,3,FALSE)</f>
        <v>Monomodal o Bimodal</v>
      </c>
      <c r="F142" s="9" t="str">
        <f>VLOOKUP($A142,'[1]Base_SIN HOMOLOGAR'!$A$1:$R$225,6,FALSE)</f>
        <v>50 - 75</v>
      </c>
      <c r="G142" s="9" t="str">
        <f>VLOOKUP($A142,'[1]Base_SIN HOMOLOGAR'!$A$1:$R$225,7,FALSE)</f>
        <v>Severo</v>
      </c>
      <c r="H142" s="9" t="str">
        <f>VLOOKUP($A142,'[1]Base_SIN HOMOLOGAR'!$A$1:$R$225,8,FALSE)</f>
        <v>Bien drenado</v>
      </c>
      <c r="I142" s="9" t="str">
        <f>VLOOKUP($A142,'[1]Base_SIN HOMOLOGAR'!$A$1:$R$225,9,FALSE)</f>
        <v>N/A</v>
      </c>
      <c r="J142" s="9" t="str">
        <f>VLOOKUP($A142,'[1]Base_SIN HOMOLOGAR'!$A$1:$R$225,10,FALSE)</f>
        <v>N/A</v>
      </c>
      <c r="K142" s="9" t="str">
        <f>VLOOKUP($A142,'[1]Base_SIN HOMOLOGAR'!$A$1:$R$225,11,FALSE)</f>
        <v>&lt;0.1</v>
      </c>
      <c r="L142" s="9" t="str">
        <f>VLOOKUP('[1]Base_SIN HOMOLOGAR'!L142,[1]Dominios!$E$3:$F$9,2,FALSE)</f>
        <v>100 - 150</v>
      </c>
      <c r="M142" s="9" t="str">
        <f>VLOOKUP($A142,'[1]Base_SIN HOMOLOGAR'!$A$1:$R$225,13,FALSE)</f>
        <v>Gruesa</v>
      </c>
      <c r="N142" s="9" t="str">
        <f>VLOOKUP($A142,'[1]Base_SIN HOMOLOGAR'!$A$1:$R$225,14,FALSE)</f>
        <v>Muy baja</v>
      </c>
      <c r="O142" s="9">
        <f>VLOOKUP($A142,'[1]Base_SIN HOMOLOGAR'!$A$1:$R$225,15,FALSE)</f>
        <v>0</v>
      </c>
      <c r="P142" s="9">
        <f>VLOOKUP($A142,'[1]Base_SIN HOMOLOGAR'!$A$1:$R$225,16,FALSE)</f>
        <v>0</v>
      </c>
      <c r="Q142" s="9">
        <f>VLOOKUP($A142,'[1]Base_SIN HOMOLOGAR'!$A$1:$R$225,17,FALSE)</f>
        <v>0</v>
      </c>
      <c r="R142" s="9">
        <f>VLOOKUP($A142,'[1]Base_SIN HOMOLOGAR'!$A$1:$R$225,18,FALSE)</f>
        <v>0</v>
      </c>
    </row>
    <row r="143" spans="1:18" x14ac:dyDescent="0.3">
      <c r="A143" s="8" t="str">
        <f>'[1]Base_SIN HOMOLOGAR'!A143</f>
        <v>PC-024A</v>
      </c>
      <c r="B143" t="str">
        <f>VLOOKUP($A143,'[1]Base_SIN HOMOLOGAR'!$A$1:$R$225,2,FALSE)</f>
        <v>Cesar</v>
      </c>
      <c r="C143" t="str">
        <f>VLOOKUP($A143,'[1]Base_SIN HOMOLOGAR'!$A$1:$R$225,3,FALSE)</f>
        <v>Valledupar</v>
      </c>
      <c r="D143" s="9">
        <f>VLOOKUP('[1]Base_SIN HOMOLOGAR'!$D143,[1]Dominios!$A$3:$C$23,2,FALSE)</f>
        <v>15</v>
      </c>
      <c r="E143" s="9" t="str">
        <f>VLOOKUP('[1]Base_SIN HOMOLOGAR'!D143,[1]Dominios!$A$3:$C$23,3,FALSE)</f>
        <v>Bimodal</v>
      </c>
      <c r="F143" s="9" t="str">
        <f>VLOOKUP($A143,'[1]Base_SIN HOMOLOGAR'!$A$1:$R$225,6,FALSE)</f>
        <v>1 - 3</v>
      </c>
      <c r="G143" s="9" t="str">
        <f>VLOOKUP($A143,'[1]Base_SIN HOMOLOGAR'!$A$1:$R$225,7,FALSE)</f>
        <v>N/A</v>
      </c>
      <c r="H143" s="9" t="str">
        <f>VLOOKUP($A143,'[1]Base_SIN HOMOLOGAR'!$A$1:$R$225,8,FALSE)</f>
        <v>Imperfecto</v>
      </c>
      <c r="I143" s="9" t="str">
        <f>VLOOKUP($A143,'[1]Base_SIN HOMOLOGAR'!$A$1:$R$225,9,FALSE)</f>
        <v>N/A</v>
      </c>
      <c r="J143" s="9">
        <f>VLOOKUP($A143,'[1]Base_SIN HOMOLOGAR'!$A$1:$R$225,10,FALSE)</f>
        <v>0</v>
      </c>
      <c r="K143" s="9" t="str">
        <f>VLOOKUP($A143,'[1]Base_SIN HOMOLOGAR'!$A$1:$R$225,11,FALSE)</f>
        <v>N/A</v>
      </c>
      <c r="L143" s="9" t="str">
        <f>VLOOKUP('[1]Base_SIN HOMOLOGAR'!L143,[1]Dominios!$E$3:$F$9,2,FALSE)</f>
        <v>50 - 75</v>
      </c>
      <c r="M143" s="9" t="str">
        <f>VLOOKUP($A143,'[1]Base_SIN HOMOLOGAR'!$A$1:$R$225,13,FALSE)</f>
        <v>Fina</v>
      </c>
      <c r="N143" s="9" t="e">
        <f>VLOOKUP($A143,'[1]Base_SIN HOMOLOGAR'!$A$1:$R$225,14,FALSE)</f>
        <v>#N/A</v>
      </c>
      <c r="O143" s="9" t="e">
        <f>VLOOKUP($A143,'[1]Base_SIN HOMOLOGAR'!$A$1:$R$225,15,FALSE)</f>
        <v>#N/A</v>
      </c>
      <c r="P143" s="9" t="e">
        <f>VLOOKUP($A143,'[1]Base_SIN HOMOLOGAR'!$A$1:$R$225,16,FALSE)</f>
        <v>#N/A</v>
      </c>
      <c r="Q143" s="9" t="e">
        <f>VLOOKUP($A143,'[1]Base_SIN HOMOLOGAR'!$A$1:$R$225,17,FALSE)</f>
        <v>#N/A</v>
      </c>
      <c r="R143" s="9" t="e">
        <f>VLOOKUP($A143,'[1]Base_SIN HOMOLOGAR'!$A$1:$R$225,18,FALSE)</f>
        <v>#N/A</v>
      </c>
    </row>
    <row r="144" spans="1:18" x14ac:dyDescent="0.3">
      <c r="A144" s="8" t="str">
        <f>'[1]Base_SIN HOMOLOGAR'!A144</f>
        <v>PC-027C</v>
      </c>
      <c r="B144" t="str">
        <f>VLOOKUP($A144,'[1]Base_SIN HOMOLOGAR'!$A$1:$R$225,2,FALSE)</f>
        <v>Cesar</v>
      </c>
      <c r="C144" t="str">
        <f>VLOOKUP($A144,'[1]Base_SIN HOMOLOGAR'!$A$1:$R$225,3,FALSE)</f>
        <v>Valledupar</v>
      </c>
      <c r="D144" s="9">
        <f>VLOOKUP('[1]Base_SIN HOMOLOGAR'!$D144,[1]Dominios!$A$3:$C$23,2,FALSE)</f>
        <v>15</v>
      </c>
      <c r="E144" s="9" t="str">
        <f>VLOOKUP('[1]Base_SIN HOMOLOGAR'!D144,[1]Dominios!$A$3:$C$23,3,FALSE)</f>
        <v>Bimodal</v>
      </c>
      <c r="F144" s="9" t="str">
        <f>VLOOKUP($A144,'[1]Base_SIN HOMOLOGAR'!$A$1:$R$225,6,FALSE)</f>
        <v>3 - 7</v>
      </c>
      <c r="G144" s="9" t="str">
        <f>VLOOKUP($A144,'[1]Base_SIN HOMOLOGAR'!$A$1:$R$225,7,FALSE)</f>
        <v>N/A</v>
      </c>
      <c r="H144" s="9" t="str">
        <f>VLOOKUP($A144,'[1]Base_SIN HOMOLOGAR'!$A$1:$R$225,8,FALSE)</f>
        <v>Bien drenado</v>
      </c>
      <c r="I144" s="9" t="str">
        <f>VLOOKUP($A144,'[1]Base_SIN HOMOLOGAR'!$A$1:$R$225,9,FALSE)</f>
        <v>N/A</v>
      </c>
      <c r="J144" s="9">
        <f>VLOOKUP($A144,'[1]Base_SIN HOMOLOGAR'!$A$1:$R$225,10,FALSE)</f>
        <v>0</v>
      </c>
      <c r="K144" s="9" t="str">
        <f>VLOOKUP($A144,'[1]Base_SIN HOMOLOGAR'!$A$1:$R$225,11,FALSE)</f>
        <v>N/A</v>
      </c>
      <c r="L144" s="9" t="str">
        <f>VLOOKUP('[1]Base_SIN HOMOLOGAR'!L144,[1]Dominios!$E$3:$F$9,2,FALSE)</f>
        <v>100 - 150</v>
      </c>
      <c r="M144" s="9" t="str">
        <f>VLOOKUP($A144,'[1]Base_SIN HOMOLOGAR'!$A$1:$R$225,13,FALSE)</f>
        <v>Fina</v>
      </c>
      <c r="N144" s="9" t="str">
        <f>VLOOKUP($A144,'[1]Base_SIN HOMOLOGAR'!$A$1:$R$225,14,FALSE)</f>
        <v>Baja</v>
      </c>
      <c r="O144" s="9">
        <f>VLOOKUP($A144,'[1]Base_SIN HOMOLOGAR'!$A$1:$R$225,15,FALSE)</f>
        <v>0</v>
      </c>
      <c r="P144" s="9">
        <f>VLOOKUP($A144,'[1]Base_SIN HOMOLOGAR'!$A$1:$R$225,16,FALSE)</f>
        <v>0</v>
      </c>
      <c r="Q144" s="9">
        <f>VLOOKUP($A144,'[1]Base_SIN HOMOLOGAR'!$A$1:$R$225,17,FALSE)</f>
        <v>33.299999999999997</v>
      </c>
      <c r="R144" s="9">
        <f>VLOOKUP($A144,'[1]Base_SIN HOMOLOGAR'!$A$1:$R$225,18,FALSE)</f>
        <v>3</v>
      </c>
    </row>
    <row r="145" spans="1:18" x14ac:dyDescent="0.3">
      <c r="A145" s="8" t="str">
        <f>'[1]Base_SIN HOMOLOGAR'!A145</f>
        <v>PC-028</v>
      </c>
      <c r="B145" t="str">
        <f>VLOOKUP($A145,'[1]Base_SIN HOMOLOGAR'!$A$1:$R$225,2,FALSE)</f>
        <v>Magdalena</v>
      </c>
      <c r="C145" t="str">
        <f>VLOOKUP($A145,'[1]Base_SIN HOMOLOGAR'!$A$1:$R$225,3,FALSE)</f>
        <v>Aracataca</v>
      </c>
      <c r="D145" s="9">
        <f>VLOOKUP('[1]Base_SIN HOMOLOGAR'!$D145,[1]Dominios!$A$3:$C$23,2,FALSE)</f>
        <v>18</v>
      </c>
      <c r="E145" s="9" t="str">
        <f>VLOOKUP('[1]Base_SIN HOMOLOGAR'!D145,[1]Dominios!$A$3:$C$23,3,FALSE)</f>
        <v>Bimodal</v>
      </c>
      <c r="F145" s="9" t="str">
        <f>VLOOKUP($A145,'[1]Base_SIN HOMOLOGAR'!$A$1:$R$225,6,FALSE)</f>
        <v>50 - 75</v>
      </c>
      <c r="G145" s="9" t="str">
        <f>VLOOKUP($A145,'[1]Base_SIN HOMOLOGAR'!$A$1:$R$225,7,FALSE)</f>
        <v>Ligero</v>
      </c>
      <c r="H145" s="9" t="str">
        <f>VLOOKUP($A145,'[1]Base_SIN HOMOLOGAR'!$A$1:$R$225,8,FALSE)</f>
        <v>Bien drenado</v>
      </c>
      <c r="I145" s="9" t="str">
        <f>VLOOKUP($A145,'[1]Base_SIN HOMOLOGAR'!$A$1:$R$225,9,FALSE)</f>
        <v>N/A</v>
      </c>
      <c r="J145" s="9" t="str">
        <f>VLOOKUP($A145,'[1]Base_SIN HOMOLOGAR'!$A$1:$R$225,10,FALSE)</f>
        <v>N/A</v>
      </c>
      <c r="K145" s="9" t="str">
        <f>VLOOKUP($A145,'[1]Base_SIN HOMOLOGAR'!$A$1:$R$225,11,FALSE)</f>
        <v>N/A</v>
      </c>
      <c r="L145" s="9" t="str">
        <f>VLOOKUP('[1]Base_SIN HOMOLOGAR'!L145,[1]Dominios!$E$3:$F$9,2,FALSE)</f>
        <v>&lt;25</v>
      </c>
      <c r="M145" s="9" t="str">
        <f>VLOOKUP($A145,'[1]Base_SIN HOMOLOGAR'!$A$1:$R$225,13,FALSE)</f>
        <v>gruesa</v>
      </c>
      <c r="N145" s="9" t="str">
        <f>VLOOKUP($A145,'[1]Base_SIN HOMOLOGAR'!$A$1:$R$225,14,FALSE)</f>
        <v>Muy baja</v>
      </c>
      <c r="O145" s="9">
        <f>VLOOKUP($A145,'[1]Base_SIN HOMOLOGAR'!$A$1:$R$225,15,FALSE)</f>
        <v>0</v>
      </c>
      <c r="P145" s="9">
        <f>VLOOKUP($A145,'[1]Base_SIN HOMOLOGAR'!$A$1:$R$225,16,FALSE)</f>
        <v>0</v>
      </c>
      <c r="Q145" s="9">
        <f>VLOOKUP($A145,'[1]Base_SIN HOMOLOGAR'!$A$1:$R$225,17,FALSE)</f>
        <v>63.8</v>
      </c>
      <c r="R145" s="9">
        <f>VLOOKUP($A145,'[1]Base_SIN HOMOLOGAR'!$A$1:$R$225,18,FALSE)</f>
        <v>3</v>
      </c>
    </row>
    <row r="146" spans="1:18" x14ac:dyDescent="0.3">
      <c r="A146" s="8" t="str">
        <f>'[1]Base_SIN HOMOLOGAR'!A146</f>
        <v>PC-041</v>
      </c>
      <c r="B146" t="str">
        <f>VLOOKUP($A146,'[1]Base_SIN HOMOLOGAR'!$A$1:$R$225,2,FALSE)</f>
        <v>Cesar</v>
      </c>
      <c r="C146" t="str">
        <f>VLOOKUP($A146,'[1]Base_SIN HOMOLOGAR'!$A$1:$R$225,3,FALSE)</f>
        <v>Manaure Balcón del Cesar</v>
      </c>
      <c r="D146" s="9">
        <f>VLOOKUP('[1]Base_SIN HOMOLOGAR'!$D146,[1]Dominios!$A$3:$C$23,2,FALSE)</f>
        <v>10</v>
      </c>
      <c r="E146" s="9" t="str">
        <f>VLOOKUP('[1]Base_SIN HOMOLOGAR'!D146,[1]Dominios!$A$3:$C$23,3,FALSE)</f>
        <v>Bimodal</v>
      </c>
      <c r="F146" s="9" t="str">
        <f>VLOOKUP($A146,'[1]Base_SIN HOMOLOGAR'!$A$1:$R$225,6,FALSE)</f>
        <v>12 - 25</v>
      </c>
      <c r="G146" s="9" t="str">
        <f>VLOOKUP($A146,'[1]Base_SIN HOMOLOGAR'!$A$1:$R$225,7,FALSE)</f>
        <v>Ligero</v>
      </c>
      <c r="H146" s="9" t="str">
        <f>VLOOKUP($A146,'[1]Base_SIN HOMOLOGAR'!$A$1:$R$225,8,FALSE)</f>
        <v>Bien drenado</v>
      </c>
      <c r="I146" s="9" t="str">
        <f>VLOOKUP($A146,'[1]Base_SIN HOMOLOGAR'!$A$1:$R$225,9,FALSE)</f>
        <v>N/A</v>
      </c>
      <c r="J146" s="9">
        <f>VLOOKUP($A146,'[1]Base_SIN HOMOLOGAR'!$A$1:$R$225,10,FALSE)</f>
        <v>0</v>
      </c>
      <c r="K146" s="9" t="str">
        <f>VLOOKUP($A146,'[1]Base_SIN HOMOLOGAR'!$A$1:$R$225,11,FALSE)</f>
        <v>N/A</v>
      </c>
      <c r="L146" s="9" t="str">
        <f>VLOOKUP('[1]Base_SIN HOMOLOGAR'!L146,[1]Dominios!$E$3:$F$9,2,FALSE)</f>
        <v>100 - 150</v>
      </c>
      <c r="M146" s="9" t="str">
        <f>VLOOKUP($A146,'[1]Base_SIN HOMOLOGAR'!$A$1:$R$225,13,FALSE)</f>
        <v>Fina</v>
      </c>
      <c r="N146" s="9" t="str">
        <f>VLOOKUP($A146,'[1]Base_SIN HOMOLOGAR'!$A$1:$R$225,14,FALSE)</f>
        <v>Muy baja</v>
      </c>
      <c r="O146" s="9">
        <f>VLOOKUP($A146,'[1]Base_SIN HOMOLOGAR'!$A$1:$R$225,15,FALSE)</f>
        <v>0</v>
      </c>
      <c r="P146" s="9">
        <f>VLOOKUP($A146,'[1]Base_SIN HOMOLOGAR'!$A$1:$R$225,16,FALSE)</f>
        <v>0</v>
      </c>
      <c r="Q146" s="9">
        <f>VLOOKUP($A146,'[1]Base_SIN HOMOLOGAR'!$A$1:$R$225,17,FALSE)</f>
        <v>24.4</v>
      </c>
      <c r="R146" s="9">
        <f>VLOOKUP($A146,'[1]Base_SIN HOMOLOGAR'!$A$1:$R$225,18,FALSE)</f>
        <v>5</v>
      </c>
    </row>
    <row r="147" spans="1:18" x14ac:dyDescent="0.3">
      <c r="A147" s="8" t="str">
        <f>'[1]Base_SIN HOMOLOGAR'!A147</f>
        <v>PC-092</v>
      </c>
      <c r="B147" t="str">
        <f>VLOOKUP($A147,'[1]Base_SIN HOMOLOGAR'!$A$1:$R$225,2,FALSE)</f>
        <v>Cesar</v>
      </c>
      <c r="C147" t="str">
        <f>VLOOKUP($A147,'[1]Base_SIN HOMOLOGAR'!$A$1:$R$225,3,FALSE)</f>
        <v>Bosconia</v>
      </c>
      <c r="D147" s="9">
        <f>VLOOKUP('[1]Base_SIN HOMOLOGAR'!$D147,[1]Dominios!$A$3:$C$23,2,FALSE)</f>
        <v>3</v>
      </c>
      <c r="E147" s="9" t="str">
        <f>VLOOKUP('[1]Base_SIN HOMOLOGAR'!D147,[1]Dominios!$A$3:$C$23,3,FALSE)</f>
        <v>Monomodal o Bimodal</v>
      </c>
      <c r="F147" s="9" t="str">
        <f>VLOOKUP($A147,'[1]Base_SIN HOMOLOGAR'!$A$1:$R$225,6,FALSE)</f>
        <v>12 - 25</v>
      </c>
      <c r="G147" s="9" t="str">
        <f>VLOOKUP($A147,'[1]Base_SIN HOMOLOGAR'!$A$1:$R$225,7,FALSE)</f>
        <v>Moderado</v>
      </c>
      <c r="H147" s="9" t="str">
        <f>VLOOKUP($A147,'[1]Base_SIN HOMOLOGAR'!$A$1:$R$225,8,FALSE)</f>
        <v>Bien drenado</v>
      </c>
      <c r="I147" s="9" t="str">
        <f>VLOOKUP($A147,'[1]Base_SIN HOMOLOGAR'!$A$1:$R$225,9,FALSE)</f>
        <v>N/A</v>
      </c>
      <c r="J147" s="9">
        <f>VLOOKUP($A147,'[1]Base_SIN HOMOLOGAR'!$A$1:$R$225,10,FALSE)</f>
        <v>0</v>
      </c>
      <c r="K147" s="9" t="str">
        <f>VLOOKUP($A147,'[1]Base_SIN HOMOLOGAR'!$A$1:$R$225,11,FALSE)</f>
        <v>N/A</v>
      </c>
      <c r="L147" s="9" t="str">
        <f>VLOOKUP('[1]Base_SIN HOMOLOGAR'!L147,[1]Dominios!$E$3:$F$9,2,FALSE)</f>
        <v>25 - 50</v>
      </c>
      <c r="M147" s="9" t="str">
        <f>VLOOKUP($A147,'[1]Base_SIN HOMOLOGAR'!$A$1:$R$225,13,FALSE)</f>
        <v>Fina</v>
      </c>
      <c r="N147" s="9" t="e">
        <f>VLOOKUP($A147,'[1]Base_SIN HOMOLOGAR'!$A$1:$R$225,14,FALSE)</f>
        <v>#N/A</v>
      </c>
      <c r="O147" s="9" t="e">
        <f>VLOOKUP($A147,'[1]Base_SIN HOMOLOGAR'!$A$1:$R$225,15,FALSE)</f>
        <v>#N/A</v>
      </c>
      <c r="P147" s="9" t="e">
        <f>VLOOKUP($A147,'[1]Base_SIN HOMOLOGAR'!$A$1:$R$225,16,FALSE)</f>
        <v>#N/A</v>
      </c>
      <c r="Q147" s="9" t="e">
        <f>VLOOKUP($A147,'[1]Base_SIN HOMOLOGAR'!$A$1:$R$225,17,FALSE)</f>
        <v>#N/A</v>
      </c>
      <c r="R147" s="9" t="e">
        <f>VLOOKUP($A147,'[1]Base_SIN HOMOLOGAR'!$A$1:$R$225,18,FALSE)</f>
        <v>#N/A</v>
      </c>
    </row>
    <row r="148" spans="1:18" x14ac:dyDescent="0.3">
      <c r="A148" s="8" t="str">
        <f>'[1]Base_SIN HOMOLOGAR'!A148</f>
        <v>PERFIL-12</v>
      </c>
      <c r="B148" t="str">
        <f>VLOOKUP($A148,'[1]Base_SIN HOMOLOGAR'!$A$1:$R$225,2,FALSE)</f>
        <v>Magdalena</v>
      </c>
      <c r="C148" t="str">
        <f>VLOOKUP($A148,'[1]Base_SIN HOMOLOGAR'!$A$1:$R$225,3,FALSE)</f>
        <v>Remolino</v>
      </c>
      <c r="D148" s="9">
        <f>VLOOKUP('[1]Base_SIN HOMOLOGAR'!$D148,[1]Dominios!$A$3:$C$23,2,FALSE)</f>
        <v>3</v>
      </c>
      <c r="E148" s="9" t="str">
        <f>VLOOKUP('[1]Base_SIN HOMOLOGAR'!D148,[1]Dominios!$A$3:$C$23,3,FALSE)</f>
        <v>Monomodal o Bimodal</v>
      </c>
      <c r="F148" s="9" t="str">
        <f>VLOOKUP($A148,'[1]Base_SIN HOMOLOGAR'!$A$1:$R$225,6,FALSE)</f>
        <v>1 - 3</v>
      </c>
      <c r="G148" s="9" t="str">
        <f>VLOOKUP($A148,'[1]Base_SIN HOMOLOGAR'!$A$1:$R$225,7,FALSE)</f>
        <v>N/A</v>
      </c>
      <c r="H148" s="9" t="str">
        <f>VLOOKUP($A148,'[1]Base_SIN HOMOLOGAR'!$A$1:$R$225,8,FALSE)</f>
        <v>Pobre</v>
      </c>
      <c r="I148" s="9" t="str">
        <f>VLOOKUP($A148,'[1]Base_SIN HOMOLOGAR'!$A$1:$R$225,9,FALSE)</f>
        <v>N/A</v>
      </c>
      <c r="J148" s="9" t="str">
        <f>VLOOKUP($A148,'[1]Base_SIN HOMOLOGAR'!$A$1:$R$225,10,FALSE)</f>
        <v>N/A</v>
      </c>
      <c r="K148" s="9" t="str">
        <f>VLOOKUP($A148,'[1]Base_SIN HOMOLOGAR'!$A$1:$R$225,11,FALSE)</f>
        <v>N/A</v>
      </c>
      <c r="L148" s="9" t="str">
        <f>VLOOKUP('[1]Base_SIN HOMOLOGAR'!L148,[1]Dominios!$E$3:$F$9,2,FALSE)</f>
        <v>&lt;25</v>
      </c>
      <c r="M148" s="9" t="str">
        <f>VLOOKUP($A148,'[1]Base_SIN HOMOLOGAR'!$A$1:$R$225,13,FALSE)</f>
        <v>N/A</v>
      </c>
      <c r="N148" s="9" t="e">
        <f>VLOOKUP($A148,'[1]Base_SIN HOMOLOGAR'!$A$1:$R$225,14,FALSE)</f>
        <v>#N/A</v>
      </c>
      <c r="O148" s="9" t="e">
        <f>VLOOKUP($A148,'[1]Base_SIN HOMOLOGAR'!$A$1:$R$225,15,FALSE)</f>
        <v>#N/A</v>
      </c>
      <c r="P148" s="9" t="e">
        <f>VLOOKUP($A148,'[1]Base_SIN HOMOLOGAR'!$A$1:$R$225,16,FALSE)</f>
        <v>#N/A</v>
      </c>
      <c r="Q148" s="9" t="e">
        <f>VLOOKUP($A148,'[1]Base_SIN HOMOLOGAR'!$A$1:$R$225,17,FALSE)</f>
        <v>#N/A</v>
      </c>
      <c r="R148" s="9" t="e">
        <f>VLOOKUP($A148,'[1]Base_SIN HOMOLOGAR'!$A$1:$R$225,18,FALSE)</f>
        <v>#N/A</v>
      </c>
    </row>
    <row r="149" spans="1:18" x14ac:dyDescent="0.3">
      <c r="A149" s="8" t="str">
        <f>'[1]Base_SIN HOMOLOGAR'!A149</f>
        <v>PERFIL-14</v>
      </c>
      <c r="B149" t="str">
        <f>VLOOKUP($A149,'[1]Base_SIN HOMOLOGAR'!$A$1:$R$225,2,FALSE)</f>
        <v>Magdalena</v>
      </c>
      <c r="C149" t="str">
        <f>VLOOKUP($A149,'[1]Base_SIN HOMOLOGAR'!$A$1:$R$225,3,FALSE)</f>
        <v xml:space="preserve">Sitio Nuevo </v>
      </c>
      <c r="D149" s="9">
        <f>VLOOKUP('[1]Base_SIN HOMOLOGAR'!$D149,[1]Dominios!$A$3:$C$23,2,FALSE)</f>
        <v>3</v>
      </c>
      <c r="E149" s="9" t="str">
        <f>VLOOKUP('[1]Base_SIN HOMOLOGAR'!D149,[1]Dominios!$A$3:$C$23,3,FALSE)</f>
        <v>Monomodal o Bimodal</v>
      </c>
      <c r="F149" s="9" t="str">
        <f>VLOOKUP($A149,'[1]Base_SIN HOMOLOGAR'!$A$1:$R$225,6,FALSE)</f>
        <v>1 - 3</v>
      </c>
      <c r="G149" s="9" t="str">
        <f>VLOOKUP($A149,'[1]Base_SIN HOMOLOGAR'!$A$1:$R$225,7,FALSE)</f>
        <v>N/A</v>
      </c>
      <c r="H149" s="9" t="str">
        <f>VLOOKUP($A149,'[1]Base_SIN HOMOLOGAR'!$A$1:$R$225,8,FALSE)</f>
        <v>Muy pobre</v>
      </c>
      <c r="I149" s="9" t="str">
        <f>VLOOKUP($A149,'[1]Base_SIN HOMOLOGAR'!$A$1:$R$225,9,FALSE)</f>
        <v>Frecuente</v>
      </c>
      <c r="J149" s="9" t="str">
        <f>VLOOKUP($A149,'[1]Base_SIN HOMOLOGAR'!$A$1:$R$225,10,FALSE)</f>
        <v>N/A</v>
      </c>
      <c r="K149" s="9" t="str">
        <f>VLOOKUP($A149,'[1]Base_SIN HOMOLOGAR'!$A$1:$R$225,11,FALSE)</f>
        <v>N/A</v>
      </c>
      <c r="L149" s="9" t="str">
        <f>VLOOKUP('[1]Base_SIN HOMOLOGAR'!L149,[1]Dominios!$E$3:$F$9,2,FALSE)</f>
        <v>&lt;25</v>
      </c>
      <c r="M149" s="9" t="str">
        <f>VLOOKUP($A149,'[1]Base_SIN HOMOLOGAR'!$A$1:$R$225,13,FALSE)</f>
        <v>N/A</v>
      </c>
      <c r="N149" s="9" t="e">
        <f>VLOOKUP($A149,'[1]Base_SIN HOMOLOGAR'!$A$1:$R$225,14,FALSE)</f>
        <v>#N/A</v>
      </c>
      <c r="O149" s="9" t="e">
        <f>VLOOKUP($A149,'[1]Base_SIN HOMOLOGAR'!$A$1:$R$225,15,FALSE)</f>
        <v>#N/A</v>
      </c>
      <c r="P149" s="9" t="e">
        <f>VLOOKUP($A149,'[1]Base_SIN HOMOLOGAR'!$A$1:$R$225,16,FALSE)</f>
        <v>#N/A</v>
      </c>
      <c r="Q149" s="9" t="e">
        <f>VLOOKUP($A149,'[1]Base_SIN HOMOLOGAR'!$A$1:$R$225,17,FALSE)</f>
        <v>#N/A</v>
      </c>
      <c r="R149" s="9" t="e">
        <f>VLOOKUP($A149,'[1]Base_SIN HOMOLOGAR'!$A$1:$R$225,18,FALSE)</f>
        <v>#N/A</v>
      </c>
    </row>
    <row r="150" spans="1:18" x14ac:dyDescent="0.3">
      <c r="A150" s="8" t="str">
        <f>'[1]Base_SIN HOMOLOGAR'!A150</f>
        <v>PERFIL-16</v>
      </c>
      <c r="B150" t="str">
        <f>VLOOKUP($A150,'[1]Base_SIN HOMOLOGAR'!$A$1:$R$225,2,FALSE)</f>
        <v>Magdalena</v>
      </c>
      <c r="C150" t="str">
        <f>VLOOKUP($A150,'[1]Base_SIN HOMOLOGAR'!$A$1:$R$225,3,FALSE)</f>
        <v xml:space="preserve">Sitio Nuevo </v>
      </c>
      <c r="D150" s="9">
        <f>VLOOKUP('[1]Base_SIN HOMOLOGAR'!$D150,[1]Dominios!$A$3:$C$23,2,FALSE)</f>
        <v>3</v>
      </c>
      <c r="E150" s="9" t="str">
        <f>VLOOKUP('[1]Base_SIN HOMOLOGAR'!D150,[1]Dominios!$A$3:$C$23,3,FALSE)</f>
        <v>Monomodal o Bimodal</v>
      </c>
      <c r="F150" s="9" t="str">
        <f>VLOOKUP($A150,'[1]Base_SIN HOMOLOGAR'!$A$1:$R$225,6,FALSE)</f>
        <v>1 - 3</v>
      </c>
      <c r="G150" s="9" t="str">
        <f>VLOOKUP($A150,'[1]Base_SIN HOMOLOGAR'!$A$1:$R$225,7,FALSE)</f>
        <v>N/A</v>
      </c>
      <c r="H150" s="9" t="str">
        <f>VLOOKUP($A150,'[1]Base_SIN HOMOLOGAR'!$A$1:$R$225,8,FALSE)</f>
        <v>Imperfecto</v>
      </c>
      <c r="I150" s="9" t="str">
        <f>VLOOKUP($A150,'[1]Base_SIN HOMOLOGAR'!$A$1:$R$225,9,FALSE)</f>
        <v>Frecuente</v>
      </c>
      <c r="J150" s="9" t="str">
        <f>VLOOKUP($A150,'[1]Base_SIN HOMOLOGAR'!$A$1:$R$225,10,FALSE)</f>
        <v>N/A</v>
      </c>
      <c r="K150" s="9" t="str">
        <f>VLOOKUP($A150,'[1]Base_SIN HOMOLOGAR'!$A$1:$R$225,11,FALSE)</f>
        <v>N/A</v>
      </c>
      <c r="L150" s="9" t="str">
        <f>VLOOKUP('[1]Base_SIN HOMOLOGAR'!L150,[1]Dominios!$E$3:$F$9,2,FALSE)</f>
        <v>&lt;25</v>
      </c>
      <c r="M150" s="9" t="str">
        <f>VLOOKUP($A150,'[1]Base_SIN HOMOLOGAR'!$A$1:$R$225,13,FALSE)</f>
        <v>No hay</v>
      </c>
      <c r="N150" s="9" t="e">
        <f>VLOOKUP($A150,'[1]Base_SIN HOMOLOGAR'!$A$1:$R$225,14,FALSE)</f>
        <v>#N/A</v>
      </c>
      <c r="O150" s="9" t="e">
        <f>VLOOKUP($A150,'[1]Base_SIN HOMOLOGAR'!$A$1:$R$225,15,FALSE)</f>
        <v>#N/A</v>
      </c>
      <c r="P150" s="9" t="e">
        <f>VLOOKUP($A150,'[1]Base_SIN HOMOLOGAR'!$A$1:$R$225,16,FALSE)</f>
        <v>#N/A</v>
      </c>
      <c r="Q150" s="9" t="e">
        <f>VLOOKUP($A150,'[1]Base_SIN HOMOLOGAR'!$A$1:$R$225,17,FALSE)</f>
        <v>#N/A</v>
      </c>
      <c r="R150" s="9" t="e">
        <f>VLOOKUP($A150,'[1]Base_SIN HOMOLOGAR'!$A$1:$R$225,18,FALSE)</f>
        <v>#N/A</v>
      </c>
    </row>
    <row r="151" spans="1:18" x14ac:dyDescent="0.3">
      <c r="A151" s="8" t="str">
        <f>'[1]Base_SIN HOMOLOGAR'!A151</f>
        <v>PM-007</v>
      </c>
      <c r="B151" t="str">
        <f>VLOOKUP($A151,'[1]Base_SIN HOMOLOGAR'!$A$1:$R$225,2,FALSE)</f>
        <v>Magdalena</v>
      </c>
      <c r="C151" t="str">
        <f>VLOOKUP($A151,'[1]Base_SIN HOMOLOGAR'!$A$1:$R$225,3,FALSE)</f>
        <v>Plato</v>
      </c>
      <c r="D151" s="9">
        <f>VLOOKUP('[1]Base_SIN HOMOLOGAR'!$D151,[1]Dominios!$A$3:$C$23,2,FALSE)</f>
        <v>3</v>
      </c>
      <c r="E151" s="9" t="str">
        <f>VLOOKUP('[1]Base_SIN HOMOLOGAR'!D151,[1]Dominios!$A$3:$C$23,3,FALSE)</f>
        <v>Monomodal o Bimodal</v>
      </c>
      <c r="F151" s="9" t="str">
        <f>VLOOKUP($A151,'[1]Base_SIN HOMOLOGAR'!$A$1:$R$225,6,FALSE)</f>
        <v>1 - 3</v>
      </c>
      <c r="G151" s="9" t="str">
        <f>VLOOKUP($A151,'[1]Base_SIN HOMOLOGAR'!$A$1:$R$225,7,FALSE)</f>
        <v>N/A</v>
      </c>
      <c r="H151" s="9" t="str">
        <f>VLOOKUP($A151,'[1]Base_SIN HOMOLOGAR'!$A$1:$R$225,8,FALSE)</f>
        <v>Pobre</v>
      </c>
      <c r="I151" s="9" t="str">
        <f>VLOOKUP($A151,'[1]Base_SIN HOMOLOGAR'!$A$1:$R$225,9,FALSE)</f>
        <v>Frecuente</v>
      </c>
      <c r="J151" s="9" t="str">
        <f>VLOOKUP($A151,'[1]Base_SIN HOMOLOGAR'!$A$1:$R$225,10,FALSE)</f>
        <v>N/A</v>
      </c>
      <c r="K151" s="9" t="str">
        <f>VLOOKUP($A151,'[1]Base_SIN HOMOLOGAR'!$A$1:$R$225,11,FALSE)</f>
        <v>&lt;0.1</v>
      </c>
      <c r="L151" s="9" t="str">
        <f>VLOOKUP('[1]Base_SIN HOMOLOGAR'!L151,[1]Dominios!$E$3:$F$9,2,FALSE)</f>
        <v>25 - 50</v>
      </c>
      <c r="M151" s="9" t="str">
        <f>VLOOKUP($A151,'[1]Base_SIN HOMOLOGAR'!$A$1:$R$225,13,FALSE)</f>
        <v>Fina</v>
      </c>
      <c r="N151" s="9" t="str">
        <f>VLOOKUP($A151,'[1]Base_SIN HOMOLOGAR'!$A$1:$R$225,14,FALSE)</f>
        <v>Alta</v>
      </c>
      <c r="O151" s="9">
        <f>VLOOKUP($A151,'[1]Base_SIN HOMOLOGAR'!$A$1:$R$225,15,FALSE)</f>
        <v>0</v>
      </c>
      <c r="P151" s="9">
        <f>VLOOKUP($A151,'[1]Base_SIN HOMOLOGAR'!$A$1:$R$225,16,FALSE)</f>
        <v>0</v>
      </c>
      <c r="Q151" s="9">
        <f>VLOOKUP($A151,'[1]Base_SIN HOMOLOGAR'!$A$1:$R$225,17,FALSE)</f>
        <v>0</v>
      </c>
      <c r="R151" s="9">
        <f>VLOOKUP($A151,'[1]Base_SIN HOMOLOGAR'!$A$1:$R$225,18,FALSE)</f>
        <v>5</v>
      </c>
    </row>
    <row r="152" spans="1:18" x14ac:dyDescent="0.3">
      <c r="A152" s="8" t="str">
        <f>'[1]Base_SIN HOMOLOGAR'!A152</f>
        <v>PM-028</v>
      </c>
      <c r="B152" t="str">
        <f>VLOOKUP($A152,'[1]Base_SIN HOMOLOGAR'!$A$1:$R$225,2,FALSE)</f>
        <v>Magdalena</v>
      </c>
      <c r="C152" t="str">
        <f>VLOOKUP($A152,'[1]Base_SIN HOMOLOGAR'!$A$1:$R$225,3,FALSE)</f>
        <v>Ariguaní</v>
      </c>
      <c r="D152" s="9">
        <f>VLOOKUP('[1]Base_SIN HOMOLOGAR'!$D152,[1]Dominios!$A$3:$C$23,2,FALSE)</f>
        <v>3</v>
      </c>
      <c r="E152" s="9" t="str">
        <f>VLOOKUP('[1]Base_SIN HOMOLOGAR'!D152,[1]Dominios!$A$3:$C$23,3,FALSE)</f>
        <v>Monomodal o Bimodal</v>
      </c>
      <c r="F152" s="9" t="str">
        <f>VLOOKUP($A152,'[1]Base_SIN HOMOLOGAR'!$A$1:$R$225,6,FALSE)</f>
        <v>0 - 1</v>
      </c>
      <c r="G152" s="9" t="str">
        <f>VLOOKUP($A152,'[1]Base_SIN HOMOLOGAR'!$A$1:$R$225,7,FALSE)</f>
        <v>N/A</v>
      </c>
      <c r="H152" s="9" t="str">
        <f>VLOOKUP($A152,'[1]Base_SIN HOMOLOGAR'!$A$1:$R$225,8,FALSE)</f>
        <v>Pobre</v>
      </c>
      <c r="I152" s="9" t="str">
        <f>VLOOKUP($A152,'[1]Base_SIN HOMOLOGAR'!$A$1:$R$225,9,FALSE)</f>
        <v>Ocasional</v>
      </c>
      <c r="J152" s="9">
        <f>VLOOKUP($A152,'[1]Base_SIN HOMOLOGAR'!$A$1:$R$225,10,FALSE)</f>
        <v>0</v>
      </c>
      <c r="K152" s="9" t="str">
        <f>VLOOKUP($A152,'[1]Base_SIN HOMOLOGAR'!$A$1:$R$225,11,FALSE)</f>
        <v>N/A</v>
      </c>
      <c r="L152" s="9" t="str">
        <f>VLOOKUP('[1]Base_SIN HOMOLOGAR'!L152,[1]Dominios!$E$3:$F$9,2,FALSE)</f>
        <v>&lt;25</v>
      </c>
      <c r="M152" s="9" t="str">
        <f>VLOOKUP($A152,'[1]Base_SIN HOMOLOGAR'!$A$1:$R$225,13,FALSE)</f>
        <v>Fina y media</v>
      </c>
      <c r="N152" s="9" t="str">
        <f>VLOOKUP($A152,'[1]Base_SIN HOMOLOGAR'!$A$1:$R$225,14,FALSE)</f>
        <v>Alta</v>
      </c>
      <c r="O152" s="9">
        <f>VLOOKUP($A152,'[1]Base_SIN HOMOLOGAR'!$A$1:$R$225,15,FALSE)</f>
        <v>0</v>
      </c>
      <c r="P152" s="9">
        <f>VLOOKUP($A152,'[1]Base_SIN HOMOLOGAR'!$A$1:$R$225,16,FALSE)</f>
        <v>0</v>
      </c>
      <c r="Q152" s="9">
        <f>VLOOKUP($A152,'[1]Base_SIN HOMOLOGAR'!$A$1:$R$225,17,FALSE)</f>
        <v>0</v>
      </c>
      <c r="R152" s="9">
        <f>VLOOKUP($A152,'[1]Base_SIN HOMOLOGAR'!$A$1:$R$225,18,FALSE)</f>
        <v>30</v>
      </c>
    </row>
    <row r="153" spans="1:18" x14ac:dyDescent="0.3">
      <c r="A153" s="8" t="str">
        <f>'[1]Base_SIN HOMOLOGAR'!A153</f>
        <v>PM-040</v>
      </c>
      <c r="B153" t="str">
        <f>VLOOKUP($A153,'[1]Base_SIN HOMOLOGAR'!$A$1:$R$225,2,FALSE)</f>
        <v>Magdalena</v>
      </c>
      <c r="C153" t="str">
        <f>VLOOKUP($A153,'[1]Base_SIN HOMOLOGAR'!$A$1:$R$225,3,FALSE)</f>
        <v>Ariguaní (El Difícil)</v>
      </c>
      <c r="D153" s="9">
        <f>VLOOKUP('[1]Base_SIN HOMOLOGAR'!$D153,[1]Dominios!$A$3:$C$23,2,FALSE)</f>
        <v>3</v>
      </c>
      <c r="E153" s="9" t="str">
        <f>VLOOKUP('[1]Base_SIN HOMOLOGAR'!D153,[1]Dominios!$A$3:$C$23,3,FALSE)</f>
        <v>Monomodal o Bimodal</v>
      </c>
      <c r="F153" s="9" t="str">
        <f>VLOOKUP($A153,'[1]Base_SIN HOMOLOGAR'!$A$1:$R$225,6,FALSE)</f>
        <v>0 - 1</v>
      </c>
      <c r="G153" s="9" t="str">
        <f>VLOOKUP($A153,'[1]Base_SIN HOMOLOGAR'!$A$1:$R$225,7,FALSE)</f>
        <v>N/A</v>
      </c>
      <c r="H153" s="9" t="str">
        <f>VLOOKUP($A153,'[1]Base_SIN HOMOLOGAR'!$A$1:$R$225,8,FALSE)</f>
        <v>Moderadamente bien drenado</v>
      </c>
      <c r="I153" s="9" t="str">
        <f>VLOOKUP($A153,'[1]Base_SIN HOMOLOGAR'!$A$1:$R$225,9,FALSE)</f>
        <v>Frecuente</v>
      </c>
      <c r="J153" s="9" t="str">
        <f>VLOOKUP($A153,'[1]Base_SIN HOMOLOGAR'!$A$1:$R$225,10,FALSE)</f>
        <v>N/A</v>
      </c>
      <c r="K153" s="9" t="str">
        <f>VLOOKUP($A153,'[1]Base_SIN HOMOLOGAR'!$A$1:$R$225,11,FALSE)</f>
        <v>&lt;0.1</v>
      </c>
      <c r="L153" s="9" t="str">
        <f>VLOOKUP('[1]Base_SIN HOMOLOGAR'!L153,[1]Dominios!$E$3:$F$9,2,FALSE)</f>
        <v>50 - 75</v>
      </c>
      <c r="M153" s="9" t="str">
        <f>VLOOKUP($A153,'[1]Base_SIN HOMOLOGAR'!$A$1:$R$225,13,FALSE)</f>
        <v>Fina</v>
      </c>
      <c r="N153" s="9" t="str">
        <f>VLOOKUP($A153,'[1]Base_SIN HOMOLOGAR'!$A$1:$R$225,14,FALSE)</f>
        <v>Media</v>
      </c>
      <c r="O153" s="9">
        <f>VLOOKUP($A153,'[1]Base_SIN HOMOLOGAR'!$A$1:$R$225,15,FALSE)</f>
        <v>0</v>
      </c>
      <c r="P153" s="9">
        <f>VLOOKUP($A153,'[1]Base_SIN HOMOLOGAR'!$A$1:$R$225,16,FALSE)</f>
        <v>0</v>
      </c>
      <c r="Q153" s="9">
        <f>VLOOKUP($A153,'[1]Base_SIN HOMOLOGAR'!$A$1:$R$225,17,FALSE)</f>
        <v>0</v>
      </c>
      <c r="R153" s="9">
        <f>VLOOKUP($A153,'[1]Base_SIN HOMOLOGAR'!$A$1:$R$225,18,FALSE)</f>
        <v>69</v>
      </c>
    </row>
    <row r="154" spans="1:18" x14ac:dyDescent="0.3">
      <c r="A154" s="8" t="str">
        <f>'[1]Base_SIN HOMOLOGAR'!A154</f>
        <v>SCE-002</v>
      </c>
      <c r="B154" t="str">
        <f>VLOOKUP($A154,'[1]Base_SIN HOMOLOGAR'!$A$1:$R$225,2,FALSE)</f>
        <v>Cesar</v>
      </c>
      <c r="C154" t="str">
        <f>VLOOKUP($A154,'[1]Base_SIN HOMOLOGAR'!$A$1:$R$225,3,FALSE)</f>
        <v>El Copey</v>
      </c>
      <c r="D154" s="9">
        <f>VLOOKUP('[1]Base_SIN HOMOLOGAR'!$D154,[1]Dominios!$A$3:$C$23,2,FALSE)</f>
        <v>3</v>
      </c>
      <c r="E154" s="9" t="str">
        <f>VLOOKUP('[1]Base_SIN HOMOLOGAR'!D154,[1]Dominios!$A$3:$C$23,3,FALSE)</f>
        <v>Monomodal o Bimodal</v>
      </c>
      <c r="F154" s="9" t="str">
        <f>VLOOKUP($A154,'[1]Base_SIN HOMOLOGAR'!$A$1:$R$225,6,FALSE)</f>
        <v>3 - 7</v>
      </c>
      <c r="G154" s="9" t="str">
        <f>VLOOKUP($A154,'[1]Base_SIN HOMOLOGAR'!$A$1:$R$225,7,FALSE)</f>
        <v>N/A</v>
      </c>
      <c r="H154" s="9" t="str">
        <f>VLOOKUP($A154,'[1]Base_SIN HOMOLOGAR'!$A$1:$R$225,8,FALSE)</f>
        <v>Bien drenado</v>
      </c>
      <c r="I154" s="9" t="str">
        <f>VLOOKUP($A154,'[1]Base_SIN HOMOLOGAR'!$A$1:$R$225,9,FALSE)</f>
        <v>N/A</v>
      </c>
      <c r="J154" s="9">
        <f>VLOOKUP($A154,'[1]Base_SIN HOMOLOGAR'!$A$1:$R$225,10,FALSE)</f>
        <v>0</v>
      </c>
      <c r="K154" s="9" t="str">
        <f>VLOOKUP($A154,'[1]Base_SIN HOMOLOGAR'!$A$1:$R$225,11,FALSE)</f>
        <v>N/A</v>
      </c>
      <c r="L154" s="9" t="str">
        <f>VLOOKUP('[1]Base_SIN HOMOLOGAR'!L154,[1]Dominios!$E$3:$F$9,2,FALSE)</f>
        <v>100 - 150</v>
      </c>
      <c r="M154" s="9" t="str">
        <f>VLOOKUP($A154,'[1]Base_SIN HOMOLOGAR'!$A$1:$R$225,13,FALSE)</f>
        <v>Fina y media</v>
      </c>
      <c r="N154" s="9" t="str">
        <f>VLOOKUP($A154,'[1]Base_SIN HOMOLOGAR'!$A$1:$R$225,14,FALSE)</f>
        <v>Media</v>
      </c>
      <c r="O154" s="9">
        <f>VLOOKUP($A154,'[1]Base_SIN HOMOLOGAR'!$A$1:$R$225,15,FALSE)</f>
        <v>0</v>
      </c>
      <c r="P154" s="9">
        <f>VLOOKUP($A154,'[1]Base_SIN HOMOLOGAR'!$A$1:$R$225,16,FALSE)</f>
        <v>0</v>
      </c>
      <c r="Q154" s="9">
        <f>VLOOKUP($A154,'[1]Base_SIN HOMOLOGAR'!$A$1:$R$225,17,FALSE)</f>
        <v>0</v>
      </c>
      <c r="R154" s="9">
        <f>VLOOKUP($A154,'[1]Base_SIN HOMOLOGAR'!$A$1:$R$225,18,FALSE)</f>
        <v>40.4</v>
      </c>
    </row>
    <row r="155" spans="1:18" x14ac:dyDescent="0.3">
      <c r="A155" s="8" t="str">
        <f>'[1]Base_SIN HOMOLOGAR'!A155</f>
        <v>SCE-005</v>
      </c>
      <c r="B155" t="str">
        <f>VLOOKUP($A155,'[1]Base_SIN HOMOLOGAR'!$A$1:$R$225,2,FALSE)</f>
        <v>Cesar</v>
      </c>
      <c r="C155" t="str">
        <f>VLOOKUP($A155,'[1]Base_SIN HOMOLOGAR'!$A$1:$R$225,3,FALSE)</f>
        <v>El Copey</v>
      </c>
      <c r="D155" s="9">
        <f>VLOOKUP('[1]Base_SIN HOMOLOGAR'!$D155,[1]Dominios!$A$3:$C$23,2,FALSE)</f>
        <v>3</v>
      </c>
      <c r="E155" s="9" t="str">
        <f>VLOOKUP('[1]Base_SIN HOMOLOGAR'!D155,[1]Dominios!$A$3:$C$23,3,FALSE)</f>
        <v>Monomodal o Bimodal</v>
      </c>
      <c r="F155" s="9" t="str">
        <f>VLOOKUP($A155,'[1]Base_SIN HOMOLOGAR'!$A$1:$R$225,6,FALSE)</f>
        <v>7 - 12</v>
      </c>
      <c r="G155" s="9" t="str">
        <f>VLOOKUP($A155,'[1]Base_SIN HOMOLOGAR'!$A$1:$R$225,7,FALSE)</f>
        <v>N/A</v>
      </c>
      <c r="H155" s="9" t="str">
        <f>VLOOKUP($A155,'[1]Base_SIN HOMOLOGAR'!$A$1:$R$225,8,FALSE)</f>
        <v>Bien drenado</v>
      </c>
      <c r="I155" s="9" t="str">
        <f>VLOOKUP($A155,'[1]Base_SIN HOMOLOGAR'!$A$1:$R$225,9,FALSE)</f>
        <v>N/A</v>
      </c>
      <c r="J155" s="9">
        <f>VLOOKUP($A155,'[1]Base_SIN HOMOLOGAR'!$A$1:$R$225,10,FALSE)</f>
        <v>0</v>
      </c>
      <c r="K155" s="9" t="str">
        <f>VLOOKUP($A155,'[1]Base_SIN HOMOLOGAR'!$A$1:$R$225,11,FALSE)</f>
        <v>N/A</v>
      </c>
      <c r="L155" s="9" t="str">
        <f>VLOOKUP('[1]Base_SIN HOMOLOGAR'!L155,[1]Dominios!$E$3:$F$9,2,FALSE)</f>
        <v>100 - 150</v>
      </c>
      <c r="M155" s="9" t="str">
        <f>VLOOKUP($A155,'[1]Base_SIN HOMOLOGAR'!$A$1:$R$225,13,FALSE)</f>
        <v>Fina y media</v>
      </c>
      <c r="N155" s="9" t="str">
        <f>VLOOKUP($A155,'[1]Base_SIN HOMOLOGAR'!$A$1:$R$225,14,FALSE)</f>
        <v>Baja</v>
      </c>
      <c r="O155" s="9">
        <f>VLOOKUP($A155,'[1]Base_SIN HOMOLOGAR'!$A$1:$R$225,15,FALSE)</f>
        <v>0</v>
      </c>
      <c r="P155" s="9">
        <f>VLOOKUP($A155,'[1]Base_SIN HOMOLOGAR'!$A$1:$R$225,16,FALSE)</f>
        <v>0</v>
      </c>
      <c r="Q155" s="9">
        <f>VLOOKUP($A155,'[1]Base_SIN HOMOLOGAR'!$A$1:$R$225,17,FALSE)</f>
        <v>3.9</v>
      </c>
      <c r="R155" s="9">
        <f>VLOOKUP($A155,'[1]Base_SIN HOMOLOGAR'!$A$1:$R$225,18,FALSE)</f>
        <v>0.88</v>
      </c>
    </row>
    <row r="156" spans="1:18" x14ac:dyDescent="0.3">
      <c r="A156" s="8" t="str">
        <f>'[1]Base_SIN HOMOLOGAR'!A156</f>
        <v>SCE-012</v>
      </c>
      <c r="B156" t="str">
        <f>VLOOKUP($A156,'[1]Base_SIN HOMOLOGAR'!$A$1:$R$225,2,FALSE)</f>
        <v>Cesar</v>
      </c>
      <c r="C156" t="str">
        <f>VLOOKUP($A156,'[1]Base_SIN HOMOLOGAR'!$A$1:$R$225,3,FALSE)</f>
        <v>El Copey</v>
      </c>
      <c r="D156" s="9">
        <f>VLOOKUP('[1]Base_SIN HOMOLOGAR'!$D156,[1]Dominios!$A$3:$C$23,2,FALSE)</f>
        <v>3</v>
      </c>
      <c r="E156" s="9" t="str">
        <f>VLOOKUP('[1]Base_SIN HOMOLOGAR'!D156,[1]Dominios!$A$3:$C$23,3,FALSE)</f>
        <v>Monomodal o Bimodal</v>
      </c>
      <c r="F156" s="9" t="str">
        <f>VLOOKUP($A156,'[1]Base_SIN HOMOLOGAR'!$A$1:$R$225,6,FALSE)</f>
        <v>1 - 3</v>
      </c>
      <c r="G156" s="9" t="str">
        <f>VLOOKUP($A156,'[1]Base_SIN HOMOLOGAR'!$A$1:$R$225,7,FALSE)</f>
        <v>N/A</v>
      </c>
      <c r="H156" s="9" t="str">
        <f>VLOOKUP($A156,'[1]Base_SIN HOMOLOGAR'!$A$1:$R$225,8,FALSE)</f>
        <v>Bien drenado</v>
      </c>
      <c r="I156" s="9" t="str">
        <f>VLOOKUP($A156,'[1]Base_SIN HOMOLOGAR'!$A$1:$R$225,9,FALSE)</f>
        <v>N/A</v>
      </c>
      <c r="J156" s="9">
        <f>VLOOKUP($A156,'[1]Base_SIN HOMOLOGAR'!$A$1:$R$225,10,FALSE)</f>
        <v>0</v>
      </c>
      <c r="K156" s="9" t="str">
        <f>VLOOKUP($A156,'[1]Base_SIN HOMOLOGAR'!$A$1:$R$225,11,FALSE)</f>
        <v>&lt;0.1</v>
      </c>
      <c r="L156" s="9" t="str">
        <f>VLOOKUP('[1]Base_SIN HOMOLOGAR'!L156,[1]Dominios!$E$3:$F$9,2,FALSE)</f>
        <v>100 - 150</v>
      </c>
      <c r="M156" s="9" t="str">
        <f>VLOOKUP($A156,'[1]Base_SIN HOMOLOGAR'!$A$1:$R$225,13,FALSE)</f>
        <v>Fina y media</v>
      </c>
      <c r="N156" s="9" t="str">
        <f>VLOOKUP($A156,'[1]Base_SIN HOMOLOGAR'!$A$1:$R$225,14,FALSE)</f>
        <v>Baja</v>
      </c>
      <c r="O156" s="9">
        <f>VLOOKUP($A156,'[1]Base_SIN HOMOLOGAR'!$A$1:$R$225,15,FALSE)</f>
        <v>0</v>
      </c>
      <c r="P156" s="9">
        <f>VLOOKUP($A156,'[1]Base_SIN HOMOLOGAR'!$A$1:$R$225,16,FALSE)</f>
        <v>0</v>
      </c>
      <c r="Q156" s="9">
        <f>VLOOKUP($A156,'[1]Base_SIN HOMOLOGAR'!$A$1:$R$225,17,FALSE)</f>
        <v>0</v>
      </c>
      <c r="R156" s="9">
        <f>VLOOKUP($A156,'[1]Base_SIN HOMOLOGAR'!$A$1:$R$225,18,FALSE)</f>
        <v>28.7</v>
      </c>
    </row>
    <row r="157" spans="1:18" x14ac:dyDescent="0.3">
      <c r="A157" s="8" t="str">
        <f>'[1]Base_SIN HOMOLOGAR'!A157</f>
        <v>SCE-023</v>
      </c>
      <c r="B157" t="str">
        <f>VLOOKUP($A157,'[1]Base_SIN HOMOLOGAR'!$A$1:$R$225,2,FALSE)</f>
        <v>Cesar</v>
      </c>
      <c r="C157" t="str">
        <f>VLOOKUP($A157,'[1]Base_SIN HOMOLOGAR'!$A$1:$R$225,3,FALSE)</f>
        <v>El Copey</v>
      </c>
      <c r="D157" s="9">
        <f>VLOOKUP('[1]Base_SIN HOMOLOGAR'!$D157,[1]Dominios!$A$3:$C$23,2,FALSE)</f>
        <v>3</v>
      </c>
      <c r="E157" s="9" t="str">
        <f>VLOOKUP('[1]Base_SIN HOMOLOGAR'!D157,[1]Dominios!$A$3:$C$23,3,FALSE)</f>
        <v>Monomodal o Bimodal</v>
      </c>
      <c r="F157" s="9" t="str">
        <f>VLOOKUP($A157,'[1]Base_SIN HOMOLOGAR'!$A$1:$R$225,6,FALSE)</f>
        <v>1 - 3</v>
      </c>
      <c r="G157" s="9" t="str">
        <f>VLOOKUP($A157,'[1]Base_SIN HOMOLOGAR'!$A$1:$R$225,7,FALSE)</f>
        <v>N/A</v>
      </c>
      <c r="H157" s="9" t="str">
        <f>VLOOKUP($A157,'[1]Base_SIN HOMOLOGAR'!$A$1:$R$225,8,FALSE)</f>
        <v>Bien drenado</v>
      </c>
      <c r="I157" s="9" t="str">
        <f>VLOOKUP($A157,'[1]Base_SIN HOMOLOGAR'!$A$1:$R$225,9,FALSE)</f>
        <v>N/A</v>
      </c>
      <c r="J157" s="9">
        <f>VLOOKUP($A157,'[1]Base_SIN HOMOLOGAR'!$A$1:$R$225,10,FALSE)</f>
        <v>0</v>
      </c>
      <c r="K157" s="9" t="str">
        <f>VLOOKUP($A157,'[1]Base_SIN HOMOLOGAR'!$A$1:$R$225,11,FALSE)</f>
        <v>N/A</v>
      </c>
      <c r="L157" s="9" t="str">
        <f>VLOOKUP('[1]Base_SIN HOMOLOGAR'!L157,[1]Dominios!$E$3:$F$9,2,FALSE)</f>
        <v>100 - 150</v>
      </c>
      <c r="M157" s="9" t="str">
        <f>VLOOKUP($A157,'[1]Base_SIN HOMOLOGAR'!$A$1:$R$225,13,FALSE)</f>
        <v>Fina y media</v>
      </c>
      <c r="N157" s="9" t="str">
        <f>VLOOKUP($A157,'[1]Base_SIN HOMOLOGAR'!$A$1:$R$225,14,FALSE)</f>
        <v>Baja</v>
      </c>
      <c r="O157" s="9">
        <f>VLOOKUP($A157,'[1]Base_SIN HOMOLOGAR'!$A$1:$R$225,15,FALSE)</f>
        <v>0</v>
      </c>
      <c r="P157" s="9">
        <f>VLOOKUP($A157,'[1]Base_SIN HOMOLOGAR'!$A$1:$R$225,16,FALSE)</f>
        <v>0</v>
      </c>
      <c r="Q157" s="9">
        <f>VLOOKUP($A157,'[1]Base_SIN HOMOLOGAR'!$A$1:$R$225,17,FALSE)</f>
        <v>2.9850746268656718</v>
      </c>
      <c r="R157" s="9">
        <f>VLOOKUP($A157,'[1]Base_SIN HOMOLOGAR'!$A$1:$R$225,18,FALSE)</f>
        <v>1.7</v>
      </c>
    </row>
    <row r="158" spans="1:18" x14ac:dyDescent="0.3">
      <c r="A158" s="8" t="str">
        <f>'[1]Base_SIN HOMOLOGAR'!A158</f>
        <v>SCE-052</v>
      </c>
      <c r="B158" t="str">
        <f>VLOOKUP($A158,'[1]Base_SIN HOMOLOGAR'!$A$1:$R$225,2,FALSE)</f>
        <v>Cesar</v>
      </c>
      <c r="C158" t="str">
        <f>VLOOKUP($A158,'[1]Base_SIN HOMOLOGAR'!$A$1:$R$225,3,FALSE)</f>
        <v>El Copey</v>
      </c>
      <c r="D158" s="9">
        <f>VLOOKUP('[1]Base_SIN HOMOLOGAR'!$D158,[1]Dominios!$A$3:$C$23,2,FALSE)</f>
        <v>3</v>
      </c>
      <c r="E158" s="9" t="str">
        <f>VLOOKUP('[1]Base_SIN HOMOLOGAR'!D158,[1]Dominios!$A$3:$C$23,3,FALSE)</f>
        <v>Monomodal o Bimodal</v>
      </c>
      <c r="F158" s="9" t="str">
        <f>VLOOKUP($A158,'[1]Base_SIN HOMOLOGAR'!$A$1:$R$225,6,FALSE)</f>
        <v>0 - 1</v>
      </c>
      <c r="G158" s="9" t="str">
        <f>VLOOKUP($A158,'[1]Base_SIN HOMOLOGAR'!$A$1:$R$225,7,FALSE)</f>
        <v>N/A</v>
      </c>
      <c r="H158" s="9" t="str">
        <f>VLOOKUP($A158,'[1]Base_SIN HOMOLOGAR'!$A$1:$R$225,8,FALSE)</f>
        <v>Bien drenado</v>
      </c>
      <c r="I158" s="9" t="str">
        <f>VLOOKUP($A158,'[1]Base_SIN HOMOLOGAR'!$A$1:$R$225,9,FALSE)</f>
        <v>N/A</v>
      </c>
      <c r="J158" s="9">
        <f>VLOOKUP($A158,'[1]Base_SIN HOMOLOGAR'!$A$1:$R$225,10,FALSE)</f>
        <v>0</v>
      </c>
      <c r="K158" s="9" t="str">
        <f>VLOOKUP($A158,'[1]Base_SIN HOMOLOGAR'!$A$1:$R$225,11,FALSE)</f>
        <v>N/A</v>
      </c>
      <c r="L158" s="9" t="str">
        <f>VLOOKUP('[1]Base_SIN HOMOLOGAR'!L158,[1]Dominios!$E$3:$F$9,2,FALSE)</f>
        <v>100 - 150</v>
      </c>
      <c r="M158" s="9" t="str">
        <f>VLOOKUP($A158,'[1]Base_SIN HOMOLOGAR'!$A$1:$R$225,13,FALSE)</f>
        <v>Fina y media</v>
      </c>
      <c r="N158" s="9" t="str">
        <f>VLOOKUP($A158,'[1]Base_SIN HOMOLOGAR'!$A$1:$R$225,14,FALSE)</f>
        <v>Media</v>
      </c>
      <c r="O158" s="9">
        <f>VLOOKUP($A158,'[1]Base_SIN HOMOLOGAR'!$A$1:$R$225,15,FALSE)</f>
        <v>0</v>
      </c>
      <c r="P158" s="9">
        <f>VLOOKUP($A158,'[1]Base_SIN HOMOLOGAR'!$A$1:$R$225,16,FALSE)</f>
        <v>0</v>
      </c>
      <c r="Q158" s="9">
        <f>VLOOKUP($A158,'[1]Base_SIN HOMOLOGAR'!$A$1:$R$225,17,FALSE)</f>
        <v>0</v>
      </c>
      <c r="R158" s="9">
        <f>VLOOKUP($A158,'[1]Base_SIN HOMOLOGAR'!$A$1:$R$225,18,FALSE)</f>
        <v>181</v>
      </c>
    </row>
    <row r="159" spans="1:18" x14ac:dyDescent="0.3">
      <c r="A159" s="8" t="str">
        <f>'[1]Base_SIN HOMOLOGAR'!A159</f>
        <v>SCE-076</v>
      </c>
      <c r="B159" t="str">
        <f>VLOOKUP($A159,'[1]Base_SIN HOMOLOGAR'!$A$1:$R$225,2,FALSE)</f>
        <v>Cesar</v>
      </c>
      <c r="C159" t="str">
        <f>VLOOKUP($A159,'[1]Base_SIN HOMOLOGAR'!$A$1:$R$225,3,FALSE)</f>
        <v>Chimila</v>
      </c>
      <c r="D159" s="9">
        <f>VLOOKUP('[1]Base_SIN HOMOLOGAR'!$D159,[1]Dominios!$A$3:$C$23,2,FALSE)</f>
        <v>3</v>
      </c>
      <c r="E159" s="9" t="str">
        <f>VLOOKUP('[1]Base_SIN HOMOLOGAR'!D159,[1]Dominios!$A$3:$C$23,3,FALSE)</f>
        <v>Monomodal o Bimodal</v>
      </c>
      <c r="F159" s="9" t="str">
        <f>VLOOKUP($A159,'[1]Base_SIN HOMOLOGAR'!$A$1:$R$225,6,FALSE)</f>
        <v>1 - 3</v>
      </c>
      <c r="G159" s="9" t="str">
        <f>VLOOKUP($A159,'[1]Base_SIN HOMOLOGAR'!$A$1:$R$225,7,FALSE)</f>
        <v>N/A</v>
      </c>
      <c r="H159" s="9" t="str">
        <f>VLOOKUP($A159,'[1]Base_SIN HOMOLOGAR'!$A$1:$R$225,8,FALSE)</f>
        <v>Bien drenado</v>
      </c>
      <c r="I159" s="9" t="str">
        <f>VLOOKUP($A159,'[1]Base_SIN HOMOLOGAR'!$A$1:$R$225,9,FALSE)</f>
        <v>Ocasional</v>
      </c>
      <c r="J159" s="9">
        <f>VLOOKUP($A159,'[1]Base_SIN HOMOLOGAR'!$A$1:$R$225,10,FALSE)</f>
        <v>0</v>
      </c>
      <c r="K159" s="9" t="str">
        <f>VLOOKUP($A159,'[1]Base_SIN HOMOLOGAR'!$A$1:$R$225,11,FALSE)</f>
        <v>0.1 - 3</v>
      </c>
      <c r="L159" s="9" t="str">
        <f>VLOOKUP('[1]Base_SIN HOMOLOGAR'!L159,[1]Dominios!$E$3:$F$9,2,FALSE)</f>
        <v>25 - 50</v>
      </c>
      <c r="M159" s="9" t="str">
        <f>VLOOKUP($A159,'[1]Base_SIN HOMOLOGAR'!$A$1:$R$225,13,FALSE)</f>
        <v>Fina y media</v>
      </c>
      <c r="N159" s="9" t="str">
        <f>VLOOKUP($A159,'[1]Base_SIN HOMOLOGAR'!$A$1:$R$225,14,FALSE)</f>
        <v>Baja</v>
      </c>
      <c r="O159" s="9">
        <f>VLOOKUP($A159,'[1]Base_SIN HOMOLOGAR'!$A$1:$R$225,15,FALSE)</f>
        <v>0</v>
      </c>
      <c r="P159" s="9">
        <f>VLOOKUP($A159,'[1]Base_SIN HOMOLOGAR'!$A$1:$R$225,16,FALSE)</f>
        <v>0</v>
      </c>
      <c r="Q159" s="9">
        <f>VLOOKUP($A159,'[1]Base_SIN HOMOLOGAR'!$A$1:$R$225,17,FALSE)</f>
        <v>3.542234332425068</v>
      </c>
      <c r="R159" s="9">
        <f>VLOOKUP($A159,'[1]Base_SIN HOMOLOGAR'!$A$1:$R$225,18,FALSE)</f>
        <v>1.5</v>
      </c>
    </row>
    <row r="160" spans="1:18" x14ac:dyDescent="0.3">
      <c r="A160" s="8" t="str">
        <f>'[1]Base_SIN HOMOLOGAR'!A160</f>
        <v>SCE-081</v>
      </c>
      <c r="B160" t="str">
        <f>VLOOKUP($A160,'[1]Base_SIN HOMOLOGAR'!$A$1:$R$225,2,FALSE)</f>
        <v>Cesar</v>
      </c>
      <c r="C160" t="str">
        <f>VLOOKUP($A160,'[1]Base_SIN HOMOLOGAR'!$A$1:$R$225,3,FALSE)</f>
        <v>El Copey</v>
      </c>
      <c r="D160" s="9">
        <f>VLOOKUP('[1]Base_SIN HOMOLOGAR'!$D160,[1]Dominios!$A$3:$C$23,2,FALSE)</f>
        <v>3</v>
      </c>
      <c r="E160" s="9" t="str">
        <f>VLOOKUP('[1]Base_SIN HOMOLOGAR'!D160,[1]Dominios!$A$3:$C$23,3,FALSE)</f>
        <v>Monomodal o Bimodal</v>
      </c>
      <c r="F160" s="9" t="str">
        <f>VLOOKUP($A160,'[1]Base_SIN HOMOLOGAR'!$A$1:$R$225,6,FALSE)</f>
        <v>1 - 3</v>
      </c>
      <c r="G160" s="9" t="str">
        <f>VLOOKUP($A160,'[1]Base_SIN HOMOLOGAR'!$A$1:$R$225,7,FALSE)</f>
        <v>N/A</v>
      </c>
      <c r="H160" s="9" t="str">
        <f>VLOOKUP($A160,'[1]Base_SIN HOMOLOGAR'!$A$1:$R$225,8,FALSE)</f>
        <v>Bien drenado</v>
      </c>
      <c r="I160" s="9" t="str">
        <f>VLOOKUP($A160,'[1]Base_SIN HOMOLOGAR'!$A$1:$R$225,9,FALSE)</f>
        <v>Ocasional</v>
      </c>
      <c r="J160" s="9">
        <f>VLOOKUP($A160,'[1]Base_SIN HOMOLOGAR'!$A$1:$R$225,10,FALSE)</f>
        <v>0</v>
      </c>
      <c r="K160" s="9" t="str">
        <f>VLOOKUP($A160,'[1]Base_SIN HOMOLOGAR'!$A$1:$R$225,11,FALSE)</f>
        <v>15 - 50</v>
      </c>
      <c r="L160" s="9" t="str">
        <f>VLOOKUP('[1]Base_SIN HOMOLOGAR'!L160,[1]Dominios!$E$3:$F$9,2,FALSE)</f>
        <v>75 - 100</v>
      </c>
      <c r="M160" s="9" t="str">
        <f>VLOOKUP($A160,'[1]Base_SIN HOMOLOGAR'!$A$1:$R$225,13,FALSE)</f>
        <v>Fina y media</v>
      </c>
      <c r="N160" s="9" t="str">
        <f>VLOOKUP($A160,'[1]Base_SIN HOMOLOGAR'!$A$1:$R$225,14,FALSE)</f>
        <v>Media</v>
      </c>
      <c r="O160" s="9">
        <f>VLOOKUP($A160,'[1]Base_SIN HOMOLOGAR'!$A$1:$R$225,15,FALSE)</f>
        <v>0</v>
      </c>
      <c r="P160" s="9">
        <f>VLOOKUP($A160,'[1]Base_SIN HOMOLOGAR'!$A$1:$R$225,16,FALSE)</f>
        <v>0</v>
      </c>
      <c r="Q160" s="9">
        <f>VLOOKUP($A160,'[1]Base_SIN HOMOLOGAR'!$A$1:$R$225,17,FALSE)</f>
        <v>1.0101010101010099</v>
      </c>
      <c r="R160" s="9">
        <f>VLOOKUP($A160,'[1]Base_SIN HOMOLOGAR'!$A$1:$R$225,18,FALSE)</f>
        <v>7.8</v>
      </c>
    </row>
    <row r="161" spans="1:18" x14ac:dyDescent="0.3">
      <c r="A161" s="8" t="str">
        <f>'[1]Base_SIN HOMOLOGAR'!A161</f>
        <v>SMG-024</v>
      </c>
      <c r="B161" t="str">
        <f>VLOOKUP($A161,'[1]Base_SIN HOMOLOGAR'!$A$1:$R$225,2,FALSE)</f>
        <v>Magdalena</v>
      </c>
      <c r="C161" t="str">
        <f>VLOOKUP($A161,'[1]Base_SIN HOMOLOGAR'!$A$1:$R$225,3,FALSE)</f>
        <v>Ciénaga</v>
      </c>
      <c r="D161" s="9">
        <f>VLOOKUP('[1]Base_SIN HOMOLOGAR'!$D161,[1]Dominios!$A$3:$C$23,2,FALSE)</f>
        <v>4</v>
      </c>
      <c r="E161" s="9" t="str">
        <f>VLOOKUP('[1]Base_SIN HOMOLOGAR'!D161,[1]Dominios!$A$3:$C$23,3,FALSE)</f>
        <v>Monomodal o Bimodal</v>
      </c>
      <c r="F161" s="9" t="str">
        <f>VLOOKUP($A161,'[1]Base_SIN HOMOLOGAR'!$A$1:$R$225,6,FALSE)</f>
        <v>25 - 50</v>
      </c>
      <c r="G161" s="9" t="str">
        <f>VLOOKUP($A161,'[1]Base_SIN HOMOLOGAR'!$A$1:$R$225,7,FALSE)</f>
        <v>Ligero</v>
      </c>
      <c r="H161" s="9" t="str">
        <f>VLOOKUP($A161,'[1]Base_SIN HOMOLOGAR'!$A$1:$R$225,8,FALSE)</f>
        <v>Bien drenado</v>
      </c>
      <c r="I161" s="9" t="str">
        <f>VLOOKUP($A161,'[1]Base_SIN HOMOLOGAR'!$A$1:$R$225,9,FALSE)</f>
        <v>N/A</v>
      </c>
      <c r="J161" s="9" t="str">
        <f>VLOOKUP($A161,'[1]Base_SIN HOMOLOGAR'!$A$1:$R$225,10,FALSE)</f>
        <v>3</v>
      </c>
      <c r="K161" s="9" t="str">
        <f>VLOOKUP($A161,'[1]Base_SIN HOMOLOGAR'!$A$1:$R$225,11,FALSE)</f>
        <v>15 - 50</v>
      </c>
      <c r="L161" s="9" t="str">
        <f>VLOOKUP('[1]Base_SIN HOMOLOGAR'!L161,[1]Dominios!$E$3:$F$9,2,FALSE)</f>
        <v>100 - 150</v>
      </c>
      <c r="M161" s="9" t="str">
        <f>VLOOKUP($A161,'[1]Base_SIN HOMOLOGAR'!$A$1:$R$225,13,FALSE)</f>
        <v>Media y gruesa</v>
      </c>
      <c r="N161" s="9" t="str">
        <f>VLOOKUP($A161,'[1]Base_SIN HOMOLOGAR'!$A$1:$R$225,14,FALSE)</f>
        <v>Baja</v>
      </c>
      <c r="O161" s="9">
        <f>VLOOKUP($A161,'[1]Base_SIN HOMOLOGAR'!$A$1:$R$225,15,FALSE)</f>
        <v>0</v>
      </c>
      <c r="P161" s="9">
        <f>VLOOKUP($A161,'[1]Base_SIN HOMOLOGAR'!$A$1:$R$225,16,FALSE)</f>
        <v>0</v>
      </c>
      <c r="Q161" s="9">
        <f>VLOOKUP($A161,'[1]Base_SIN HOMOLOGAR'!$A$1:$R$225,17,FALSE)</f>
        <v>0</v>
      </c>
      <c r="R161" s="9">
        <f>VLOOKUP($A161,'[1]Base_SIN HOMOLOGAR'!$A$1:$R$225,18,FALSE)</f>
        <v>4.2</v>
      </c>
    </row>
    <row r="162" spans="1:18" x14ac:dyDescent="0.3">
      <c r="A162" s="8" t="str">
        <f>'[1]Base_SIN HOMOLOGAR'!A162</f>
        <v>SMG-035</v>
      </c>
      <c r="B162" t="str">
        <f>VLOOKUP($A162,'[1]Base_SIN HOMOLOGAR'!$A$1:$R$225,2,FALSE)</f>
        <v>Magdalena</v>
      </c>
      <c r="C162" t="str">
        <f>VLOOKUP($A162,'[1]Base_SIN HOMOLOGAR'!$A$1:$R$225,3,FALSE)</f>
        <v>Ciénaga</v>
      </c>
      <c r="D162" s="9">
        <f>VLOOKUP('[1]Base_SIN HOMOLOGAR'!$D162,[1]Dominios!$A$3:$C$23,2,FALSE)</f>
        <v>3</v>
      </c>
      <c r="E162" s="9" t="str">
        <f>VLOOKUP('[1]Base_SIN HOMOLOGAR'!D162,[1]Dominios!$A$3:$C$23,3,FALSE)</f>
        <v>Monomodal o Bimodal</v>
      </c>
      <c r="F162" s="9" t="str">
        <f>VLOOKUP($A162,'[1]Base_SIN HOMOLOGAR'!$A$1:$R$225,6,FALSE)</f>
        <v>25 - 50</v>
      </c>
      <c r="G162" s="9" t="str">
        <f>VLOOKUP($A162,'[1]Base_SIN HOMOLOGAR'!$A$1:$R$225,7,FALSE)</f>
        <v>Ligero</v>
      </c>
      <c r="H162" s="9" t="str">
        <f>VLOOKUP($A162,'[1]Base_SIN HOMOLOGAR'!$A$1:$R$225,8,FALSE)</f>
        <v>Bien drenado</v>
      </c>
      <c r="I162" s="9" t="str">
        <f>VLOOKUP($A162,'[1]Base_SIN HOMOLOGAR'!$A$1:$R$225,9,FALSE)</f>
        <v>N/A</v>
      </c>
      <c r="J162" s="9" t="str">
        <f>VLOOKUP($A162,'[1]Base_SIN HOMOLOGAR'!$A$1:$R$225,10,FALSE)</f>
        <v>N/A</v>
      </c>
      <c r="K162" s="9" t="str">
        <f>VLOOKUP($A162,'[1]Base_SIN HOMOLOGAR'!$A$1:$R$225,11,FALSE)</f>
        <v>50 - 90</v>
      </c>
      <c r="L162" s="9" t="str">
        <f>VLOOKUP('[1]Base_SIN HOMOLOGAR'!L162,[1]Dominios!$E$3:$F$9,2,FALSE)</f>
        <v>100 - 150</v>
      </c>
      <c r="M162" s="9" t="str">
        <f>VLOOKUP($A162,'[1]Base_SIN HOMOLOGAR'!$A$1:$R$225,13,FALSE)</f>
        <v>Fina y media</v>
      </c>
      <c r="N162" s="9" t="str">
        <f>VLOOKUP($A162,'[1]Base_SIN HOMOLOGAR'!$A$1:$R$225,14,FALSE)</f>
        <v>Alta</v>
      </c>
      <c r="O162" s="9">
        <f>VLOOKUP($A162,'[1]Base_SIN HOMOLOGAR'!$A$1:$R$225,15,FALSE)</f>
        <v>0</v>
      </c>
      <c r="P162" s="9">
        <f>VLOOKUP($A162,'[1]Base_SIN HOMOLOGAR'!$A$1:$R$225,16,FALSE)</f>
        <v>0</v>
      </c>
      <c r="Q162" s="9">
        <f>VLOOKUP($A162,'[1]Base_SIN HOMOLOGAR'!$A$1:$R$225,17,FALSE)</f>
        <v>0</v>
      </c>
      <c r="R162" s="9">
        <f>VLOOKUP($A162,'[1]Base_SIN HOMOLOGAR'!$A$1:$R$225,18,FALSE)</f>
        <v>100</v>
      </c>
    </row>
    <row r="163" spans="1:18" x14ac:dyDescent="0.3">
      <c r="A163" s="8" t="str">
        <f>'[1]Base_SIN HOMOLOGAR'!A163</f>
        <v>SMG-039</v>
      </c>
      <c r="B163" t="str">
        <f>VLOOKUP($A163,'[1]Base_SIN HOMOLOGAR'!$A$1:$R$225,2,FALSE)</f>
        <v>Magdalena</v>
      </c>
      <c r="C163" t="str">
        <f>VLOOKUP($A163,'[1]Base_SIN HOMOLOGAR'!$A$1:$R$225,3,FALSE)</f>
        <v>Fundación</v>
      </c>
      <c r="D163" s="9">
        <f>VLOOKUP('[1]Base_SIN HOMOLOGAR'!$D163,[1]Dominios!$A$3:$C$23,2,FALSE)</f>
        <v>9</v>
      </c>
      <c r="E163" s="9" t="str">
        <f>VLOOKUP('[1]Base_SIN HOMOLOGAR'!D163,[1]Dominios!$A$3:$C$23,3,FALSE)</f>
        <v>Monomodal o Bimodal</v>
      </c>
      <c r="F163" s="9" t="str">
        <f>VLOOKUP($A163,'[1]Base_SIN HOMOLOGAR'!$A$1:$R$225,6,FALSE)</f>
        <v>25 - 50</v>
      </c>
      <c r="G163" s="9" t="str">
        <f>VLOOKUP($A163,'[1]Base_SIN HOMOLOGAR'!$A$1:$R$225,7,FALSE)</f>
        <v>Ligero</v>
      </c>
      <c r="H163" s="9" t="str">
        <f>VLOOKUP($A163,'[1]Base_SIN HOMOLOGAR'!$A$1:$R$225,8,FALSE)</f>
        <v>Bien drenado</v>
      </c>
      <c r="I163" s="9" t="str">
        <f>VLOOKUP($A163,'[1]Base_SIN HOMOLOGAR'!$A$1:$R$225,9,FALSE)</f>
        <v>N/A</v>
      </c>
      <c r="J163" s="9" t="str">
        <f>VLOOKUP($A163,'[1]Base_SIN HOMOLOGAR'!$A$1:$R$225,10,FALSE)</f>
        <v>5</v>
      </c>
      <c r="K163" s="9" t="str">
        <f>VLOOKUP($A163,'[1]Base_SIN HOMOLOGAR'!$A$1:$R$225,11,FALSE)</f>
        <v>N/A</v>
      </c>
      <c r="L163" s="9" t="str">
        <f>VLOOKUP('[1]Base_SIN HOMOLOGAR'!L163,[1]Dominios!$E$3:$F$9,2,FALSE)</f>
        <v>50 - 75</v>
      </c>
      <c r="M163" s="9" t="str">
        <f>VLOOKUP($A163,'[1]Base_SIN HOMOLOGAR'!$A$1:$R$225,13,FALSE)</f>
        <v>Fina y media</v>
      </c>
      <c r="N163" s="9" t="str">
        <f>VLOOKUP($A163,'[1]Base_SIN HOMOLOGAR'!$A$1:$R$225,14,FALSE)</f>
        <v>Baja</v>
      </c>
      <c r="O163" s="9">
        <f>VLOOKUP($A163,'[1]Base_SIN HOMOLOGAR'!$A$1:$R$225,15,FALSE)</f>
        <v>0</v>
      </c>
      <c r="P163" s="9">
        <f>VLOOKUP($A163,'[1]Base_SIN HOMOLOGAR'!$A$1:$R$225,16,FALSE)</f>
        <v>0</v>
      </c>
      <c r="Q163" s="9">
        <f>VLOOKUP($A163,'[1]Base_SIN HOMOLOGAR'!$A$1:$R$225,17,FALSE)</f>
        <v>6.5</v>
      </c>
      <c r="R163" s="9">
        <f>VLOOKUP($A163,'[1]Base_SIN HOMOLOGAR'!$A$1:$R$225,18,FALSE)</f>
        <v>1.2</v>
      </c>
    </row>
    <row r="164" spans="1:18" x14ac:dyDescent="0.3">
      <c r="A164" s="8" t="str">
        <f>'[1]Base_SIN HOMOLOGAR'!A164</f>
        <v>SMG-040</v>
      </c>
      <c r="B164" t="str">
        <f>VLOOKUP($A164,'[1]Base_SIN HOMOLOGAR'!$A$1:$R$225,2,FALSE)</f>
        <v>Magdalena</v>
      </c>
      <c r="C164" t="str">
        <f>VLOOKUP($A164,'[1]Base_SIN HOMOLOGAR'!$A$1:$R$225,3,FALSE)</f>
        <v>Fundación</v>
      </c>
      <c r="D164" s="9">
        <f>VLOOKUP('[1]Base_SIN HOMOLOGAR'!$D164,[1]Dominios!$A$3:$C$23,2,FALSE)</f>
        <v>3</v>
      </c>
      <c r="E164" s="9" t="str">
        <f>VLOOKUP('[1]Base_SIN HOMOLOGAR'!D164,[1]Dominios!$A$3:$C$23,3,FALSE)</f>
        <v>Monomodal o Bimodal</v>
      </c>
      <c r="F164" s="9" t="str">
        <f>VLOOKUP($A164,'[1]Base_SIN HOMOLOGAR'!$A$1:$R$225,6,FALSE)</f>
        <v>50 - 75</v>
      </c>
      <c r="G164" s="9" t="str">
        <f>VLOOKUP($A164,'[1]Base_SIN HOMOLOGAR'!$A$1:$R$225,7,FALSE)</f>
        <v>Ligero</v>
      </c>
      <c r="H164" s="9" t="str">
        <f>VLOOKUP($A164,'[1]Base_SIN HOMOLOGAR'!$A$1:$R$225,8,FALSE)</f>
        <v>Bien drenado</v>
      </c>
      <c r="I164" s="9" t="str">
        <f>VLOOKUP($A164,'[1]Base_SIN HOMOLOGAR'!$A$1:$R$225,9,FALSE)</f>
        <v>N/A</v>
      </c>
      <c r="J164" s="9" t="str">
        <f>VLOOKUP($A164,'[1]Base_SIN HOMOLOGAR'!$A$1:$R$225,10,FALSE)</f>
        <v>40</v>
      </c>
      <c r="K164" s="9" t="str">
        <f>VLOOKUP($A164,'[1]Base_SIN HOMOLOGAR'!$A$1:$R$225,11,FALSE)</f>
        <v>N/A</v>
      </c>
      <c r="L164" s="9" t="str">
        <f>VLOOKUP('[1]Base_SIN HOMOLOGAR'!L164,[1]Dominios!$E$3:$F$9,2,FALSE)</f>
        <v>&lt;25</v>
      </c>
      <c r="M164" s="9" t="str">
        <f>VLOOKUP($A164,'[1]Base_SIN HOMOLOGAR'!$A$1:$R$225,13,FALSE)</f>
        <v>Fina y media</v>
      </c>
      <c r="N164" s="9" t="str">
        <f>VLOOKUP($A164,'[1]Base_SIN HOMOLOGAR'!$A$1:$R$225,14,FALSE)</f>
        <v>Muy baja</v>
      </c>
      <c r="O164" s="9">
        <f>VLOOKUP($A164,'[1]Base_SIN HOMOLOGAR'!$A$1:$R$225,15,FALSE)</f>
        <v>0</v>
      </c>
      <c r="P164" s="9">
        <f>VLOOKUP($A164,'[1]Base_SIN HOMOLOGAR'!$A$1:$R$225,16,FALSE)</f>
        <v>0</v>
      </c>
      <c r="Q164" s="9">
        <f>VLOOKUP($A164,'[1]Base_SIN HOMOLOGAR'!$A$1:$R$225,17,FALSE)</f>
        <v>0</v>
      </c>
      <c r="R164" s="9">
        <f>VLOOKUP($A164,'[1]Base_SIN HOMOLOGAR'!$A$1:$R$225,18,FALSE)</f>
        <v>0</v>
      </c>
    </row>
    <row r="165" spans="1:18" x14ac:dyDescent="0.3">
      <c r="A165" s="8" t="str">
        <f>'[1]Base_SIN HOMOLOGAR'!A165</f>
        <v>SMG-078</v>
      </c>
      <c r="B165" t="str">
        <f>VLOOKUP($A165,'[1]Base_SIN HOMOLOGAR'!$A$1:$R$225,2,FALSE)</f>
        <v>Magdalena</v>
      </c>
      <c r="C165" t="str">
        <f>VLOOKUP($A165,'[1]Base_SIN HOMOLOGAR'!$A$1:$R$225,3,FALSE)</f>
        <v>Fundación</v>
      </c>
      <c r="D165" s="9">
        <f>VLOOKUP('[1]Base_SIN HOMOLOGAR'!$D165,[1]Dominios!$A$3:$C$23,2,FALSE)</f>
        <v>3</v>
      </c>
      <c r="E165" s="9" t="str">
        <f>VLOOKUP('[1]Base_SIN HOMOLOGAR'!D165,[1]Dominios!$A$3:$C$23,3,FALSE)</f>
        <v>Monomodal o Bimodal</v>
      </c>
      <c r="F165" s="9" t="str">
        <f>VLOOKUP($A165,'[1]Base_SIN HOMOLOGAR'!$A$1:$R$225,6,FALSE)</f>
        <v>1 - 3</v>
      </c>
      <c r="G165" s="9" t="str">
        <f>VLOOKUP($A165,'[1]Base_SIN HOMOLOGAR'!$A$1:$R$225,7,FALSE)</f>
        <v>N/A</v>
      </c>
      <c r="H165" s="9" t="str">
        <f>VLOOKUP($A165,'[1]Base_SIN HOMOLOGAR'!$A$1:$R$225,8,FALSE)</f>
        <v>Bien drenado</v>
      </c>
      <c r="I165" s="9" t="str">
        <f>VLOOKUP($A165,'[1]Base_SIN HOMOLOGAR'!$A$1:$R$225,9,FALSE)</f>
        <v>Ocasional</v>
      </c>
      <c r="J165" s="9" t="str">
        <f>VLOOKUP($A165,'[1]Base_SIN HOMOLOGAR'!$A$1:$R$225,10,FALSE)</f>
        <v>N/A</v>
      </c>
      <c r="K165" s="9" t="str">
        <f>VLOOKUP($A165,'[1]Base_SIN HOMOLOGAR'!$A$1:$R$225,11,FALSE)</f>
        <v>N/A</v>
      </c>
      <c r="L165" s="9" t="str">
        <f>VLOOKUP('[1]Base_SIN HOMOLOGAR'!L165,[1]Dominios!$E$3:$F$9,2,FALSE)</f>
        <v>75 - 100</v>
      </c>
      <c r="M165" s="9" t="str">
        <f>VLOOKUP($A165,'[1]Base_SIN HOMOLOGAR'!$A$1:$R$225,13,FALSE)</f>
        <v>Fina</v>
      </c>
      <c r="N165" s="9" t="str">
        <f>VLOOKUP($A165,'[1]Base_SIN HOMOLOGAR'!$A$1:$R$225,14,FALSE)</f>
        <v>Alta</v>
      </c>
      <c r="O165" s="9">
        <f>VLOOKUP($A165,'[1]Base_SIN HOMOLOGAR'!$A$1:$R$225,15,FALSE)</f>
        <v>0</v>
      </c>
      <c r="P165" s="9">
        <f>VLOOKUP($A165,'[1]Base_SIN HOMOLOGAR'!$A$1:$R$225,16,FALSE)</f>
        <v>0</v>
      </c>
      <c r="Q165" s="9">
        <f>VLOOKUP($A165,'[1]Base_SIN HOMOLOGAR'!$A$1:$R$225,17,FALSE)</f>
        <v>0</v>
      </c>
      <c r="R165" s="9">
        <f>VLOOKUP($A165,'[1]Base_SIN HOMOLOGAR'!$A$1:$R$225,18,FALSE)</f>
        <v>81.8</v>
      </c>
    </row>
    <row r="166" spans="1:18" x14ac:dyDescent="0.3">
      <c r="A166" s="8" t="str">
        <f>'[1]Base_SIN HOMOLOGAR'!A166</f>
        <v>SMG-079</v>
      </c>
      <c r="B166" t="str">
        <f>VLOOKUP($A166,'[1]Base_SIN HOMOLOGAR'!$A$1:$R$225,2,FALSE)</f>
        <v>Magdalena</v>
      </c>
      <c r="C166" t="str">
        <f>VLOOKUP($A166,'[1]Base_SIN HOMOLOGAR'!$A$1:$R$225,3,FALSE)</f>
        <v>Fundación</v>
      </c>
      <c r="D166" s="9">
        <f>VLOOKUP('[1]Base_SIN HOMOLOGAR'!$D166,[1]Dominios!$A$3:$C$23,2,FALSE)</f>
        <v>3</v>
      </c>
      <c r="E166" s="9" t="str">
        <f>VLOOKUP('[1]Base_SIN HOMOLOGAR'!D166,[1]Dominios!$A$3:$C$23,3,FALSE)</f>
        <v>Monomodal o Bimodal</v>
      </c>
      <c r="F166" s="9" t="str">
        <f>VLOOKUP($A166,'[1]Base_SIN HOMOLOGAR'!$A$1:$R$225,6,FALSE)</f>
        <v>25 - 50</v>
      </c>
      <c r="G166" s="9" t="str">
        <f>VLOOKUP($A166,'[1]Base_SIN HOMOLOGAR'!$A$1:$R$225,7,FALSE)</f>
        <v>Ligero</v>
      </c>
      <c r="H166" s="9" t="str">
        <f>VLOOKUP($A166,'[1]Base_SIN HOMOLOGAR'!$A$1:$R$225,8,FALSE)</f>
        <v>Excesivamente drenado</v>
      </c>
      <c r="I166" s="9" t="str">
        <f>VLOOKUP($A166,'[1]Base_SIN HOMOLOGAR'!$A$1:$R$225,9,FALSE)</f>
        <v>N/A</v>
      </c>
      <c r="J166" s="9" t="str">
        <f>VLOOKUP($A166,'[1]Base_SIN HOMOLOGAR'!$A$1:$R$225,10,FALSE)</f>
        <v>50</v>
      </c>
      <c r="K166" s="9" t="str">
        <f>VLOOKUP($A166,'[1]Base_SIN HOMOLOGAR'!$A$1:$R$225,11,FALSE)</f>
        <v>N/A</v>
      </c>
      <c r="L166" s="9" t="str">
        <f>VLOOKUP('[1]Base_SIN HOMOLOGAR'!L166,[1]Dominios!$E$3:$F$9,2,FALSE)</f>
        <v>25 - 50</v>
      </c>
      <c r="M166" s="9" t="str">
        <f>VLOOKUP($A166,'[1]Base_SIN HOMOLOGAR'!$A$1:$R$225,13,FALSE)</f>
        <v>Fina y media</v>
      </c>
      <c r="N166" s="9" t="str">
        <f>VLOOKUP($A166,'[1]Base_SIN HOMOLOGAR'!$A$1:$R$225,14,FALSE)</f>
        <v>Baja</v>
      </c>
      <c r="O166" s="9">
        <f>VLOOKUP($A166,'[1]Base_SIN HOMOLOGAR'!$A$1:$R$225,15,FALSE)</f>
        <v>0</v>
      </c>
      <c r="P166" s="9">
        <f>VLOOKUP($A166,'[1]Base_SIN HOMOLOGAR'!$A$1:$R$225,16,FALSE)</f>
        <v>0</v>
      </c>
      <c r="Q166" s="9">
        <f>VLOOKUP($A166,'[1]Base_SIN HOMOLOGAR'!$A$1:$R$225,17,FALSE)</f>
        <v>0</v>
      </c>
      <c r="R166" s="9">
        <f>VLOOKUP($A166,'[1]Base_SIN HOMOLOGAR'!$A$1:$R$225,18,FALSE)</f>
        <v>9.6</v>
      </c>
    </row>
    <row r="167" spans="1:18" x14ac:dyDescent="0.3">
      <c r="A167" s="8" t="str">
        <f>'[1]Base_SIN HOMOLOGAR'!A167</f>
        <v>SMG-080</v>
      </c>
      <c r="B167" t="str">
        <f>VLOOKUP($A167,'[1]Base_SIN HOMOLOGAR'!$A$1:$R$225,2,FALSE)</f>
        <v>Magdalena</v>
      </c>
      <c r="C167" t="str">
        <f>VLOOKUP($A167,'[1]Base_SIN HOMOLOGAR'!$A$1:$R$225,3,FALSE)</f>
        <v>Fundación</v>
      </c>
      <c r="D167" s="9">
        <f>VLOOKUP('[1]Base_SIN HOMOLOGAR'!$D167,[1]Dominios!$A$3:$C$23,2,FALSE)</f>
        <v>3</v>
      </c>
      <c r="E167" s="9" t="str">
        <f>VLOOKUP('[1]Base_SIN HOMOLOGAR'!D167,[1]Dominios!$A$3:$C$23,3,FALSE)</f>
        <v>Monomodal o Bimodal</v>
      </c>
      <c r="F167" s="9" t="str">
        <f>VLOOKUP($A167,'[1]Base_SIN HOMOLOGAR'!$A$1:$R$225,6,FALSE)</f>
        <v>12 - 25</v>
      </c>
      <c r="G167" s="9" t="str">
        <f>VLOOKUP($A167,'[1]Base_SIN HOMOLOGAR'!$A$1:$R$225,7,FALSE)</f>
        <v>Ligero</v>
      </c>
      <c r="H167" s="9" t="str">
        <f>VLOOKUP($A167,'[1]Base_SIN HOMOLOGAR'!$A$1:$R$225,8,FALSE)</f>
        <v>Excesivamente drenado</v>
      </c>
      <c r="I167" s="9" t="str">
        <f>VLOOKUP($A167,'[1]Base_SIN HOMOLOGAR'!$A$1:$R$225,9,FALSE)</f>
        <v>N/A</v>
      </c>
      <c r="J167" s="9" t="str">
        <f>VLOOKUP($A167,'[1]Base_SIN HOMOLOGAR'!$A$1:$R$225,10,FALSE)</f>
        <v>40</v>
      </c>
      <c r="K167" s="9" t="str">
        <f>VLOOKUP($A167,'[1]Base_SIN HOMOLOGAR'!$A$1:$R$225,11,FALSE)</f>
        <v>N/A</v>
      </c>
      <c r="L167" s="9" t="str">
        <f>VLOOKUP('[1]Base_SIN HOMOLOGAR'!L167,[1]Dominios!$E$3:$F$9,2,FALSE)</f>
        <v>&lt;25</v>
      </c>
      <c r="M167" s="9" t="str">
        <f>VLOOKUP($A167,'[1]Base_SIN HOMOLOGAR'!$A$1:$R$225,13,FALSE)</f>
        <v>Fina y media</v>
      </c>
      <c r="N167" s="9" t="str">
        <f>VLOOKUP($A167,'[1]Base_SIN HOMOLOGAR'!$A$1:$R$225,14,FALSE)</f>
        <v>Media</v>
      </c>
      <c r="O167" s="9">
        <f>VLOOKUP($A167,'[1]Base_SIN HOMOLOGAR'!$A$1:$R$225,15,FALSE)</f>
        <v>0</v>
      </c>
      <c r="P167" s="9">
        <f>VLOOKUP($A167,'[1]Base_SIN HOMOLOGAR'!$A$1:$R$225,16,FALSE)</f>
        <v>0</v>
      </c>
      <c r="Q167" s="9">
        <f>VLOOKUP($A167,'[1]Base_SIN HOMOLOGAR'!$A$1:$R$225,17,FALSE)</f>
        <v>0</v>
      </c>
      <c r="R167" s="9">
        <f>VLOOKUP($A167,'[1]Base_SIN HOMOLOGAR'!$A$1:$R$225,18,FALSE)</f>
        <v>60.8</v>
      </c>
    </row>
    <row r="168" spans="1:18" x14ac:dyDescent="0.3">
      <c r="A168" s="8" t="str">
        <f>'[1]Base_SIN HOMOLOGAR'!A168</f>
        <v>SMG-084</v>
      </c>
      <c r="B168" t="str">
        <f>VLOOKUP($A168,'[1]Base_SIN HOMOLOGAR'!$A$1:$R$225,2,FALSE)</f>
        <v>Magdalena</v>
      </c>
      <c r="C168" t="str">
        <f>VLOOKUP($A168,'[1]Base_SIN HOMOLOGAR'!$A$1:$R$225,3,FALSE)</f>
        <v>Ciénaga</v>
      </c>
      <c r="D168" s="9">
        <f>VLOOKUP('[1]Base_SIN HOMOLOGAR'!$D168,[1]Dominios!$A$3:$C$23,2,FALSE)</f>
        <v>9</v>
      </c>
      <c r="E168" s="9" t="str">
        <f>VLOOKUP('[1]Base_SIN HOMOLOGAR'!D168,[1]Dominios!$A$3:$C$23,3,FALSE)</f>
        <v>Monomodal o Bimodal</v>
      </c>
      <c r="F168" s="9" t="str">
        <f>VLOOKUP($A168,'[1]Base_SIN HOMOLOGAR'!$A$1:$R$225,6,FALSE)</f>
        <v>25 - 50</v>
      </c>
      <c r="G168" s="9" t="str">
        <f>VLOOKUP($A168,'[1]Base_SIN HOMOLOGAR'!$A$1:$R$225,7,FALSE)</f>
        <v>N/A</v>
      </c>
      <c r="H168" s="9" t="str">
        <f>VLOOKUP($A168,'[1]Base_SIN HOMOLOGAR'!$A$1:$R$225,8,FALSE)</f>
        <v>Excesivamente drenado</v>
      </c>
      <c r="I168" s="9" t="str">
        <f>VLOOKUP($A168,'[1]Base_SIN HOMOLOGAR'!$A$1:$R$225,9,FALSE)</f>
        <v>N/A</v>
      </c>
      <c r="J168" s="9" t="str">
        <f>VLOOKUP($A168,'[1]Base_SIN HOMOLOGAR'!$A$1:$R$225,10,FALSE)</f>
        <v>15</v>
      </c>
      <c r="K168" s="9" t="str">
        <f>VLOOKUP($A168,'[1]Base_SIN HOMOLOGAR'!$A$1:$R$225,11,FALSE)</f>
        <v>N/A</v>
      </c>
      <c r="L168" s="9" t="str">
        <f>VLOOKUP('[1]Base_SIN HOMOLOGAR'!L168,[1]Dominios!$E$3:$F$9,2,FALSE)</f>
        <v>25 - 50</v>
      </c>
      <c r="M168" s="9" t="str">
        <f>VLOOKUP($A168,'[1]Base_SIN HOMOLOGAR'!$A$1:$R$225,13,FALSE)</f>
        <v>Media y gruesa</v>
      </c>
      <c r="N168" s="9" t="str">
        <f>VLOOKUP($A168,'[1]Base_SIN HOMOLOGAR'!$A$1:$R$225,14,FALSE)</f>
        <v>Baja</v>
      </c>
      <c r="O168" s="9">
        <f>VLOOKUP($A168,'[1]Base_SIN HOMOLOGAR'!$A$1:$R$225,15,FALSE)</f>
        <v>0</v>
      </c>
      <c r="P168" s="9">
        <f>VLOOKUP($A168,'[1]Base_SIN HOMOLOGAR'!$A$1:$R$225,16,FALSE)</f>
        <v>0</v>
      </c>
      <c r="Q168" s="9">
        <f>VLOOKUP($A168,'[1]Base_SIN HOMOLOGAR'!$A$1:$R$225,17,FALSE)</f>
        <v>0</v>
      </c>
      <c r="R168" s="9">
        <f>VLOOKUP($A168,'[1]Base_SIN HOMOLOGAR'!$A$1:$R$225,18,FALSE)</f>
        <v>10.3</v>
      </c>
    </row>
    <row r="169" spans="1:18" x14ac:dyDescent="0.3">
      <c r="A169" s="8" t="str">
        <f>'[1]Base_SIN HOMOLOGAR'!A169</f>
        <v>SMG-090</v>
      </c>
      <c r="B169" t="str">
        <f>VLOOKUP($A169,'[1]Base_SIN HOMOLOGAR'!$A$1:$R$225,2,FALSE)</f>
        <v>Magdalena</v>
      </c>
      <c r="C169" t="str">
        <f>VLOOKUP($A169,'[1]Base_SIN HOMOLOGAR'!$A$1:$R$225,3,FALSE)</f>
        <v>Fundación</v>
      </c>
      <c r="D169" s="9">
        <f>VLOOKUP('[1]Base_SIN HOMOLOGAR'!$D169,[1]Dominios!$A$3:$C$23,2,FALSE)</f>
        <v>3</v>
      </c>
      <c r="E169" s="9" t="str">
        <f>VLOOKUP('[1]Base_SIN HOMOLOGAR'!D169,[1]Dominios!$A$3:$C$23,3,FALSE)</f>
        <v>Monomodal o Bimodal</v>
      </c>
      <c r="F169" s="9" t="str">
        <f>VLOOKUP($A169,'[1]Base_SIN HOMOLOGAR'!$A$1:$R$225,6,FALSE)</f>
        <v>12 - 25</v>
      </c>
      <c r="G169" s="9" t="str">
        <f>VLOOKUP($A169,'[1]Base_SIN HOMOLOGAR'!$A$1:$R$225,7,FALSE)</f>
        <v>Ligero</v>
      </c>
      <c r="H169" s="9" t="str">
        <f>VLOOKUP($A169,'[1]Base_SIN HOMOLOGAR'!$A$1:$R$225,8,FALSE)</f>
        <v>Excesivamente drenado</v>
      </c>
      <c r="I169" s="9" t="str">
        <f>VLOOKUP($A169,'[1]Base_SIN HOMOLOGAR'!$A$1:$R$225,9,FALSE)</f>
        <v>N/A</v>
      </c>
      <c r="J169" s="9" t="str">
        <f>VLOOKUP($A169,'[1]Base_SIN HOMOLOGAR'!$A$1:$R$225,10,FALSE)</f>
        <v>5</v>
      </c>
      <c r="K169" s="9" t="str">
        <f>VLOOKUP($A169,'[1]Base_SIN HOMOLOGAR'!$A$1:$R$225,11,FALSE)</f>
        <v>N/A</v>
      </c>
      <c r="L169" s="9" t="str">
        <f>VLOOKUP('[1]Base_SIN HOMOLOGAR'!L169,[1]Dominios!$E$3:$F$9,2,FALSE)</f>
        <v>100 - 150</v>
      </c>
      <c r="M169" s="9" t="str">
        <f>VLOOKUP($A169,'[1]Base_SIN HOMOLOGAR'!$A$1:$R$225,13,FALSE)</f>
        <v>Fina y media</v>
      </c>
      <c r="N169" s="9" t="str">
        <f>VLOOKUP($A169,'[1]Base_SIN HOMOLOGAR'!$A$1:$R$225,14,FALSE)</f>
        <v>Baja</v>
      </c>
      <c r="O169" s="9">
        <f>VLOOKUP($A169,'[1]Base_SIN HOMOLOGAR'!$A$1:$R$225,15,FALSE)</f>
        <v>0</v>
      </c>
      <c r="P169" s="9">
        <f>VLOOKUP($A169,'[1]Base_SIN HOMOLOGAR'!$A$1:$R$225,16,FALSE)</f>
        <v>0</v>
      </c>
      <c r="Q169" s="9">
        <f>VLOOKUP($A169,'[1]Base_SIN HOMOLOGAR'!$A$1:$R$225,17,FALSE)</f>
        <v>0</v>
      </c>
      <c r="R169" s="9">
        <f>VLOOKUP($A169,'[1]Base_SIN HOMOLOGAR'!$A$1:$R$225,18,FALSE)</f>
        <v>2.5</v>
      </c>
    </row>
    <row r="170" spans="1:18" x14ac:dyDescent="0.3">
      <c r="A170" s="8" t="str">
        <f>'[1]Base_SIN HOMOLOGAR'!A170</f>
        <v>SMG-091</v>
      </c>
      <c r="B170" t="str">
        <f>VLOOKUP($A170,'[1]Base_SIN HOMOLOGAR'!$A$1:$R$225,2,FALSE)</f>
        <v>Magdalena</v>
      </c>
      <c r="C170" t="str">
        <f>VLOOKUP($A170,'[1]Base_SIN HOMOLOGAR'!$A$1:$R$225,3,FALSE)</f>
        <v>Fundación</v>
      </c>
      <c r="D170" s="9">
        <f>VLOOKUP('[1]Base_SIN HOMOLOGAR'!$D170,[1]Dominios!$A$3:$C$23,2,FALSE)</f>
        <v>4</v>
      </c>
      <c r="E170" s="9" t="str">
        <f>VLOOKUP('[1]Base_SIN HOMOLOGAR'!D170,[1]Dominios!$A$3:$C$23,3,FALSE)</f>
        <v>Monomodal o Bimodal</v>
      </c>
      <c r="F170" s="9" t="str">
        <f>VLOOKUP($A170,'[1]Base_SIN HOMOLOGAR'!$A$1:$R$225,6,FALSE)</f>
        <v>12 - 25</v>
      </c>
      <c r="G170" s="9" t="str">
        <f>VLOOKUP($A170,'[1]Base_SIN HOMOLOGAR'!$A$1:$R$225,7,FALSE)</f>
        <v>Ligero</v>
      </c>
      <c r="H170" s="9" t="str">
        <f>VLOOKUP($A170,'[1]Base_SIN HOMOLOGAR'!$A$1:$R$225,8,FALSE)</f>
        <v>Bien drenado</v>
      </c>
      <c r="I170" s="9" t="str">
        <f>VLOOKUP($A170,'[1]Base_SIN HOMOLOGAR'!$A$1:$R$225,9,FALSE)</f>
        <v>N/A</v>
      </c>
      <c r="J170" s="9" t="str">
        <f>VLOOKUP($A170,'[1]Base_SIN HOMOLOGAR'!$A$1:$R$225,10,FALSE)</f>
        <v>N/A</v>
      </c>
      <c r="K170" s="9" t="str">
        <f>VLOOKUP($A170,'[1]Base_SIN HOMOLOGAR'!$A$1:$R$225,11,FALSE)</f>
        <v>N/A</v>
      </c>
      <c r="L170" s="9" t="str">
        <f>VLOOKUP('[1]Base_SIN HOMOLOGAR'!L170,[1]Dominios!$E$3:$F$9,2,FALSE)</f>
        <v>100 - 150</v>
      </c>
      <c r="M170" s="9" t="str">
        <f>VLOOKUP($A170,'[1]Base_SIN HOMOLOGAR'!$A$1:$R$225,13,FALSE)</f>
        <v>Fina y media</v>
      </c>
      <c r="N170" s="9" t="str">
        <f>VLOOKUP($A170,'[1]Base_SIN HOMOLOGAR'!$A$1:$R$225,14,FALSE)</f>
        <v>Baja</v>
      </c>
      <c r="O170" s="9">
        <f>VLOOKUP($A170,'[1]Base_SIN HOMOLOGAR'!$A$1:$R$225,15,FALSE)</f>
        <v>0</v>
      </c>
      <c r="P170" s="9">
        <f>VLOOKUP($A170,'[1]Base_SIN HOMOLOGAR'!$A$1:$R$225,16,FALSE)</f>
        <v>0</v>
      </c>
      <c r="Q170" s="9">
        <f>VLOOKUP($A170,'[1]Base_SIN HOMOLOGAR'!$A$1:$R$225,17,FALSE)</f>
        <v>0</v>
      </c>
      <c r="R170" s="9">
        <f>VLOOKUP($A170,'[1]Base_SIN HOMOLOGAR'!$A$1:$R$225,18,FALSE)</f>
        <v>16.3</v>
      </c>
    </row>
    <row r="171" spans="1:18" x14ac:dyDescent="0.3">
      <c r="A171" s="8" t="str">
        <f>'[1]Base_SIN HOMOLOGAR'!A171</f>
        <v>SMG-092</v>
      </c>
      <c r="B171" t="str">
        <f>VLOOKUP($A171,'[1]Base_SIN HOMOLOGAR'!$A$1:$R$225,2,FALSE)</f>
        <v>Magdalena</v>
      </c>
      <c r="C171" t="str">
        <f>VLOOKUP($A171,'[1]Base_SIN HOMOLOGAR'!$A$1:$R$225,3,FALSE)</f>
        <v>Fundación</v>
      </c>
      <c r="D171" s="9">
        <f>VLOOKUP('[1]Base_SIN HOMOLOGAR'!$D171,[1]Dominios!$A$3:$C$23,2,FALSE)</f>
        <v>3</v>
      </c>
      <c r="E171" s="9" t="str">
        <f>VLOOKUP('[1]Base_SIN HOMOLOGAR'!D171,[1]Dominios!$A$3:$C$23,3,FALSE)</f>
        <v>Monomodal o Bimodal</v>
      </c>
      <c r="F171" s="9" t="str">
        <f>VLOOKUP($A171,'[1]Base_SIN HOMOLOGAR'!$A$1:$R$225,6,FALSE)</f>
        <v>1 - 3</v>
      </c>
      <c r="G171" s="9" t="str">
        <f>VLOOKUP($A171,'[1]Base_SIN HOMOLOGAR'!$A$1:$R$225,7,FALSE)</f>
        <v>N/A</v>
      </c>
      <c r="H171" s="9" t="str">
        <f>VLOOKUP($A171,'[1]Base_SIN HOMOLOGAR'!$A$1:$R$225,8,FALSE)</f>
        <v>Pobre</v>
      </c>
      <c r="I171" s="9" t="str">
        <f>VLOOKUP($A171,'[1]Base_SIN HOMOLOGAR'!$A$1:$R$225,9,FALSE)</f>
        <v>Si hay</v>
      </c>
      <c r="J171" s="9" t="str">
        <f>VLOOKUP($A171,'[1]Base_SIN HOMOLOGAR'!$A$1:$R$225,10,FALSE)</f>
        <v>N/A</v>
      </c>
      <c r="K171" s="9" t="str">
        <f>VLOOKUP($A171,'[1]Base_SIN HOMOLOGAR'!$A$1:$R$225,11,FALSE)</f>
        <v>N/A</v>
      </c>
      <c r="L171" s="9" t="str">
        <f>VLOOKUP('[1]Base_SIN HOMOLOGAR'!L171,[1]Dominios!$E$3:$F$9,2,FALSE)</f>
        <v>&lt;25</v>
      </c>
      <c r="M171" s="9" t="str">
        <f>VLOOKUP($A171,'[1]Base_SIN HOMOLOGAR'!$A$1:$R$225,13,FALSE)</f>
        <v>Fina y media</v>
      </c>
      <c r="N171" s="9" t="e">
        <f>VLOOKUP($A171,'[1]Base_SIN HOMOLOGAR'!$A$1:$R$225,14,FALSE)</f>
        <v>#N/A</v>
      </c>
      <c r="O171" s="9" t="e">
        <f>VLOOKUP($A171,'[1]Base_SIN HOMOLOGAR'!$A$1:$R$225,15,FALSE)</f>
        <v>#N/A</v>
      </c>
      <c r="P171" s="9" t="e">
        <f>VLOOKUP($A171,'[1]Base_SIN HOMOLOGAR'!$A$1:$R$225,16,FALSE)</f>
        <v>#N/A</v>
      </c>
      <c r="Q171" s="9" t="e">
        <f>VLOOKUP($A171,'[1]Base_SIN HOMOLOGAR'!$A$1:$R$225,17,FALSE)</f>
        <v>#N/A</v>
      </c>
      <c r="R171" s="9" t="e">
        <f>VLOOKUP($A171,'[1]Base_SIN HOMOLOGAR'!$A$1:$R$225,18,FALSE)</f>
        <v>#N/A</v>
      </c>
    </row>
    <row r="172" spans="1:18" x14ac:dyDescent="0.3">
      <c r="A172" s="8" t="str">
        <f>'[1]Base_SIN HOMOLOGAR'!A172</f>
        <v>SMG-093</v>
      </c>
      <c r="B172" t="str">
        <f>VLOOKUP($A172,'[1]Base_SIN HOMOLOGAR'!$A$1:$R$225,2,FALSE)</f>
        <v>Magdalena</v>
      </c>
      <c r="C172" t="str">
        <f>VLOOKUP($A172,'[1]Base_SIN HOMOLOGAR'!$A$1:$R$225,3,FALSE)</f>
        <v>Fundación</v>
      </c>
      <c r="D172" s="9">
        <f>VLOOKUP('[1]Base_SIN HOMOLOGAR'!$D172,[1]Dominios!$A$3:$C$23,2,FALSE)</f>
        <v>3</v>
      </c>
      <c r="E172" s="9" t="str">
        <f>VLOOKUP('[1]Base_SIN HOMOLOGAR'!D172,[1]Dominios!$A$3:$C$23,3,FALSE)</f>
        <v>Monomodal o Bimodal</v>
      </c>
      <c r="F172" s="9" t="str">
        <f>VLOOKUP($A172,'[1]Base_SIN HOMOLOGAR'!$A$1:$R$225,6,FALSE)</f>
        <v>1 - 3</v>
      </c>
      <c r="G172" s="9" t="str">
        <f>VLOOKUP($A172,'[1]Base_SIN HOMOLOGAR'!$A$1:$R$225,7,FALSE)</f>
        <v>N/A</v>
      </c>
      <c r="H172" s="9" t="str">
        <f>VLOOKUP($A172,'[1]Base_SIN HOMOLOGAR'!$A$1:$R$225,8,FALSE)</f>
        <v>Muy pobre</v>
      </c>
      <c r="I172" s="9" t="str">
        <f>VLOOKUP($A172,'[1]Base_SIN HOMOLOGAR'!$A$1:$R$225,9,FALSE)</f>
        <v>Si hay</v>
      </c>
      <c r="J172" s="9" t="str">
        <f>VLOOKUP($A172,'[1]Base_SIN HOMOLOGAR'!$A$1:$R$225,10,FALSE)</f>
        <v>N/A</v>
      </c>
      <c r="K172" s="9" t="str">
        <f>VLOOKUP($A172,'[1]Base_SIN HOMOLOGAR'!$A$1:$R$225,11,FALSE)</f>
        <v>N/A</v>
      </c>
      <c r="L172" s="9" t="str">
        <f>VLOOKUP('[1]Base_SIN HOMOLOGAR'!L172,[1]Dominios!$E$3:$F$9,2,FALSE)</f>
        <v>&lt;25</v>
      </c>
      <c r="M172" s="9" t="str">
        <f>VLOOKUP($A172,'[1]Base_SIN HOMOLOGAR'!$A$1:$R$225,13,FALSE)</f>
        <v>Fina y media</v>
      </c>
      <c r="N172" s="9" t="str">
        <f>VLOOKUP($A172,'[1]Base_SIN HOMOLOGAR'!$A$1:$R$225,14,FALSE)</f>
        <v>Alta</v>
      </c>
      <c r="O172" s="9">
        <f>VLOOKUP($A172,'[1]Base_SIN HOMOLOGAR'!$A$1:$R$225,15,FALSE)</f>
        <v>0</v>
      </c>
      <c r="P172" s="9">
        <f>VLOOKUP($A172,'[1]Base_SIN HOMOLOGAR'!$A$1:$R$225,16,FALSE)</f>
        <v>0</v>
      </c>
      <c r="Q172" s="9">
        <f>VLOOKUP($A172,'[1]Base_SIN HOMOLOGAR'!$A$1:$R$225,17,FALSE)</f>
        <v>0</v>
      </c>
      <c r="R172" s="9">
        <f>VLOOKUP($A172,'[1]Base_SIN HOMOLOGAR'!$A$1:$R$225,18,FALSE)</f>
        <v>39.200000000000003</v>
      </c>
    </row>
    <row r="173" spans="1:18" x14ac:dyDescent="0.3">
      <c r="A173" s="8" t="str">
        <f>'[1]Base_SIN HOMOLOGAR'!A173</f>
        <v>SMG-094</v>
      </c>
      <c r="B173" t="str">
        <f>VLOOKUP($A173,'[1]Base_SIN HOMOLOGAR'!$A$1:$R$225,2,FALSE)</f>
        <v>Magdalena</v>
      </c>
      <c r="C173" t="str">
        <f>VLOOKUP($A173,'[1]Base_SIN HOMOLOGAR'!$A$1:$R$225,3,FALSE)</f>
        <v>Fundación</v>
      </c>
      <c r="D173" s="9">
        <f>VLOOKUP('[1]Base_SIN HOMOLOGAR'!$D173,[1]Dominios!$A$3:$C$23,2,FALSE)</f>
        <v>3</v>
      </c>
      <c r="E173" s="9" t="str">
        <f>VLOOKUP('[1]Base_SIN HOMOLOGAR'!D173,[1]Dominios!$A$3:$C$23,3,FALSE)</f>
        <v>Monomodal o Bimodal</v>
      </c>
      <c r="F173" s="9" t="str">
        <f>VLOOKUP($A173,'[1]Base_SIN HOMOLOGAR'!$A$1:$R$225,6,FALSE)</f>
        <v>1 - 3</v>
      </c>
      <c r="G173" s="9" t="str">
        <f>VLOOKUP($A173,'[1]Base_SIN HOMOLOGAR'!$A$1:$R$225,7,FALSE)</f>
        <v>Ligero</v>
      </c>
      <c r="H173" s="9" t="str">
        <f>VLOOKUP($A173,'[1]Base_SIN HOMOLOGAR'!$A$1:$R$225,8,FALSE)</f>
        <v>Excesivamente drenado</v>
      </c>
      <c r="I173" s="9" t="str">
        <f>VLOOKUP($A173,'[1]Base_SIN HOMOLOGAR'!$A$1:$R$225,9,FALSE)</f>
        <v>Frecuente</v>
      </c>
      <c r="J173" s="9" t="str">
        <f>VLOOKUP($A173,'[1]Base_SIN HOMOLOGAR'!$A$1:$R$225,10,FALSE)</f>
        <v>N/A</v>
      </c>
      <c r="K173" s="9" t="str">
        <f>VLOOKUP($A173,'[1]Base_SIN HOMOLOGAR'!$A$1:$R$225,11,FALSE)</f>
        <v>N/A</v>
      </c>
      <c r="L173" s="9" t="str">
        <f>VLOOKUP('[1]Base_SIN HOMOLOGAR'!L173,[1]Dominios!$E$3:$F$9,2,FALSE)</f>
        <v>100 - 150</v>
      </c>
      <c r="M173" s="9" t="str">
        <f>VLOOKUP($A173,'[1]Base_SIN HOMOLOGAR'!$A$1:$R$225,13,FALSE)</f>
        <v>Fina y media</v>
      </c>
      <c r="N173" s="9" t="str">
        <f>VLOOKUP($A173,'[1]Base_SIN HOMOLOGAR'!$A$1:$R$225,14,FALSE)</f>
        <v>Alta</v>
      </c>
      <c r="O173" s="9">
        <f>VLOOKUP($A173,'[1]Base_SIN HOMOLOGAR'!$A$1:$R$225,15,FALSE)</f>
        <v>0</v>
      </c>
      <c r="P173" s="9">
        <f>VLOOKUP($A173,'[1]Base_SIN HOMOLOGAR'!$A$1:$R$225,16,FALSE)</f>
        <v>0</v>
      </c>
      <c r="Q173" s="9">
        <f>VLOOKUP($A173,'[1]Base_SIN HOMOLOGAR'!$A$1:$R$225,17,FALSE)</f>
        <v>0.35</v>
      </c>
      <c r="R173" s="9">
        <f>VLOOKUP($A173,'[1]Base_SIN HOMOLOGAR'!$A$1:$R$225,18,FALSE)</f>
        <v>130</v>
      </c>
    </row>
    <row r="174" spans="1:18" x14ac:dyDescent="0.3">
      <c r="A174" s="8" t="str">
        <f>'[1]Base_SIN HOMOLOGAR'!A174</f>
        <v>SMG-095</v>
      </c>
      <c r="B174" t="str">
        <f>VLOOKUP($A174,'[1]Base_SIN HOMOLOGAR'!$A$1:$R$225,2,FALSE)</f>
        <v>Magdalena</v>
      </c>
      <c r="C174" t="str">
        <f>VLOOKUP($A174,'[1]Base_SIN HOMOLOGAR'!$A$1:$R$225,3,FALSE)</f>
        <v>Fundación</v>
      </c>
      <c r="D174" s="9">
        <f>VLOOKUP('[1]Base_SIN HOMOLOGAR'!$D174,[1]Dominios!$A$3:$C$23,2,FALSE)</f>
        <v>3</v>
      </c>
      <c r="E174" s="9" t="str">
        <f>VLOOKUP('[1]Base_SIN HOMOLOGAR'!D174,[1]Dominios!$A$3:$C$23,3,FALSE)</f>
        <v>Monomodal o Bimodal</v>
      </c>
      <c r="F174" s="9" t="str">
        <f>VLOOKUP($A174,'[1]Base_SIN HOMOLOGAR'!$A$1:$R$225,6,FALSE)</f>
        <v>1 - 3</v>
      </c>
      <c r="G174" s="9" t="str">
        <f>VLOOKUP($A174,'[1]Base_SIN HOMOLOGAR'!$A$1:$R$225,7,FALSE)</f>
        <v>Ligero</v>
      </c>
      <c r="H174" s="9" t="str">
        <f>VLOOKUP($A174,'[1]Base_SIN HOMOLOGAR'!$A$1:$R$225,8,FALSE)</f>
        <v>Bien drenado</v>
      </c>
      <c r="I174" s="9" t="str">
        <f>VLOOKUP($A174,'[1]Base_SIN HOMOLOGAR'!$A$1:$R$225,9,FALSE)</f>
        <v>N/A</v>
      </c>
      <c r="J174" s="9" t="str">
        <f>VLOOKUP($A174,'[1]Base_SIN HOMOLOGAR'!$A$1:$R$225,10,FALSE)</f>
        <v>N/A</v>
      </c>
      <c r="K174" s="9" t="str">
        <f>VLOOKUP($A174,'[1]Base_SIN HOMOLOGAR'!$A$1:$R$225,11,FALSE)</f>
        <v>N/A</v>
      </c>
      <c r="L174" s="9" t="str">
        <f>VLOOKUP('[1]Base_SIN HOMOLOGAR'!L174,[1]Dominios!$E$3:$F$9,2,FALSE)</f>
        <v>50 - 75</v>
      </c>
      <c r="M174" s="9" t="str">
        <f>VLOOKUP($A174,'[1]Base_SIN HOMOLOGAR'!$A$1:$R$225,13,FALSE)</f>
        <v>Media y gruesa</v>
      </c>
      <c r="N174" s="9" t="e">
        <f>VLOOKUP($A174,'[1]Base_SIN HOMOLOGAR'!$A$1:$R$225,14,FALSE)</f>
        <v>#N/A</v>
      </c>
      <c r="O174" s="9" t="e">
        <f>VLOOKUP($A174,'[1]Base_SIN HOMOLOGAR'!$A$1:$R$225,15,FALSE)</f>
        <v>#N/A</v>
      </c>
      <c r="P174" s="9" t="e">
        <f>VLOOKUP($A174,'[1]Base_SIN HOMOLOGAR'!$A$1:$R$225,16,FALSE)</f>
        <v>#N/A</v>
      </c>
      <c r="Q174" s="9" t="e">
        <f>VLOOKUP($A174,'[1]Base_SIN HOMOLOGAR'!$A$1:$R$225,17,FALSE)</f>
        <v>#N/A</v>
      </c>
      <c r="R174" s="9" t="e">
        <f>VLOOKUP($A174,'[1]Base_SIN HOMOLOGAR'!$A$1:$R$225,18,FALSE)</f>
        <v>#N/A</v>
      </c>
    </row>
    <row r="175" spans="1:18" x14ac:dyDescent="0.3">
      <c r="A175" s="8" t="str">
        <f>'[1]Base_SIN HOMOLOGAR'!A175</f>
        <v>SMG-096</v>
      </c>
      <c r="B175" t="str">
        <f>VLOOKUP($A175,'[1]Base_SIN HOMOLOGAR'!$A$1:$R$225,2,FALSE)</f>
        <v>Magdalena</v>
      </c>
      <c r="C175" t="str">
        <f>VLOOKUP($A175,'[1]Base_SIN HOMOLOGAR'!$A$1:$R$225,3,FALSE)</f>
        <v>Fundación</v>
      </c>
      <c r="D175" s="9">
        <f>VLOOKUP('[1]Base_SIN HOMOLOGAR'!$D175,[1]Dominios!$A$3:$C$23,2,FALSE)</f>
        <v>3</v>
      </c>
      <c r="E175" s="9" t="str">
        <f>VLOOKUP('[1]Base_SIN HOMOLOGAR'!D175,[1]Dominios!$A$3:$C$23,3,FALSE)</f>
        <v>Monomodal o Bimodal</v>
      </c>
      <c r="F175" s="9" t="str">
        <f>VLOOKUP($A175,'[1]Base_SIN HOMOLOGAR'!$A$1:$R$225,6,FALSE)</f>
        <v>1 - 3</v>
      </c>
      <c r="G175" s="9" t="str">
        <f>VLOOKUP($A175,'[1]Base_SIN HOMOLOGAR'!$A$1:$R$225,7,FALSE)</f>
        <v>N/A</v>
      </c>
      <c r="H175" s="9" t="str">
        <f>VLOOKUP($A175,'[1]Base_SIN HOMOLOGAR'!$A$1:$R$225,8,FALSE)</f>
        <v>Imperfecto</v>
      </c>
      <c r="I175" s="9" t="str">
        <f>VLOOKUP($A175,'[1]Base_SIN HOMOLOGAR'!$A$1:$R$225,9,FALSE)</f>
        <v>Ocasional</v>
      </c>
      <c r="J175" s="9" t="str">
        <f>VLOOKUP($A175,'[1]Base_SIN HOMOLOGAR'!$A$1:$R$225,10,FALSE)</f>
        <v>N/A</v>
      </c>
      <c r="K175" s="9" t="str">
        <f>VLOOKUP($A175,'[1]Base_SIN HOMOLOGAR'!$A$1:$R$225,11,FALSE)</f>
        <v>&lt;0.1</v>
      </c>
      <c r="L175" s="9" t="str">
        <f>VLOOKUP('[1]Base_SIN HOMOLOGAR'!L175,[1]Dominios!$E$3:$F$9,2,FALSE)</f>
        <v>25 - 50</v>
      </c>
      <c r="M175" s="9" t="str">
        <f>VLOOKUP($A175,'[1]Base_SIN HOMOLOGAR'!$A$1:$R$225,13,FALSE)</f>
        <v>N/A</v>
      </c>
      <c r="N175" s="9" t="str">
        <f>VLOOKUP($A175,'[1]Base_SIN HOMOLOGAR'!$A$1:$R$225,14,FALSE)</f>
        <v>Media</v>
      </c>
      <c r="O175" s="9">
        <f>VLOOKUP($A175,'[1]Base_SIN HOMOLOGAR'!$A$1:$R$225,15,FALSE)</f>
        <v>0</v>
      </c>
      <c r="P175" s="9">
        <f>VLOOKUP($A175,'[1]Base_SIN HOMOLOGAR'!$A$1:$R$225,16,FALSE)</f>
        <v>0</v>
      </c>
      <c r="Q175" s="9">
        <f>VLOOKUP($A175,'[1]Base_SIN HOMOLOGAR'!$A$1:$R$225,17,FALSE)</f>
        <v>0</v>
      </c>
      <c r="R175" s="9">
        <f>VLOOKUP($A175,'[1]Base_SIN HOMOLOGAR'!$A$1:$R$225,18,FALSE)</f>
        <v>30.5</v>
      </c>
    </row>
    <row r="176" spans="1:18" x14ac:dyDescent="0.3">
      <c r="A176" s="8" t="str">
        <f>'[1]Base_SIN HOMOLOGAR'!A176</f>
        <v>SMG-097</v>
      </c>
      <c r="B176" t="str">
        <f>VLOOKUP($A176,'[1]Base_SIN HOMOLOGAR'!$A$1:$R$225,2,FALSE)</f>
        <v>Magdalena</v>
      </c>
      <c r="C176" t="str">
        <f>VLOOKUP($A176,'[1]Base_SIN HOMOLOGAR'!$A$1:$R$225,3,FALSE)</f>
        <v>Fundación</v>
      </c>
      <c r="D176" s="9">
        <f>VLOOKUP('[1]Base_SIN HOMOLOGAR'!$D176,[1]Dominios!$A$3:$C$23,2,FALSE)</f>
        <v>3</v>
      </c>
      <c r="E176" s="9" t="str">
        <f>VLOOKUP('[1]Base_SIN HOMOLOGAR'!D176,[1]Dominios!$A$3:$C$23,3,FALSE)</f>
        <v>Monomodal o Bimodal</v>
      </c>
      <c r="F176" s="9" t="str">
        <f>VLOOKUP($A176,'[1]Base_SIN HOMOLOGAR'!$A$1:$R$225,6,FALSE)</f>
        <v>1 - 3</v>
      </c>
      <c r="G176" s="9" t="str">
        <f>VLOOKUP($A176,'[1]Base_SIN HOMOLOGAR'!$A$1:$R$225,7,FALSE)</f>
        <v>N/A</v>
      </c>
      <c r="H176" s="9" t="str">
        <f>VLOOKUP($A176,'[1]Base_SIN HOMOLOGAR'!$A$1:$R$225,8,FALSE)</f>
        <v>Imperfecto</v>
      </c>
      <c r="I176" s="9" t="str">
        <f>VLOOKUP($A176,'[1]Base_SIN HOMOLOGAR'!$A$1:$R$225,9,FALSE)</f>
        <v>Ocasional</v>
      </c>
      <c r="J176" s="9" t="str">
        <f>VLOOKUP($A176,'[1]Base_SIN HOMOLOGAR'!$A$1:$R$225,10,FALSE)</f>
        <v>N/A</v>
      </c>
      <c r="K176" s="9" t="str">
        <f>VLOOKUP($A176,'[1]Base_SIN HOMOLOGAR'!$A$1:$R$225,11,FALSE)</f>
        <v>N/A</v>
      </c>
      <c r="L176" s="9" t="str">
        <f>VLOOKUP('[1]Base_SIN HOMOLOGAR'!L176,[1]Dominios!$E$3:$F$9,2,FALSE)</f>
        <v>75 - 100</v>
      </c>
      <c r="M176" s="9" t="str">
        <f>VLOOKUP($A176,'[1]Base_SIN HOMOLOGAR'!$A$1:$R$225,13,FALSE)</f>
        <v>Media y gruesa</v>
      </c>
      <c r="N176" s="9" t="str">
        <f>VLOOKUP($A176,'[1]Base_SIN HOMOLOGAR'!$A$1:$R$225,14,FALSE)</f>
        <v>Alta</v>
      </c>
      <c r="O176" s="9">
        <f>VLOOKUP($A176,'[1]Base_SIN HOMOLOGAR'!$A$1:$R$225,15,FALSE)</f>
        <v>0</v>
      </c>
      <c r="P176" s="9">
        <f>VLOOKUP($A176,'[1]Base_SIN HOMOLOGAR'!$A$1:$R$225,16,FALSE)</f>
        <v>0</v>
      </c>
      <c r="Q176" s="9">
        <f>VLOOKUP($A176,'[1]Base_SIN HOMOLOGAR'!$A$1:$R$225,17,FALSE)</f>
        <v>0</v>
      </c>
      <c r="R176" s="9">
        <f>VLOOKUP($A176,'[1]Base_SIN HOMOLOGAR'!$A$1:$R$225,18,FALSE)</f>
        <v>87.1</v>
      </c>
    </row>
    <row r="177" spans="1:18" x14ac:dyDescent="0.3">
      <c r="A177" s="8" t="str">
        <f>'[1]Base_SIN HOMOLOGAR'!A177</f>
        <v>SMG-101</v>
      </c>
      <c r="B177" t="str">
        <f>VLOOKUP($A177,'[1]Base_SIN HOMOLOGAR'!$A$1:$R$225,2,FALSE)</f>
        <v>Magdalena</v>
      </c>
      <c r="C177" t="str">
        <f>VLOOKUP($A177,'[1]Base_SIN HOMOLOGAR'!$A$1:$R$225,3,FALSE)</f>
        <v>Fundación</v>
      </c>
      <c r="D177" s="9">
        <f>VLOOKUP('[1]Base_SIN HOMOLOGAR'!$D177,[1]Dominios!$A$3:$C$23,2,FALSE)</f>
        <v>3</v>
      </c>
      <c r="E177" s="9" t="str">
        <f>VLOOKUP('[1]Base_SIN HOMOLOGAR'!D177,[1]Dominios!$A$3:$C$23,3,FALSE)</f>
        <v>Monomodal o Bimodal</v>
      </c>
      <c r="F177" s="9" t="str">
        <f>VLOOKUP($A177,'[1]Base_SIN HOMOLOGAR'!$A$1:$R$225,6,FALSE)</f>
        <v>1 - 3</v>
      </c>
      <c r="G177" s="9" t="str">
        <f>VLOOKUP($A177,'[1]Base_SIN HOMOLOGAR'!$A$1:$R$225,7,FALSE)</f>
        <v>N/A</v>
      </c>
      <c r="H177" s="9" t="str">
        <f>VLOOKUP($A177,'[1]Base_SIN HOMOLOGAR'!$A$1:$R$225,8,FALSE)</f>
        <v>Excesivamente drenado</v>
      </c>
      <c r="I177" s="9" t="str">
        <f>VLOOKUP($A177,'[1]Base_SIN HOMOLOGAR'!$A$1:$R$225,9,FALSE)</f>
        <v>Frecuente</v>
      </c>
      <c r="J177" s="9" t="str">
        <f>VLOOKUP($A177,'[1]Base_SIN HOMOLOGAR'!$A$1:$R$225,10,FALSE)</f>
        <v>N/A</v>
      </c>
      <c r="K177" s="9" t="str">
        <f>VLOOKUP($A177,'[1]Base_SIN HOMOLOGAR'!$A$1:$R$225,11,FALSE)</f>
        <v>N/A</v>
      </c>
      <c r="L177" s="9" t="str">
        <f>VLOOKUP('[1]Base_SIN HOMOLOGAR'!L177,[1]Dominios!$E$3:$F$9,2,FALSE)</f>
        <v>&gt;150</v>
      </c>
      <c r="M177" s="9" t="str">
        <f>VLOOKUP($A177,'[1]Base_SIN HOMOLOGAR'!$A$1:$R$225,13,FALSE)</f>
        <v>N/A</v>
      </c>
      <c r="N177" s="9" t="str">
        <f>VLOOKUP($A177,'[1]Base_SIN HOMOLOGAR'!$A$1:$R$225,14,FALSE)</f>
        <v>Baja</v>
      </c>
      <c r="O177" s="9">
        <f>VLOOKUP($A177,'[1]Base_SIN HOMOLOGAR'!$A$1:$R$225,15,FALSE)</f>
        <v>0</v>
      </c>
      <c r="P177" s="9">
        <f>VLOOKUP($A177,'[1]Base_SIN HOMOLOGAR'!$A$1:$R$225,16,FALSE)</f>
        <v>0</v>
      </c>
      <c r="Q177" s="9">
        <f>VLOOKUP($A177,'[1]Base_SIN HOMOLOGAR'!$A$1:$R$225,17,FALSE)</f>
        <v>0</v>
      </c>
      <c r="R177" s="9">
        <f>VLOOKUP($A177,'[1]Base_SIN HOMOLOGAR'!$A$1:$R$225,18,FALSE)</f>
        <v>5.8</v>
      </c>
    </row>
    <row r="178" spans="1:18" x14ac:dyDescent="0.3">
      <c r="A178" s="8" t="str">
        <f>'[1]Base_SIN HOMOLOGAR'!A178</f>
        <v>SMG-103</v>
      </c>
      <c r="B178" t="str">
        <f>VLOOKUP($A178,'[1]Base_SIN HOMOLOGAR'!$A$1:$R$225,2,FALSE)</f>
        <v>Magdalena</v>
      </c>
      <c r="C178" t="str">
        <f>VLOOKUP($A178,'[1]Base_SIN HOMOLOGAR'!$A$1:$R$225,3,FALSE)</f>
        <v>Fundación</v>
      </c>
      <c r="D178" s="9">
        <f>VLOOKUP('[1]Base_SIN HOMOLOGAR'!$D178,[1]Dominios!$A$3:$C$23,2,FALSE)</f>
        <v>4</v>
      </c>
      <c r="E178" s="9" t="str">
        <f>VLOOKUP('[1]Base_SIN HOMOLOGAR'!D178,[1]Dominios!$A$3:$C$23,3,FALSE)</f>
        <v>Monomodal o Bimodal</v>
      </c>
      <c r="F178" s="9" t="str">
        <f>VLOOKUP($A178,'[1]Base_SIN HOMOLOGAR'!$A$1:$R$225,6,FALSE)</f>
        <v>12 - 25</v>
      </c>
      <c r="G178" s="9" t="str">
        <f>VLOOKUP($A178,'[1]Base_SIN HOMOLOGAR'!$A$1:$R$225,7,FALSE)</f>
        <v>Ligero</v>
      </c>
      <c r="H178" s="9" t="str">
        <f>VLOOKUP($A178,'[1]Base_SIN HOMOLOGAR'!$A$1:$R$225,8,FALSE)</f>
        <v>Bien drenado</v>
      </c>
      <c r="I178" s="9" t="str">
        <f>VLOOKUP($A178,'[1]Base_SIN HOMOLOGAR'!$A$1:$R$225,9,FALSE)</f>
        <v>N/A</v>
      </c>
      <c r="J178" s="9" t="str">
        <f>VLOOKUP($A178,'[1]Base_SIN HOMOLOGAR'!$A$1:$R$225,10,FALSE)</f>
        <v>N/A</v>
      </c>
      <c r="K178" s="9" t="str">
        <f>VLOOKUP($A178,'[1]Base_SIN HOMOLOGAR'!$A$1:$R$225,11,FALSE)</f>
        <v>N/A</v>
      </c>
      <c r="L178" s="9" t="str">
        <f>VLOOKUP('[1]Base_SIN HOMOLOGAR'!L178,[1]Dominios!$E$3:$F$9,2,FALSE)</f>
        <v>&lt;25</v>
      </c>
      <c r="M178" s="9" t="str">
        <f>VLOOKUP($A178,'[1]Base_SIN HOMOLOGAR'!$A$1:$R$225,13,FALSE)</f>
        <v>Fina</v>
      </c>
      <c r="N178" s="9" t="e">
        <f>VLOOKUP($A178,'[1]Base_SIN HOMOLOGAR'!$A$1:$R$225,14,FALSE)</f>
        <v>#N/A</v>
      </c>
      <c r="O178" s="9" t="e">
        <f>VLOOKUP($A178,'[1]Base_SIN HOMOLOGAR'!$A$1:$R$225,15,FALSE)</f>
        <v>#N/A</v>
      </c>
      <c r="P178" s="9" t="e">
        <f>VLOOKUP($A178,'[1]Base_SIN HOMOLOGAR'!$A$1:$R$225,16,FALSE)</f>
        <v>#N/A</v>
      </c>
      <c r="Q178" s="9" t="e">
        <f>VLOOKUP($A178,'[1]Base_SIN HOMOLOGAR'!$A$1:$R$225,17,FALSE)</f>
        <v>#N/A</v>
      </c>
      <c r="R178" s="9" t="e">
        <f>VLOOKUP($A178,'[1]Base_SIN HOMOLOGAR'!$A$1:$R$225,18,FALSE)</f>
        <v>#N/A</v>
      </c>
    </row>
    <row r="179" spans="1:18" x14ac:dyDescent="0.3">
      <c r="A179" s="8" t="str">
        <f>'[1]Base_SIN HOMOLOGAR'!A179</f>
        <v>SMG-104</v>
      </c>
      <c r="B179" t="str">
        <f>VLOOKUP($A179,'[1]Base_SIN HOMOLOGAR'!$A$1:$R$225,2,FALSE)</f>
        <v>Magdalena</v>
      </c>
      <c r="C179" t="str">
        <f>VLOOKUP($A179,'[1]Base_SIN HOMOLOGAR'!$A$1:$R$225,3,FALSE)</f>
        <v>Fundación</v>
      </c>
      <c r="D179" s="9">
        <f>VLOOKUP('[1]Base_SIN HOMOLOGAR'!$D179,[1]Dominios!$A$3:$C$23,2,FALSE)</f>
        <v>3</v>
      </c>
      <c r="E179" s="9" t="str">
        <f>VLOOKUP('[1]Base_SIN HOMOLOGAR'!D179,[1]Dominios!$A$3:$C$23,3,FALSE)</f>
        <v>Monomodal o Bimodal</v>
      </c>
      <c r="F179" s="9" t="str">
        <f>VLOOKUP($A179,'[1]Base_SIN HOMOLOGAR'!$A$1:$R$225,6,FALSE)</f>
        <v>0 - 1</v>
      </c>
      <c r="G179" s="9" t="str">
        <f>VLOOKUP($A179,'[1]Base_SIN HOMOLOGAR'!$A$1:$R$225,7,FALSE)</f>
        <v>N/A</v>
      </c>
      <c r="H179" s="9" t="str">
        <f>VLOOKUP($A179,'[1]Base_SIN HOMOLOGAR'!$A$1:$R$225,8,FALSE)</f>
        <v>Moderadamente bien drenado</v>
      </c>
      <c r="I179" s="9" t="str">
        <f>VLOOKUP($A179,'[1]Base_SIN HOMOLOGAR'!$A$1:$R$225,9,FALSE)</f>
        <v>N/A</v>
      </c>
      <c r="J179" s="9" t="str">
        <f>VLOOKUP($A179,'[1]Base_SIN HOMOLOGAR'!$A$1:$R$225,10,FALSE)</f>
        <v>N/A</v>
      </c>
      <c r="K179" s="9" t="str">
        <f>VLOOKUP($A179,'[1]Base_SIN HOMOLOGAR'!$A$1:$R$225,11,FALSE)</f>
        <v>&lt;0.1</v>
      </c>
      <c r="L179" s="9" t="str">
        <f>VLOOKUP('[1]Base_SIN HOMOLOGAR'!L179,[1]Dominios!$E$3:$F$9,2,FALSE)</f>
        <v>&lt;25</v>
      </c>
      <c r="M179" s="9" t="str">
        <f>VLOOKUP($A179,'[1]Base_SIN HOMOLOGAR'!$A$1:$R$225,13,FALSE)</f>
        <v>Gruesa</v>
      </c>
      <c r="N179" s="9" t="str">
        <f>VLOOKUP($A179,'[1]Base_SIN HOMOLOGAR'!$A$1:$R$225,14,FALSE)</f>
        <v>Alta</v>
      </c>
      <c r="O179" s="9">
        <f>VLOOKUP($A179,'[1]Base_SIN HOMOLOGAR'!$A$1:$R$225,15,FALSE)</f>
        <v>0</v>
      </c>
      <c r="P179" s="9">
        <f>VLOOKUP($A179,'[1]Base_SIN HOMOLOGAR'!$A$1:$R$225,16,FALSE)</f>
        <v>87.9</v>
      </c>
      <c r="Q179" s="9">
        <f>VLOOKUP($A179,'[1]Base_SIN HOMOLOGAR'!$A$1:$R$225,17,FALSE)</f>
        <v>0.33</v>
      </c>
      <c r="R179" s="9">
        <f>VLOOKUP($A179,'[1]Base_SIN HOMOLOGAR'!$A$1:$R$225,18,FALSE)</f>
        <v>49.5</v>
      </c>
    </row>
    <row r="180" spans="1:18" x14ac:dyDescent="0.3">
      <c r="A180" s="8" t="str">
        <f>'[1]Base_SIN HOMOLOGAR'!A180</f>
        <v>SMG-105</v>
      </c>
      <c r="B180" t="str">
        <f>VLOOKUP($A180,'[1]Base_SIN HOMOLOGAR'!$A$1:$R$225,2,FALSE)</f>
        <v>Magdalena</v>
      </c>
      <c r="C180" t="str">
        <f>VLOOKUP($A180,'[1]Base_SIN HOMOLOGAR'!$A$1:$R$225,3,FALSE)</f>
        <v>Fundación</v>
      </c>
      <c r="D180" s="9">
        <f>VLOOKUP('[1]Base_SIN HOMOLOGAR'!$D180,[1]Dominios!$A$3:$C$23,2,FALSE)</f>
        <v>3</v>
      </c>
      <c r="E180" s="9" t="str">
        <f>VLOOKUP('[1]Base_SIN HOMOLOGAR'!D180,[1]Dominios!$A$3:$C$23,3,FALSE)</f>
        <v>Monomodal o Bimodal</v>
      </c>
      <c r="F180" s="9" t="str">
        <f>VLOOKUP($A180,'[1]Base_SIN HOMOLOGAR'!$A$1:$R$225,6,FALSE)</f>
        <v>0 - 1</v>
      </c>
      <c r="G180" s="9" t="str">
        <f>VLOOKUP($A180,'[1]Base_SIN HOMOLOGAR'!$A$1:$R$225,7,FALSE)</f>
        <v>N/A</v>
      </c>
      <c r="H180" s="9" t="str">
        <f>VLOOKUP($A180,'[1]Base_SIN HOMOLOGAR'!$A$1:$R$225,8,FALSE)</f>
        <v>Bien drenado</v>
      </c>
      <c r="I180" s="9" t="str">
        <f>VLOOKUP($A180,'[1]Base_SIN HOMOLOGAR'!$A$1:$R$225,9,FALSE)</f>
        <v>N/A</v>
      </c>
      <c r="J180" s="9" t="str">
        <f>VLOOKUP($A180,'[1]Base_SIN HOMOLOGAR'!$A$1:$R$225,10,FALSE)</f>
        <v>N/A</v>
      </c>
      <c r="K180" s="9" t="str">
        <f>VLOOKUP($A180,'[1]Base_SIN HOMOLOGAR'!$A$1:$R$225,11,FALSE)</f>
        <v>&lt;0.1</v>
      </c>
      <c r="L180" s="9" t="str">
        <f>VLOOKUP('[1]Base_SIN HOMOLOGAR'!L180,[1]Dominios!$E$3:$F$9,2,FALSE)</f>
        <v>50 - 75</v>
      </c>
      <c r="M180" s="9" t="str">
        <f>VLOOKUP($A180,'[1]Base_SIN HOMOLOGAR'!$A$1:$R$225,13,FALSE)</f>
        <v>Fina y media</v>
      </c>
      <c r="N180" s="9" t="str">
        <f>VLOOKUP($A180,'[1]Base_SIN HOMOLOGAR'!$A$1:$R$225,14,FALSE)</f>
        <v>Alta</v>
      </c>
      <c r="O180" s="9">
        <f>VLOOKUP($A180,'[1]Base_SIN HOMOLOGAR'!$A$1:$R$225,15,FALSE)</f>
        <v>0</v>
      </c>
      <c r="P180" s="9">
        <f>VLOOKUP($A180,'[1]Base_SIN HOMOLOGAR'!$A$1:$R$225,16,FALSE)</f>
        <v>0</v>
      </c>
      <c r="Q180" s="9">
        <f>VLOOKUP($A180,'[1]Base_SIN HOMOLOGAR'!$A$1:$R$225,17,FALSE)</f>
        <v>0</v>
      </c>
      <c r="R180" s="9">
        <f>VLOOKUP($A180,'[1]Base_SIN HOMOLOGAR'!$A$1:$R$225,18,FALSE)</f>
        <v>276</v>
      </c>
    </row>
    <row r="181" spans="1:18" x14ac:dyDescent="0.3">
      <c r="A181" s="8" t="str">
        <f>'[1]Base_SIN HOMOLOGAR'!A181</f>
        <v>SMG-106</v>
      </c>
      <c r="B181" t="str">
        <f>VLOOKUP($A181,'[1]Base_SIN HOMOLOGAR'!$A$1:$R$225,2,FALSE)</f>
        <v>Magdalena</v>
      </c>
      <c r="C181" t="str">
        <f>VLOOKUP($A181,'[1]Base_SIN HOMOLOGAR'!$A$1:$R$225,3,FALSE)</f>
        <v>Fundación</v>
      </c>
      <c r="D181" s="9">
        <f>VLOOKUP('[1]Base_SIN HOMOLOGAR'!$D181,[1]Dominios!$A$3:$C$23,2,FALSE)</f>
        <v>3</v>
      </c>
      <c r="E181" s="9" t="str">
        <f>VLOOKUP('[1]Base_SIN HOMOLOGAR'!D181,[1]Dominios!$A$3:$C$23,3,FALSE)</f>
        <v>Monomodal o Bimodal</v>
      </c>
      <c r="F181" s="9" t="str">
        <f>VLOOKUP($A181,'[1]Base_SIN HOMOLOGAR'!$A$1:$R$225,6,FALSE)</f>
        <v>7 - 12</v>
      </c>
      <c r="G181" s="9" t="str">
        <f>VLOOKUP($A181,'[1]Base_SIN HOMOLOGAR'!$A$1:$R$225,7,FALSE)</f>
        <v>N/A</v>
      </c>
      <c r="H181" s="9" t="str">
        <f>VLOOKUP($A181,'[1]Base_SIN HOMOLOGAR'!$A$1:$R$225,8,FALSE)</f>
        <v>Moderadamente bien drenado</v>
      </c>
      <c r="I181" s="9" t="str">
        <f>VLOOKUP($A181,'[1]Base_SIN HOMOLOGAR'!$A$1:$R$225,9,FALSE)</f>
        <v>N/A</v>
      </c>
      <c r="J181" s="9" t="str">
        <f>VLOOKUP($A181,'[1]Base_SIN HOMOLOGAR'!$A$1:$R$225,10,FALSE)</f>
        <v>N/A</v>
      </c>
      <c r="K181" s="9" t="str">
        <f>VLOOKUP($A181,'[1]Base_SIN HOMOLOGAR'!$A$1:$R$225,11,FALSE)</f>
        <v>N/A</v>
      </c>
      <c r="L181" s="9" t="str">
        <f>VLOOKUP('[1]Base_SIN HOMOLOGAR'!L181,[1]Dominios!$E$3:$F$9,2,FALSE)</f>
        <v>25 - 50</v>
      </c>
      <c r="M181" s="9" t="str">
        <f>VLOOKUP($A181,'[1]Base_SIN HOMOLOGAR'!$A$1:$R$225,13,FALSE)</f>
        <v>Fina y media</v>
      </c>
      <c r="N181" s="9" t="str">
        <f>VLOOKUP($A181,'[1]Base_SIN HOMOLOGAR'!$A$1:$R$225,14,FALSE)</f>
        <v>Alta</v>
      </c>
      <c r="O181" s="9">
        <f>VLOOKUP($A181,'[1]Base_SIN HOMOLOGAR'!$A$1:$R$225,15,FALSE)</f>
        <v>0</v>
      </c>
      <c r="P181" s="9">
        <f>VLOOKUP($A181,'[1]Base_SIN HOMOLOGAR'!$A$1:$R$225,16,FALSE)</f>
        <v>0</v>
      </c>
      <c r="Q181" s="9">
        <f>VLOOKUP($A181,'[1]Base_SIN HOMOLOGAR'!$A$1:$R$225,17,FALSE)</f>
        <v>0.99</v>
      </c>
      <c r="R181" s="9">
        <f>VLOOKUP($A181,'[1]Base_SIN HOMOLOGAR'!$A$1:$R$225,18,FALSE)</f>
        <v>38.700000000000003</v>
      </c>
    </row>
    <row r="182" spans="1:18" x14ac:dyDescent="0.3">
      <c r="A182" s="8" t="str">
        <f>'[1]Base_SIN HOMOLOGAR'!A182</f>
        <v>SMG-107</v>
      </c>
      <c r="B182" t="str">
        <f>VLOOKUP($A182,'[1]Base_SIN HOMOLOGAR'!$A$1:$R$225,2,FALSE)</f>
        <v>Magdalena</v>
      </c>
      <c r="C182" t="str">
        <f>VLOOKUP($A182,'[1]Base_SIN HOMOLOGAR'!$A$1:$R$225,3,FALSE)</f>
        <v>Fundación</v>
      </c>
      <c r="D182" s="9">
        <f>VLOOKUP('[1]Base_SIN HOMOLOGAR'!$D182,[1]Dominios!$A$3:$C$23,2,FALSE)</f>
        <v>3</v>
      </c>
      <c r="E182" s="9" t="str">
        <f>VLOOKUP('[1]Base_SIN HOMOLOGAR'!D182,[1]Dominios!$A$3:$C$23,3,FALSE)</f>
        <v>Monomodal o Bimodal</v>
      </c>
      <c r="F182" s="9" t="str">
        <f>VLOOKUP($A182,'[1]Base_SIN HOMOLOGAR'!$A$1:$R$225,6,FALSE)</f>
        <v>1 - 3</v>
      </c>
      <c r="G182" s="9" t="str">
        <f>VLOOKUP($A182,'[1]Base_SIN HOMOLOGAR'!$A$1:$R$225,7,FALSE)</f>
        <v>N/A</v>
      </c>
      <c r="H182" s="9" t="str">
        <f>VLOOKUP($A182,'[1]Base_SIN HOMOLOGAR'!$A$1:$R$225,8,FALSE)</f>
        <v>Pobre</v>
      </c>
      <c r="I182" s="9" t="str">
        <f>VLOOKUP($A182,'[1]Base_SIN HOMOLOGAR'!$A$1:$R$225,9,FALSE)</f>
        <v>N/A</v>
      </c>
      <c r="J182" s="9" t="str">
        <f>VLOOKUP($A182,'[1]Base_SIN HOMOLOGAR'!$A$1:$R$225,10,FALSE)</f>
        <v>N/A</v>
      </c>
      <c r="K182" s="9" t="str">
        <f>VLOOKUP($A182,'[1]Base_SIN HOMOLOGAR'!$A$1:$R$225,11,FALSE)</f>
        <v>N/A</v>
      </c>
      <c r="L182" s="9" t="str">
        <f>VLOOKUP('[1]Base_SIN HOMOLOGAR'!L182,[1]Dominios!$E$3:$F$9,2,FALSE)</f>
        <v>25 - 50</v>
      </c>
      <c r="M182" s="9" t="str">
        <f>VLOOKUP($A182,'[1]Base_SIN HOMOLOGAR'!$A$1:$R$225,13,FALSE)</f>
        <v>Fina</v>
      </c>
      <c r="N182" s="9" t="str">
        <f>VLOOKUP($A182,'[1]Base_SIN HOMOLOGAR'!$A$1:$R$225,14,FALSE)</f>
        <v>Media</v>
      </c>
      <c r="O182" s="9">
        <f>VLOOKUP($A182,'[1]Base_SIN HOMOLOGAR'!$A$1:$R$225,15,FALSE)</f>
        <v>0</v>
      </c>
      <c r="P182" s="9">
        <f>VLOOKUP($A182,'[1]Base_SIN HOMOLOGAR'!$A$1:$R$225,16,FALSE)</f>
        <v>0</v>
      </c>
      <c r="Q182" s="9">
        <f>VLOOKUP($A182,'[1]Base_SIN HOMOLOGAR'!$A$1:$R$225,17,FALSE)</f>
        <v>1.4</v>
      </c>
      <c r="R182" s="9">
        <f>VLOOKUP($A182,'[1]Base_SIN HOMOLOGAR'!$A$1:$R$225,18,FALSE)</f>
        <v>16.100000000000001</v>
      </c>
    </row>
    <row r="183" spans="1:18" x14ac:dyDescent="0.3">
      <c r="A183" s="8" t="str">
        <f>'[1]Base_SIN HOMOLOGAR'!A183</f>
        <v>SMG-111</v>
      </c>
      <c r="B183" t="str">
        <f>VLOOKUP($A183,'[1]Base_SIN HOMOLOGAR'!$A$1:$R$225,2,FALSE)</f>
        <v>Magdalena</v>
      </c>
      <c r="C183" t="str">
        <f>VLOOKUP($A183,'[1]Base_SIN HOMOLOGAR'!$A$1:$R$225,3,FALSE)</f>
        <v>Fundación</v>
      </c>
      <c r="D183" s="9">
        <f>VLOOKUP('[1]Base_SIN HOMOLOGAR'!$D183,[1]Dominios!$A$3:$C$23,2,FALSE)</f>
        <v>3</v>
      </c>
      <c r="E183" s="9" t="str">
        <f>VLOOKUP('[1]Base_SIN HOMOLOGAR'!D183,[1]Dominios!$A$3:$C$23,3,FALSE)</f>
        <v>Monomodal o Bimodal</v>
      </c>
      <c r="F183" s="9" t="str">
        <f>VLOOKUP($A183,'[1]Base_SIN HOMOLOGAR'!$A$1:$R$225,6,FALSE)</f>
        <v>7 - 12</v>
      </c>
      <c r="G183" s="9" t="str">
        <f>VLOOKUP($A183,'[1]Base_SIN HOMOLOGAR'!$A$1:$R$225,7,FALSE)</f>
        <v>Ligero</v>
      </c>
      <c r="H183" s="9" t="str">
        <f>VLOOKUP($A183,'[1]Base_SIN HOMOLOGAR'!$A$1:$R$225,8,FALSE)</f>
        <v>Bien drenado</v>
      </c>
      <c r="I183" s="9" t="str">
        <f>VLOOKUP($A183,'[1]Base_SIN HOMOLOGAR'!$A$1:$R$225,9,FALSE)</f>
        <v>N/A</v>
      </c>
      <c r="J183" s="9" t="str">
        <f>VLOOKUP($A183,'[1]Base_SIN HOMOLOGAR'!$A$1:$R$225,10,FALSE)</f>
        <v>N/A</v>
      </c>
      <c r="K183" s="9" t="str">
        <f>VLOOKUP($A183,'[1]Base_SIN HOMOLOGAR'!$A$1:$R$225,11,FALSE)</f>
        <v>N/A</v>
      </c>
      <c r="L183" s="9" t="str">
        <f>VLOOKUP('[1]Base_SIN HOMOLOGAR'!L183,[1]Dominios!$E$3:$F$9,2,FALSE)</f>
        <v>50 - 75</v>
      </c>
      <c r="M183" s="9" t="str">
        <f>VLOOKUP($A183,'[1]Base_SIN HOMOLOGAR'!$A$1:$R$225,13,FALSE)</f>
        <v>Fina y media</v>
      </c>
      <c r="N183" s="9" t="str">
        <f>VLOOKUP($A183,'[1]Base_SIN HOMOLOGAR'!$A$1:$R$225,14,FALSE)</f>
        <v>Baja</v>
      </c>
      <c r="O183" s="9">
        <f>VLOOKUP($A183,'[1]Base_SIN HOMOLOGAR'!$A$1:$R$225,15,FALSE)</f>
        <v>0</v>
      </c>
      <c r="P183" s="9">
        <f>VLOOKUP($A183,'[1]Base_SIN HOMOLOGAR'!$A$1:$R$225,16,FALSE)</f>
        <v>0</v>
      </c>
      <c r="Q183" s="9">
        <f>VLOOKUP($A183,'[1]Base_SIN HOMOLOGAR'!$A$1:$R$225,17,FALSE)</f>
        <v>1.27</v>
      </c>
      <c r="R183" s="9">
        <f>VLOOKUP($A183,'[1]Base_SIN HOMOLOGAR'!$A$1:$R$225,18,FALSE)</f>
        <v>2.2000000000000002</v>
      </c>
    </row>
    <row r="184" spans="1:18" x14ac:dyDescent="0.3">
      <c r="A184" s="8" t="str">
        <f>'[1]Base_SIN HOMOLOGAR'!A184</f>
        <v>SMG-112</v>
      </c>
      <c r="B184" t="str">
        <f>VLOOKUP($A184,'[1]Base_SIN HOMOLOGAR'!$A$1:$R$225,2,FALSE)</f>
        <v>Magdalena</v>
      </c>
      <c r="C184" t="str">
        <f>VLOOKUP($A184,'[1]Base_SIN HOMOLOGAR'!$A$1:$R$225,3,FALSE)</f>
        <v>Fundación</v>
      </c>
      <c r="D184" s="9">
        <f>VLOOKUP('[1]Base_SIN HOMOLOGAR'!$D184,[1]Dominios!$A$3:$C$23,2,FALSE)</f>
        <v>3</v>
      </c>
      <c r="E184" s="9" t="str">
        <f>VLOOKUP('[1]Base_SIN HOMOLOGAR'!D184,[1]Dominios!$A$3:$C$23,3,FALSE)</f>
        <v>Monomodal o Bimodal</v>
      </c>
      <c r="F184" s="9" t="str">
        <f>VLOOKUP($A184,'[1]Base_SIN HOMOLOGAR'!$A$1:$R$225,6,FALSE)</f>
        <v>7 - 12</v>
      </c>
      <c r="G184" s="9" t="str">
        <f>VLOOKUP($A184,'[1]Base_SIN HOMOLOGAR'!$A$1:$R$225,7,FALSE)</f>
        <v>Ligero</v>
      </c>
      <c r="H184" s="9" t="str">
        <f>VLOOKUP($A184,'[1]Base_SIN HOMOLOGAR'!$A$1:$R$225,8,FALSE)</f>
        <v>Bien drenado</v>
      </c>
      <c r="I184" s="9" t="str">
        <f>VLOOKUP($A184,'[1]Base_SIN HOMOLOGAR'!$A$1:$R$225,9,FALSE)</f>
        <v>N/A</v>
      </c>
      <c r="J184" s="9" t="str">
        <f>VLOOKUP($A184,'[1]Base_SIN HOMOLOGAR'!$A$1:$R$225,10,FALSE)</f>
        <v>N/A</v>
      </c>
      <c r="K184" s="9" t="str">
        <f>VLOOKUP($A184,'[1]Base_SIN HOMOLOGAR'!$A$1:$R$225,11,FALSE)</f>
        <v>N/A</v>
      </c>
      <c r="L184" s="9" t="str">
        <f>VLOOKUP('[1]Base_SIN HOMOLOGAR'!L184,[1]Dominios!$E$3:$F$9,2,FALSE)</f>
        <v>50 - 75</v>
      </c>
      <c r="M184" s="9" t="str">
        <f>VLOOKUP($A184,'[1]Base_SIN HOMOLOGAR'!$A$1:$R$225,13,FALSE)</f>
        <v>Media y gruesa</v>
      </c>
      <c r="N184" s="9" t="str">
        <f>VLOOKUP($A184,'[1]Base_SIN HOMOLOGAR'!$A$1:$R$225,14,FALSE)</f>
        <v>Baja</v>
      </c>
      <c r="O184" s="9">
        <f>VLOOKUP($A184,'[1]Base_SIN HOMOLOGAR'!$A$1:$R$225,15,FALSE)</f>
        <v>0</v>
      </c>
      <c r="P184" s="9">
        <f>VLOOKUP($A184,'[1]Base_SIN HOMOLOGAR'!$A$1:$R$225,16,FALSE)</f>
        <v>0</v>
      </c>
      <c r="Q184" s="9">
        <f>VLOOKUP($A184,'[1]Base_SIN HOMOLOGAR'!$A$1:$R$225,17,FALSE)</f>
        <v>25.96</v>
      </c>
      <c r="R184" s="9">
        <f>VLOOKUP($A184,'[1]Base_SIN HOMOLOGAR'!$A$1:$R$225,18,FALSE)</f>
        <v>2.2999999999999998</v>
      </c>
    </row>
    <row r="185" spans="1:18" x14ac:dyDescent="0.3">
      <c r="A185" s="8" t="str">
        <f>'[1]Base_SIN HOMOLOGAR'!A185</f>
        <v>SMG-113</v>
      </c>
      <c r="B185" t="str">
        <f>VLOOKUP($A185,'[1]Base_SIN HOMOLOGAR'!$A$1:$R$225,2,FALSE)</f>
        <v>Magdalena</v>
      </c>
      <c r="C185" t="str">
        <f>VLOOKUP($A185,'[1]Base_SIN HOMOLOGAR'!$A$1:$R$225,3,FALSE)</f>
        <v>Fundación</v>
      </c>
      <c r="D185" s="9">
        <f>VLOOKUP('[1]Base_SIN HOMOLOGAR'!$D185,[1]Dominios!$A$3:$C$23,2,FALSE)</f>
        <v>3</v>
      </c>
      <c r="E185" s="9" t="str">
        <f>VLOOKUP('[1]Base_SIN HOMOLOGAR'!D185,[1]Dominios!$A$3:$C$23,3,FALSE)</f>
        <v>Monomodal o Bimodal</v>
      </c>
      <c r="F185" s="9" t="str">
        <f>VLOOKUP($A185,'[1]Base_SIN HOMOLOGAR'!$A$1:$R$225,6,FALSE)</f>
        <v>3 - 7</v>
      </c>
      <c r="G185" s="9" t="str">
        <f>VLOOKUP($A185,'[1]Base_SIN HOMOLOGAR'!$A$1:$R$225,7,FALSE)</f>
        <v>Ligero</v>
      </c>
      <c r="H185" s="9" t="str">
        <f>VLOOKUP($A185,'[1]Base_SIN HOMOLOGAR'!$A$1:$R$225,8,FALSE)</f>
        <v>Bien drenado</v>
      </c>
      <c r="I185" s="9" t="str">
        <f>VLOOKUP($A185,'[1]Base_SIN HOMOLOGAR'!$A$1:$R$225,9,FALSE)</f>
        <v>N/A</v>
      </c>
      <c r="J185" s="9" t="str">
        <f>VLOOKUP($A185,'[1]Base_SIN HOMOLOGAR'!$A$1:$R$225,10,FALSE)</f>
        <v>N/A</v>
      </c>
      <c r="K185" s="9" t="str">
        <f>VLOOKUP($A185,'[1]Base_SIN HOMOLOGAR'!$A$1:$R$225,11,FALSE)</f>
        <v>N/A</v>
      </c>
      <c r="L185" s="9" t="str">
        <f>VLOOKUP('[1]Base_SIN HOMOLOGAR'!L185,[1]Dominios!$E$3:$F$9,2,FALSE)</f>
        <v>&lt;25</v>
      </c>
      <c r="M185" s="9" t="str">
        <f>VLOOKUP($A185,'[1]Base_SIN HOMOLOGAR'!$A$1:$R$225,13,FALSE)</f>
        <v>Fina</v>
      </c>
      <c r="N185" s="9" t="str">
        <f>VLOOKUP($A185,'[1]Base_SIN HOMOLOGAR'!$A$1:$R$225,14,FALSE)</f>
        <v>Muy baja</v>
      </c>
      <c r="O185" s="9">
        <f>VLOOKUP($A185,'[1]Base_SIN HOMOLOGAR'!$A$1:$R$225,15,FALSE)</f>
        <v>0</v>
      </c>
      <c r="P185" s="9">
        <f>VLOOKUP($A185,'[1]Base_SIN HOMOLOGAR'!$A$1:$R$225,16,FALSE)</f>
        <v>0</v>
      </c>
      <c r="Q185" s="9">
        <f>VLOOKUP($A185,'[1]Base_SIN HOMOLOGAR'!$A$1:$R$225,17,FALSE)</f>
        <v>8.9499999999999993</v>
      </c>
      <c r="R185" s="9">
        <f>VLOOKUP($A185,'[1]Base_SIN HOMOLOGAR'!$A$1:$R$225,18,FALSE)</f>
        <v>5.2</v>
      </c>
    </row>
    <row r="186" spans="1:18" x14ac:dyDescent="0.3">
      <c r="A186" s="8" t="str">
        <f>'[1]Base_SIN HOMOLOGAR'!A186</f>
        <v>SMG-121</v>
      </c>
      <c r="B186" t="str">
        <f>VLOOKUP($A186,'[1]Base_SIN HOMOLOGAR'!$A$1:$R$225,2,FALSE)</f>
        <v>Magdalena</v>
      </c>
      <c r="C186" t="str">
        <f>VLOOKUP($A186,'[1]Base_SIN HOMOLOGAR'!$A$1:$R$225,3,FALSE)</f>
        <v>Fundación</v>
      </c>
      <c r="D186" s="9">
        <f>VLOOKUP('[1]Base_SIN HOMOLOGAR'!$D186,[1]Dominios!$A$3:$C$23,2,FALSE)</f>
        <v>3</v>
      </c>
      <c r="E186" s="9" t="str">
        <f>VLOOKUP('[1]Base_SIN HOMOLOGAR'!D186,[1]Dominios!$A$3:$C$23,3,FALSE)</f>
        <v>Monomodal o Bimodal</v>
      </c>
      <c r="F186" s="9" t="str">
        <f>VLOOKUP($A186,'[1]Base_SIN HOMOLOGAR'!$A$1:$R$225,6,FALSE)</f>
        <v>1 - 3</v>
      </c>
      <c r="G186" s="9" t="str">
        <f>VLOOKUP($A186,'[1]Base_SIN HOMOLOGAR'!$A$1:$R$225,7,FALSE)</f>
        <v>N/A</v>
      </c>
      <c r="H186" s="9" t="str">
        <f>VLOOKUP($A186,'[1]Base_SIN HOMOLOGAR'!$A$1:$R$225,8,FALSE)</f>
        <v>Bien drenado</v>
      </c>
      <c r="I186" s="9" t="str">
        <f>VLOOKUP($A186,'[1]Base_SIN HOMOLOGAR'!$A$1:$R$225,9,FALSE)</f>
        <v>N/A</v>
      </c>
      <c r="J186" s="9" t="str">
        <f>VLOOKUP($A186,'[1]Base_SIN HOMOLOGAR'!$A$1:$R$225,10,FALSE)</f>
        <v>N/A</v>
      </c>
      <c r="K186" s="9" t="str">
        <f>VLOOKUP($A186,'[1]Base_SIN HOMOLOGAR'!$A$1:$R$225,11,FALSE)</f>
        <v>N/A</v>
      </c>
      <c r="L186" s="9" t="str">
        <f>VLOOKUP('[1]Base_SIN HOMOLOGAR'!L186,[1]Dominios!$E$3:$F$9,2,FALSE)</f>
        <v>25 - 50</v>
      </c>
      <c r="M186" s="9" t="str">
        <f>VLOOKUP($A186,'[1]Base_SIN HOMOLOGAR'!$A$1:$R$225,13,FALSE)</f>
        <v>Fina y media</v>
      </c>
      <c r="N186" s="9" t="str">
        <f>VLOOKUP($A186,'[1]Base_SIN HOMOLOGAR'!$A$1:$R$225,14,FALSE)</f>
        <v>Media</v>
      </c>
      <c r="O186" s="9">
        <f>VLOOKUP($A186,'[1]Base_SIN HOMOLOGAR'!$A$1:$R$225,15,FALSE)</f>
        <v>0</v>
      </c>
      <c r="P186" s="9">
        <f>VLOOKUP($A186,'[1]Base_SIN HOMOLOGAR'!$A$1:$R$225,16,FALSE)</f>
        <v>0</v>
      </c>
      <c r="Q186" s="9">
        <f>VLOOKUP($A186,'[1]Base_SIN HOMOLOGAR'!$A$1:$R$225,17,FALSE)</f>
        <v>0</v>
      </c>
      <c r="R186" s="9">
        <f>VLOOKUP($A186,'[1]Base_SIN HOMOLOGAR'!$A$1:$R$225,18,FALSE)</f>
        <v>65.3</v>
      </c>
    </row>
    <row r="187" spans="1:18" x14ac:dyDescent="0.3">
      <c r="A187" s="8" t="str">
        <f>'[1]Base_SIN HOMOLOGAR'!A187</f>
        <v>SMG-123</v>
      </c>
      <c r="B187" t="str">
        <f>VLOOKUP($A187,'[1]Base_SIN HOMOLOGAR'!$A$1:$R$225,2,FALSE)</f>
        <v>Magdalena</v>
      </c>
      <c r="C187" t="str">
        <f>VLOOKUP($A187,'[1]Base_SIN HOMOLOGAR'!$A$1:$R$225,3,FALSE)</f>
        <v>Fundación</v>
      </c>
      <c r="D187" s="9">
        <f>VLOOKUP('[1]Base_SIN HOMOLOGAR'!$D187,[1]Dominios!$A$3:$C$23,2,FALSE)</f>
        <v>3</v>
      </c>
      <c r="E187" s="9" t="str">
        <f>VLOOKUP('[1]Base_SIN HOMOLOGAR'!D187,[1]Dominios!$A$3:$C$23,3,FALSE)</f>
        <v>Monomodal o Bimodal</v>
      </c>
      <c r="F187" s="9" t="str">
        <f>VLOOKUP($A187,'[1]Base_SIN HOMOLOGAR'!$A$1:$R$225,6,FALSE)</f>
        <v>1 - 3</v>
      </c>
      <c r="G187" s="9" t="str">
        <f>VLOOKUP($A187,'[1]Base_SIN HOMOLOGAR'!$A$1:$R$225,7,FALSE)</f>
        <v>N/A</v>
      </c>
      <c r="H187" s="9" t="str">
        <f>VLOOKUP($A187,'[1]Base_SIN HOMOLOGAR'!$A$1:$R$225,8,FALSE)</f>
        <v>Bien drenado</v>
      </c>
      <c r="I187" s="9" t="str">
        <f>VLOOKUP($A187,'[1]Base_SIN HOMOLOGAR'!$A$1:$R$225,9,FALSE)</f>
        <v>Rara</v>
      </c>
      <c r="J187" s="9" t="str">
        <f>VLOOKUP($A187,'[1]Base_SIN HOMOLOGAR'!$A$1:$R$225,10,FALSE)</f>
        <v>N/A</v>
      </c>
      <c r="K187" s="9" t="str">
        <f>VLOOKUP($A187,'[1]Base_SIN HOMOLOGAR'!$A$1:$R$225,11,FALSE)</f>
        <v>N/A</v>
      </c>
      <c r="L187" s="9" t="str">
        <f>VLOOKUP('[1]Base_SIN HOMOLOGAR'!L187,[1]Dominios!$E$3:$F$9,2,FALSE)</f>
        <v>100 - 150</v>
      </c>
      <c r="M187" s="9" t="str">
        <f>VLOOKUP($A187,'[1]Base_SIN HOMOLOGAR'!$A$1:$R$225,13,FALSE)</f>
        <v>Media y gruesa</v>
      </c>
      <c r="N187" s="9" t="str">
        <f>VLOOKUP($A187,'[1]Base_SIN HOMOLOGAR'!$A$1:$R$225,14,FALSE)</f>
        <v>Baja</v>
      </c>
      <c r="O187" s="9">
        <f>VLOOKUP($A187,'[1]Base_SIN HOMOLOGAR'!$A$1:$R$225,15,FALSE)</f>
        <v>0</v>
      </c>
      <c r="P187" s="9">
        <f>VLOOKUP($A187,'[1]Base_SIN HOMOLOGAR'!$A$1:$R$225,16,FALSE)</f>
        <v>0</v>
      </c>
      <c r="Q187" s="9">
        <f>VLOOKUP($A187,'[1]Base_SIN HOMOLOGAR'!$A$1:$R$225,17,FALSE)</f>
        <v>0</v>
      </c>
      <c r="R187" s="9">
        <f>VLOOKUP($A187,'[1]Base_SIN HOMOLOGAR'!$A$1:$R$225,18,FALSE)</f>
        <v>15.8</v>
      </c>
    </row>
    <row r="188" spans="1:18" x14ac:dyDescent="0.3">
      <c r="A188" s="8" t="str">
        <f>'[1]Base_SIN HOMOLOGAR'!A188</f>
        <v>SMG-124</v>
      </c>
      <c r="B188" t="str">
        <f>VLOOKUP($A188,'[1]Base_SIN HOMOLOGAR'!$A$1:$R$225,2,FALSE)</f>
        <v>Magdalena</v>
      </c>
      <c r="C188" t="str">
        <f>VLOOKUP($A188,'[1]Base_SIN HOMOLOGAR'!$A$1:$R$225,3,FALSE)</f>
        <v>Fundación</v>
      </c>
      <c r="D188" s="9">
        <f>VLOOKUP('[1]Base_SIN HOMOLOGAR'!$D188,[1]Dominios!$A$3:$C$23,2,FALSE)</f>
        <v>3</v>
      </c>
      <c r="E188" s="9" t="str">
        <f>VLOOKUP('[1]Base_SIN HOMOLOGAR'!D188,[1]Dominios!$A$3:$C$23,3,FALSE)</f>
        <v>Monomodal o Bimodal</v>
      </c>
      <c r="F188" s="9" t="str">
        <f>VLOOKUP($A188,'[1]Base_SIN HOMOLOGAR'!$A$1:$R$225,6,FALSE)</f>
        <v>3 - 7</v>
      </c>
      <c r="G188" s="9" t="str">
        <f>VLOOKUP($A188,'[1]Base_SIN HOMOLOGAR'!$A$1:$R$225,7,FALSE)</f>
        <v>N/A</v>
      </c>
      <c r="H188" s="9" t="str">
        <f>VLOOKUP($A188,'[1]Base_SIN HOMOLOGAR'!$A$1:$R$225,8,FALSE)</f>
        <v>Bien drenado</v>
      </c>
      <c r="I188" s="9" t="str">
        <f>VLOOKUP($A188,'[1]Base_SIN HOMOLOGAR'!$A$1:$R$225,9,FALSE)</f>
        <v>N/A</v>
      </c>
      <c r="J188" s="9" t="str">
        <f>VLOOKUP($A188,'[1]Base_SIN HOMOLOGAR'!$A$1:$R$225,10,FALSE)</f>
        <v>N/A</v>
      </c>
      <c r="K188" s="9" t="str">
        <f>VLOOKUP($A188,'[1]Base_SIN HOMOLOGAR'!$A$1:$R$225,11,FALSE)</f>
        <v>N/A</v>
      </c>
      <c r="L188" s="9" t="str">
        <f>VLOOKUP('[1]Base_SIN HOMOLOGAR'!L188,[1]Dominios!$E$3:$F$9,2,FALSE)</f>
        <v>25 - 50</v>
      </c>
      <c r="M188" s="9" t="str">
        <f>VLOOKUP($A188,'[1]Base_SIN HOMOLOGAR'!$A$1:$R$225,13,FALSE)</f>
        <v>Fina y media</v>
      </c>
      <c r="N188" s="9" t="e">
        <f>VLOOKUP($A188,'[1]Base_SIN HOMOLOGAR'!$A$1:$R$225,14,FALSE)</f>
        <v>#N/A</v>
      </c>
      <c r="O188" s="9" t="e">
        <f>VLOOKUP($A188,'[1]Base_SIN HOMOLOGAR'!$A$1:$R$225,15,FALSE)</f>
        <v>#N/A</v>
      </c>
      <c r="P188" s="9" t="e">
        <f>VLOOKUP($A188,'[1]Base_SIN HOMOLOGAR'!$A$1:$R$225,16,FALSE)</f>
        <v>#N/A</v>
      </c>
      <c r="Q188" s="9" t="e">
        <f>VLOOKUP($A188,'[1]Base_SIN HOMOLOGAR'!$A$1:$R$225,17,FALSE)</f>
        <v>#N/A</v>
      </c>
      <c r="R188" s="9" t="e">
        <f>VLOOKUP($A188,'[1]Base_SIN HOMOLOGAR'!$A$1:$R$225,18,FALSE)</f>
        <v>#N/A</v>
      </c>
    </row>
    <row r="189" spans="1:18" x14ac:dyDescent="0.3">
      <c r="A189" s="8" t="str">
        <f>'[1]Base_SIN HOMOLOGAR'!A189</f>
        <v>SMG-125</v>
      </c>
      <c r="B189" t="str">
        <f>VLOOKUP($A189,'[1]Base_SIN HOMOLOGAR'!$A$1:$R$225,2,FALSE)</f>
        <v>Magdalena</v>
      </c>
      <c r="C189" t="str">
        <f>VLOOKUP($A189,'[1]Base_SIN HOMOLOGAR'!$A$1:$R$225,3,FALSE)</f>
        <v>Fundación</v>
      </c>
      <c r="D189" s="9">
        <f>VLOOKUP('[1]Base_SIN HOMOLOGAR'!$D189,[1]Dominios!$A$3:$C$23,2,FALSE)</f>
        <v>3</v>
      </c>
      <c r="E189" s="9" t="str">
        <f>VLOOKUP('[1]Base_SIN HOMOLOGAR'!D189,[1]Dominios!$A$3:$C$23,3,FALSE)</f>
        <v>Monomodal o Bimodal</v>
      </c>
      <c r="F189" s="9" t="str">
        <f>VLOOKUP($A189,'[1]Base_SIN HOMOLOGAR'!$A$1:$R$225,6,FALSE)</f>
        <v>3 - 7</v>
      </c>
      <c r="G189" s="9" t="str">
        <f>VLOOKUP($A189,'[1]Base_SIN HOMOLOGAR'!$A$1:$R$225,7,FALSE)</f>
        <v>N/A</v>
      </c>
      <c r="H189" s="9" t="str">
        <f>VLOOKUP($A189,'[1]Base_SIN HOMOLOGAR'!$A$1:$R$225,8,FALSE)</f>
        <v>Moderadamente excesivo</v>
      </c>
      <c r="I189" s="9" t="str">
        <f>VLOOKUP($A189,'[1]Base_SIN HOMOLOGAR'!$A$1:$R$225,9,FALSE)</f>
        <v>N/A</v>
      </c>
      <c r="J189" s="9" t="str">
        <f>VLOOKUP($A189,'[1]Base_SIN HOMOLOGAR'!$A$1:$R$225,10,FALSE)</f>
        <v>70</v>
      </c>
      <c r="K189" s="9" t="str">
        <f>VLOOKUP($A189,'[1]Base_SIN HOMOLOGAR'!$A$1:$R$225,11,FALSE)</f>
        <v>&lt;0.1</v>
      </c>
      <c r="L189" s="9" t="str">
        <f>VLOOKUP('[1]Base_SIN HOMOLOGAR'!L189,[1]Dominios!$E$3:$F$9,2,FALSE)</f>
        <v>&lt;25</v>
      </c>
      <c r="M189" s="9" t="str">
        <f>VLOOKUP($A189,'[1]Base_SIN HOMOLOGAR'!$A$1:$R$225,13,FALSE)</f>
        <v>N/A</v>
      </c>
      <c r="N189" s="9" t="e">
        <f>VLOOKUP($A189,'[1]Base_SIN HOMOLOGAR'!$A$1:$R$225,14,FALSE)</f>
        <v>#N/A</v>
      </c>
      <c r="O189" s="9" t="e">
        <f>VLOOKUP($A189,'[1]Base_SIN HOMOLOGAR'!$A$1:$R$225,15,FALSE)</f>
        <v>#N/A</v>
      </c>
      <c r="P189" s="9" t="e">
        <f>VLOOKUP($A189,'[1]Base_SIN HOMOLOGAR'!$A$1:$R$225,16,FALSE)</f>
        <v>#N/A</v>
      </c>
      <c r="Q189" s="9" t="e">
        <f>VLOOKUP($A189,'[1]Base_SIN HOMOLOGAR'!$A$1:$R$225,17,FALSE)</f>
        <v>#N/A</v>
      </c>
      <c r="R189" s="9" t="e">
        <f>VLOOKUP($A189,'[1]Base_SIN HOMOLOGAR'!$A$1:$R$225,18,FALSE)</f>
        <v>#N/A</v>
      </c>
    </row>
    <row r="190" spans="1:18" x14ac:dyDescent="0.3">
      <c r="A190" s="8" t="str">
        <f>'[1]Base_SIN HOMOLOGAR'!A190</f>
        <v>SMG-126</v>
      </c>
      <c r="B190" t="str">
        <f>VLOOKUP($A190,'[1]Base_SIN HOMOLOGAR'!$A$1:$R$225,2,FALSE)</f>
        <v>Magdalena</v>
      </c>
      <c r="C190" t="str">
        <f>VLOOKUP($A190,'[1]Base_SIN HOMOLOGAR'!$A$1:$R$225,3,FALSE)</f>
        <v>Fundación</v>
      </c>
      <c r="D190" s="9">
        <f>VLOOKUP('[1]Base_SIN HOMOLOGAR'!$D190,[1]Dominios!$A$3:$C$23,2,FALSE)</f>
        <v>3</v>
      </c>
      <c r="E190" s="9" t="str">
        <f>VLOOKUP('[1]Base_SIN HOMOLOGAR'!D190,[1]Dominios!$A$3:$C$23,3,FALSE)</f>
        <v>Monomodal o Bimodal</v>
      </c>
      <c r="F190" s="9" t="str">
        <f>VLOOKUP($A190,'[1]Base_SIN HOMOLOGAR'!$A$1:$R$225,6,FALSE)</f>
        <v>1 - 3</v>
      </c>
      <c r="G190" s="9" t="str">
        <f>VLOOKUP($A190,'[1]Base_SIN HOMOLOGAR'!$A$1:$R$225,7,FALSE)</f>
        <v>N/A</v>
      </c>
      <c r="H190" s="9" t="str">
        <f>VLOOKUP($A190,'[1]Base_SIN HOMOLOGAR'!$A$1:$R$225,8,FALSE)</f>
        <v>Muy pobre</v>
      </c>
      <c r="I190" s="9" t="str">
        <f>VLOOKUP($A190,'[1]Base_SIN HOMOLOGAR'!$A$1:$R$225,9,FALSE)</f>
        <v>N/A</v>
      </c>
      <c r="J190" s="9" t="str">
        <f>VLOOKUP($A190,'[1]Base_SIN HOMOLOGAR'!$A$1:$R$225,10,FALSE)</f>
        <v>N/A</v>
      </c>
      <c r="K190" s="9" t="str">
        <f>VLOOKUP($A190,'[1]Base_SIN HOMOLOGAR'!$A$1:$R$225,11,FALSE)</f>
        <v>N/A</v>
      </c>
      <c r="L190" s="9" t="str">
        <f>VLOOKUP('[1]Base_SIN HOMOLOGAR'!L190,[1]Dominios!$E$3:$F$9,2,FALSE)</f>
        <v>&lt;25</v>
      </c>
      <c r="M190" s="9" t="str">
        <f>VLOOKUP($A190,'[1]Base_SIN HOMOLOGAR'!$A$1:$R$225,13,FALSE)</f>
        <v>Media y gruesa</v>
      </c>
      <c r="N190" s="9" t="str">
        <f>VLOOKUP($A190,'[1]Base_SIN HOMOLOGAR'!$A$1:$R$225,14,FALSE)</f>
        <v>Media</v>
      </c>
      <c r="O190" s="9">
        <f>VLOOKUP($A190,'[1]Base_SIN HOMOLOGAR'!$A$1:$R$225,15,FALSE)</f>
        <v>0</v>
      </c>
      <c r="P190" s="9">
        <f>VLOOKUP($A190,'[1]Base_SIN HOMOLOGAR'!$A$1:$R$225,16,FALSE)</f>
        <v>0</v>
      </c>
      <c r="Q190" s="9">
        <f>VLOOKUP($A190,'[1]Base_SIN HOMOLOGAR'!$A$1:$R$225,17,FALSE)</f>
        <v>0</v>
      </c>
      <c r="R190" s="9">
        <f>VLOOKUP($A190,'[1]Base_SIN HOMOLOGAR'!$A$1:$R$225,18,FALSE)</f>
        <v>10.5</v>
      </c>
    </row>
    <row r="191" spans="1:18" x14ac:dyDescent="0.3">
      <c r="A191" s="8" t="str">
        <f>'[1]Base_SIN HOMOLOGAR'!A191</f>
        <v>SN-003</v>
      </c>
      <c r="B191" t="str">
        <f>VLOOKUP($A191,'[1]Base_SIN HOMOLOGAR'!$A$1:$R$225,2,FALSE)</f>
        <v>Magdalena</v>
      </c>
      <c r="C191" t="str">
        <f>VLOOKUP($A191,'[1]Base_SIN HOMOLOGAR'!$A$1:$R$225,3,FALSE)</f>
        <v>Aracataca</v>
      </c>
      <c r="D191" s="9">
        <f>VLOOKUP('[1]Base_SIN HOMOLOGAR'!$D191,[1]Dominios!$A$3:$C$23,2,FALSE)</f>
        <v>18</v>
      </c>
      <c r="E191" s="9" t="str">
        <f>VLOOKUP('[1]Base_SIN HOMOLOGAR'!D191,[1]Dominios!$A$3:$C$23,3,FALSE)</f>
        <v>Bimodal</v>
      </c>
      <c r="F191" s="9" t="str">
        <f>VLOOKUP($A191,'[1]Base_SIN HOMOLOGAR'!$A$1:$R$225,6,FALSE)</f>
        <v>1 - 3</v>
      </c>
      <c r="G191" s="9" t="str">
        <f>VLOOKUP($A191,'[1]Base_SIN HOMOLOGAR'!$A$1:$R$225,7,FALSE)</f>
        <v>Moderado</v>
      </c>
      <c r="H191" s="9" t="str">
        <f>VLOOKUP($A191,'[1]Base_SIN HOMOLOGAR'!$A$1:$R$225,8,FALSE)</f>
        <v>Pobre</v>
      </c>
      <c r="I191" s="9" t="str">
        <f>VLOOKUP($A191,'[1]Base_SIN HOMOLOGAR'!$A$1:$R$225,9,FALSE)</f>
        <v>N/A</v>
      </c>
      <c r="J191" s="9" t="str">
        <f>VLOOKUP($A191,'[1]Base_SIN HOMOLOGAR'!$A$1:$R$225,10,FALSE)</f>
        <v>N/A</v>
      </c>
      <c r="K191" s="9" t="str">
        <f>VLOOKUP($A191,'[1]Base_SIN HOMOLOGAR'!$A$1:$R$225,11,FALSE)</f>
        <v>N/A</v>
      </c>
      <c r="L191" s="9" t="str">
        <f>VLOOKUP('[1]Base_SIN HOMOLOGAR'!L191,[1]Dominios!$E$3:$F$9,2,FALSE)</f>
        <v>25 - 50</v>
      </c>
      <c r="M191" s="9" t="str">
        <f>VLOOKUP($A191,'[1]Base_SIN HOMOLOGAR'!$A$1:$R$225,13,FALSE)</f>
        <v>Fina</v>
      </c>
      <c r="N191" s="9" t="str">
        <f>VLOOKUP($A191,'[1]Base_SIN HOMOLOGAR'!$A$1:$R$225,14,FALSE)</f>
        <v>Baja</v>
      </c>
      <c r="O191" s="9">
        <f>VLOOKUP($A191,'[1]Base_SIN HOMOLOGAR'!$A$1:$R$225,15,FALSE)</f>
        <v>0</v>
      </c>
      <c r="P191" s="9">
        <f>VLOOKUP($A191,'[1]Base_SIN HOMOLOGAR'!$A$1:$R$225,16,FALSE)</f>
        <v>0</v>
      </c>
      <c r="Q191" s="9">
        <f>VLOOKUP($A191,'[1]Base_SIN HOMOLOGAR'!$A$1:$R$225,17,FALSE)</f>
        <v>22.8</v>
      </c>
      <c r="R191" s="9">
        <f>VLOOKUP($A191,'[1]Base_SIN HOMOLOGAR'!$A$1:$R$225,18,FALSE)</f>
        <v>29</v>
      </c>
    </row>
    <row r="192" spans="1:18" x14ac:dyDescent="0.3">
      <c r="A192" s="8" t="str">
        <f>'[1]Base_SIN HOMOLOGAR'!A192</f>
        <v>SN-004</v>
      </c>
      <c r="B192" t="str">
        <f>VLOOKUP($A192,'[1]Base_SIN HOMOLOGAR'!$A$1:$R$225,2,FALSE)</f>
        <v>Magdalena</v>
      </c>
      <c r="C192" t="str">
        <f>VLOOKUP($A192,'[1]Base_SIN HOMOLOGAR'!$A$1:$R$225,3,FALSE)</f>
        <v>Aracataca</v>
      </c>
      <c r="D192" s="9">
        <f>VLOOKUP('[1]Base_SIN HOMOLOGAR'!$D192,[1]Dominios!$A$3:$C$23,2,FALSE)</f>
        <v>21</v>
      </c>
      <c r="E192" s="9" t="str">
        <f>VLOOKUP('[1]Base_SIN HOMOLOGAR'!D192,[1]Dominios!$A$3:$C$23,3,FALSE)</f>
        <v>Monomodal</v>
      </c>
      <c r="F192" s="9" t="str">
        <f>VLOOKUP($A192,'[1]Base_SIN HOMOLOGAR'!$A$1:$R$225,6,FALSE)</f>
        <v>50 - 75</v>
      </c>
      <c r="G192" s="9" t="str">
        <f>VLOOKUP($A192,'[1]Base_SIN HOMOLOGAR'!$A$1:$R$225,7,FALSE)</f>
        <v>Moderado</v>
      </c>
      <c r="H192" s="9" t="str">
        <f>VLOOKUP($A192,'[1]Base_SIN HOMOLOGAR'!$A$1:$R$225,8,FALSE)</f>
        <v>Bien drenado</v>
      </c>
      <c r="I192" s="9" t="str">
        <f>VLOOKUP($A192,'[1]Base_SIN HOMOLOGAR'!$A$1:$R$225,9,FALSE)</f>
        <v>N/A</v>
      </c>
      <c r="J192" s="9" t="str">
        <f>VLOOKUP($A192,'[1]Base_SIN HOMOLOGAR'!$A$1:$R$225,10,FALSE)</f>
        <v>N/A</v>
      </c>
      <c r="K192" s="9" t="str">
        <f>VLOOKUP($A192,'[1]Base_SIN HOMOLOGAR'!$A$1:$R$225,11,FALSE)</f>
        <v>N/A</v>
      </c>
      <c r="L192" s="9" t="str">
        <f>VLOOKUP('[1]Base_SIN HOMOLOGAR'!L192,[1]Dominios!$E$3:$F$9,2,FALSE)</f>
        <v>25 - 50</v>
      </c>
      <c r="M192" s="9" t="str">
        <f>VLOOKUP($A192,'[1]Base_SIN HOMOLOGAR'!$A$1:$R$225,13,FALSE)</f>
        <v>Fina</v>
      </c>
      <c r="N192" s="9" t="str">
        <f>VLOOKUP($A192,'[1]Base_SIN HOMOLOGAR'!$A$1:$R$225,14,FALSE)</f>
        <v>Muy baja</v>
      </c>
      <c r="O192" s="9">
        <f>VLOOKUP($A192,'[1]Base_SIN HOMOLOGAR'!$A$1:$R$225,15,FALSE)</f>
        <v>0</v>
      </c>
      <c r="P192" s="9">
        <f>VLOOKUP($A192,'[1]Base_SIN HOMOLOGAR'!$A$1:$R$225,16,FALSE)</f>
        <v>0</v>
      </c>
      <c r="Q192" s="9">
        <f>VLOOKUP($A192,'[1]Base_SIN HOMOLOGAR'!$A$1:$R$225,17,FALSE)</f>
        <v>31.25</v>
      </c>
      <c r="R192" s="9">
        <f>VLOOKUP($A192,'[1]Base_SIN HOMOLOGAR'!$A$1:$R$225,18,FALSE)</f>
        <v>16</v>
      </c>
    </row>
    <row r="193" spans="1:18" x14ac:dyDescent="0.3">
      <c r="A193" s="8" t="str">
        <f>'[1]Base_SIN HOMOLOGAR'!A193</f>
        <v>SN-005</v>
      </c>
      <c r="B193" t="str">
        <f>VLOOKUP($A193,'[1]Base_SIN HOMOLOGAR'!$A$1:$R$225,2,FALSE)</f>
        <v>Magdalena</v>
      </c>
      <c r="C193" t="str">
        <f>VLOOKUP($A193,'[1]Base_SIN HOMOLOGAR'!$A$1:$R$225,3,FALSE)</f>
        <v>Fundación</v>
      </c>
      <c r="D193" s="9">
        <f>VLOOKUP('[1]Base_SIN HOMOLOGAR'!$D193,[1]Dominios!$A$3:$C$23,2,FALSE)</f>
        <v>18</v>
      </c>
      <c r="E193" s="9" t="str">
        <f>VLOOKUP('[1]Base_SIN HOMOLOGAR'!D193,[1]Dominios!$A$3:$C$23,3,FALSE)</f>
        <v>Bimodal</v>
      </c>
      <c r="F193" s="9" t="str">
        <f>VLOOKUP($A193,'[1]Base_SIN HOMOLOGAR'!$A$1:$R$225,6,FALSE)</f>
        <v>25 - 50</v>
      </c>
      <c r="G193" s="9" t="str">
        <f>VLOOKUP($A193,'[1]Base_SIN HOMOLOGAR'!$A$1:$R$225,7,FALSE)</f>
        <v>Ligero</v>
      </c>
      <c r="H193" s="9" t="str">
        <f>VLOOKUP($A193,'[1]Base_SIN HOMOLOGAR'!$A$1:$R$225,8,FALSE)</f>
        <v>Bien drenado</v>
      </c>
      <c r="I193" s="9" t="str">
        <f>VLOOKUP($A193,'[1]Base_SIN HOMOLOGAR'!$A$1:$R$225,9,FALSE)</f>
        <v>N/A</v>
      </c>
      <c r="J193" s="9" t="str">
        <f>VLOOKUP($A193,'[1]Base_SIN HOMOLOGAR'!$A$1:$R$225,10,FALSE)</f>
        <v>N/A</v>
      </c>
      <c r="K193" s="9" t="str">
        <f>VLOOKUP($A193,'[1]Base_SIN HOMOLOGAR'!$A$1:$R$225,11,FALSE)</f>
        <v>N/A</v>
      </c>
      <c r="L193" s="9" t="str">
        <f>VLOOKUP('[1]Base_SIN HOMOLOGAR'!L193,[1]Dominios!$E$3:$F$9,2,FALSE)</f>
        <v>50 - 75</v>
      </c>
      <c r="M193" s="9" t="str">
        <f>VLOOKUP($A193,'[1]Base_SIN HOMOLOGAR'!$A$1:$R$225,13,FALSE)</f>
        <v>Fina</v>
      </c>
      <c r="N193" s="9" t="str">
        <f>VLOOKUP($A193,'[1]Base_SIN HOMOLOGAR'!$A$1:$R$225,14,FALSE)</f>
        <v>Muy baja</v>
      </c>
      <c r="O193" s="9">
        <f>VLOOKUP($A193,'[1]Base_SIN HOMOLOGAR'!$A$1:$R$225,15,FALSE)</f>
        <v>0</v>
      </c>
      <c r="P193" s="9">
        <f>VLOOKUP($A193,'[1]Base_SIN HOMOLOGAR'!$A$1:$R$225,16,FALSE)</f>
        <v>0</v>
      </c>
      <c r="Q193" s="9">
        <f>VLOOKUP($A193,'[1]Base_SIN HOMOLOGAR'!$A$1:$R$225,17,FALSE)</f>
        <v>56.2</v>
      </c>
      <c r="R193" s="9">
        <f>VLOOKUP($A193,'[1]Base_SIN HOMOLOGAR'!$A$1:$R$225,18,FALSE)</f>
        <v>6</v>
      </c>
    </row>
    <row r="194" spans="1:18" x14ac:dyDescent="0.3">
      <c r="A194" s="8" t="str">
        <f>'[1]Base_SIN HOMOLOGAR'!A194</f>
        <v>SN-015</v>
      </c>
      <c r="B194" t="str">
        <f>VLOOKUP($A194,'[1]Base_SIN HOMOLOGAR'!$A$1:$R$225,2,FALSE)</f>
        <v>Cesar</v>
      </c>
      <c r="C194" t="str">
        <f>VLOOKUP($A194,'[1]Base_SIN HOMOLOGAR'!$A$1:$R$225,3,FALSE)</f>
        <v>Valledupar</v>
      </c>
      <c r="D194" s="9">
        <f>VLOOKUP('[1]Base_SIN HOMOLOGAR'!$D194,[1]Dominios!$A$3:$C$23,2,FALSE)</f>
        <v>15</v>
      </c>
      <c r="E194" s="9" t="str">
        <f>VLOOKUP('[1]Base_SIN HOMOLOGAR'!D194,[1]Dominios!$A$3:$C$23,3,FALSE)</f>
        <v>Bimodal</v>
      </c>
      <c r="F194" s="9" t="str">
        <f>VLOOKUP($A194,'[1]Base_SIN HOMOLOGAR'!$A$1:$R$225,6,FALSE)</f>
        <v>25 - 50</v>
      </c>
      <c r="G194" s="9" t="str">
        <f>VLOOKUP($A194,'[1]Base_SIN HOMOLOGAR'!$A$1:$R$225,7,FALSE)</f>
        <v>Moderado</v>
      </c>
      <c r="H194" s="9" t="str">
        <f>VLOOKUP($A194,'[1]Base_SIN HOMOLOGAR'!$A$1:$R$225,8,FALSE)</f>
        <v>Excesivo</v>
      </c>
      <c r="I194" s="9" t="str">
        <f>VLOOKUP($A194,'[1]Base_SIN HOMOLOGAR'!$A$1:$R$225,9,FALSE)</f>
        <v>N/A</v>
      </c>
      <c r="J194" s="9">
        <f>VLOOKUP($A194,'[1]Base_SIN HOMOLOGAR'!$A$1:$R$225,10,FALSE)</f>
        <v>0</v>
      </c>
      <c r="K194" s="9" t="str">
        <f>VLOOKUP($A194,'[1]Base_SIN HOMOLOGAR'!$A$1:$R$225,11,FALSE)</f>
        <v>&lt;0.1</v>
      </c>
      <c r="L194" s="9" t="str">
        <f>VLOOKUP('[1]Base_SIN HOMOLOGAR'!L194,[1]Dominios!$E$3:$F$9,2,FALSE)</f>
        <v>100 - 150</v>
      </c>
      <c r="M194" s="9" t="str">
        <f>VLOOKUP($A194,'[1]Base_SIN HOMOLOGAR'!$A$1:$R$225,13,FALSE)</f>
        <v>Fina y media</v>
      </c>
      <c r="N194" s="9" t="e">
        <f>VLOOKUP($A194,'[1]Base_SIN HOMOLOGAR'!$A$1:$R$225,14,FALSE)</f>
        <v>#N/A</v>
      </c>
      <c r="O194" s="9" t="e">
        <f>VLOOKUP($A194,'[1]Base_SIN HOMOLOGAR'!$A$1:$R$225,15,FALSE)</f>
        <v>#N/A</v>
      </c>
      <c r="P194" s="9" t="e">
        <f>VLOOKUP($A194,'[1]Base_SIN HOMOLOGAR'!$A$1:$R$225,16,FALSE)</f>
        <v>#N/A</v>
      </c>
      <c r="Q194" s="9" t="e">
        <f>VLOOKUP($A194,'[1]Base_SIN HOMOLOGAR'!$A$1:$R$225,17,FALSE)</f>
        <v>#N/A</v>
      </c>
      <c r="R194" s="9" t="e">
        <f>VLOOKUP($A194,'[1]Base_SIN HOMOLOGAR'!$A$1:$R$225,18,FALSE)</f>
        <v>#N/A</v>
      </c>
    </row>
    <row r="195" spans="1:18" x14ac:dyDescent="0.3">
      <c r="A195" s="8" t="str">
        <f>'[1]Base_SIN HOMOLOGAR'!A195</f>
        <v>SN-029</v>
      </c>
      <c r="B195" t="str">
        <f>VLOOKUP($A195,'[1]Base_SIN HOMOLOGAR'!$A$1:$R$225,2,FALSE)</f>
        <v>Cesar</v>
      </c>
      <c r="C195" t="str">
        <f>VLOOKUP($A195,'[1]Base_SIN HOMOLOGAR'!$A$1:$R$225,3,FALSE)</f>
        <v>Valledupar</v>
      </c>
      <c r="D195" s="9">
        <f>VLOOKUP('[1]Base_SIN HOMOLOGAR'!$D195,[1]Dominios!$A$3:$C$23,2,FALSE)</f>
        <v>14</v>
      </c>
      <c r="E195" s="9" t="str">
        <f>VLOOKUP('[1]Base_SIN HOMOLOGAR'!D195,[1]Dominios!$A$3:$C$23,3,FALSE)</f>
        <v>Monomodal o Bimodal</v>
      </c>
      <c r="F195" s="9" t="str">
        <f>VLOOKUP($A195,'[1]Base_SIN HOMOLOGAR'!$A$1:$R$225,6,FALSE)</f>
        <v>1 - 3</v>
      </c>
      <c r="G195" s="9" t="str">
        <f>VLOOKUP($A195,'[1]Base_SIN HOMOLOGAR'!$A$1:$R$225,7,FALSE)</f>
        <v>N/A</v>
      </c>
      <c r="H195" s="9" t="str">
        <f>VLOOKUP($A195,'[1]Base_SIN HOMOLOGAR'!$A$1:$R$225,8,FALSE)</f>
        <v>Bien drenado</v>
      </c>
      <c r="I195" s="9" t="str">
        <f>VLOOKUP($A195,'[1]Base_SIN HOMOLOGAR'!$A$1:$R$225,9,FALSE)</f>
        <v>N/A</v>
      </c>
      <c r="J195" s="9" t="str">
        <f>VLOOKUP($A195,'[1]Base_SIN HOMOLOGAR'!$A$1:$R$225,10,FALSE)</f>
        <v>N/A</v>
      </c>
      <c r="K195" s="9" t="str">
        <f>VLOOKUP($A195,'[1]Base_SIN HOMOLOGAR'!$A$1:$R$225,11,FALSE)</f>
        <v>&lt;0.1</v>
      </c>
      <c r="L195" s="9" t="str">
        <f>VLOOKUP('[1]Base_SIN HOMOLOGAR'!L195,[1]Dominios!$E$3:$F$9,2,FALSE)</f>
        <v>100 - 150</v>
      </c>
      <c r="M195" s="9" t="str">
        <f>VLOOKUP($A195,'[1]Base_SIN HOMOLOGAR'!$A$1:$R$225,13,FALSE)</f>
        <v>Fina y media</v>
      </c>
      <c r="N195" s="9" t="str">
        <f>VLOOKUP($A195,'[1]Base_SIN HOMOLOGAR'!$A$1:$R$225,14,FALSE)</f>
        <v>Muy baja</v>
      </c>
      <c r="O195" s="9">
        <f>VLOOKUP($A195,'[1]Base_SIN HOMOLOGAR'!$A$1:$R$225,15,FALSE)</f>
        <v>0</v>
      </c>
      <c r="P195" s="9">
        <f>VLOOKUP($A195,'[1]Base_SIN HOMOLOGAR'!$A$1:$R$225,16,FALSE)</f>
        <v>0</v>
      </c>
      <c r="Q195" s="9">
        <f>VLOOKUP($A195,'[1]Base_SIN HOMOLOGAR'!$A$1:$R$225,17,FALSE)</f>
        <v>80</v>
      </c>
      <c r="R195" s="9">
        <f>VLOOKUP($A195,'[1]Base_SIN HOMOLOGAR'!$A$1:$R$225,18,FALSE)</f>
        <v>3</v>
      </c>
    </row>
    <row r="196" spans="1:18" x14ac:dyDescent="0.3">
      <c r="A196" s="8" t="str">
        <f>'[1]Base_SIN HOMOLOGAR'!A196</f>
        <v>SN-030</v>
      </c>
      <c r="B196" t="str">
        <f>VLOOKUP($A196,'[1]Base_SIN HOMOLOGAR'!$A$1:$R$225,2,FALSE)</f>
        <v>Magdalena</v>
      </c>
      <c r="C196" t="str">
        <f>VLOOKUP($A196,'[1]Base_SIN HOMOLOGAR'!$A$1:$R$225,3,FALSE)</f>
        <v>Fundación</v>
      </c>
      <c r="D196" s="9">
        <f>VLOOKUP('[1]Base_SIN HOMOLOGAR'!$D196,[1]Dominios!$A$3:$C$23,2,FALSE)</f>
        <v>14</v>
      </c>
      <c r="E196" s="9" t="str">
        <f>VLOOKUP('[1]Base_SIN HOMOLOGAR'!D196,[1]Dominios!$A$3:$C$23,3,FALSE)</f>
        <v>Monomodal o Bimodal</v>
      </c>
      <c r="F196" s="9" t="str">
        <f>VLOOKUP($A196,'[1]Base_SIN HOMOLOGAR'!$A$1:$R$225,6,FALSE)</f>
        <v>3 - 7</v>
      </c>
      <c r="G196" s="9" t="str">
        <f>VLOOKUP($A196,'[1]Base_SIN HOMOLOGAR'!$A$1:$R$225,7,FALSE)</f>
        <v>Ligero</v>
      </c>
      <c r="H196" s="9" t="str">
        <f>VLOOKUP($A196,'[1]Base_SIN HOMOLOGAR'!$A$1:$R$225,8,FALSE)</f>
        <v>Moderadamente excesivo</v>
      </c>
      <c r="I196" s="9" t="str">
        <f>VLOOKUP($A196,'[1]Base_SIN HOMOLOGAR'!$A$1:$R$225,9,FALSE)</f>
        <v>N/A</v>
      </c>
      <c r="J196" s="9" t="str">
        <f>VLOOKUP($A196,'[1]Base_SIN HOMOLOGAR'!$A$1:$R$225,10,FALSE)</f>
        <v>N/A</v>
      </c>
      <c r="K196" s="9" t="str">
        <f>VLOOKUP($A196,'[1]Base_SIN HOMOLOGAR'!$A$1:$R$225,11,FALSE)</f>
        <v>N/A</v>
      </c>
      <c r="L196" s="9" t="str">
        <f>VLOOKUP('[1]Base_SIN HOMOLOGAR'!L196,[1]Dominios!$E$3:$F$9,2,FALSE)</f>
        <v>50 - 75</v>
      </c>
      <c r="M196" s="9" t="str">
        <f>VLOOKUP($A196,'[1]Base_SIN HOMOLOGAR'!$A$1:$R$225,13,FALSE)</f>
        <v>Fina</v>
      </c>
      <c r="N196" s="9" t="str">
        <f>VLOOKUP($A196,'[1]Base_SIN HOMOLOGAR'!$A$1:$R$225,14,FALSE)</f>
        <v>Baja</v>
      </c>
      <c r="O196" s="9">
        <f>VLOOKUP($A196,'[1]Base_SIN HOMOLOGAR'!$A$1:$R$225,15,FALSE)</f>
        <v>0</v>
      </c>
      <c r="P196" s="9">
        <f>VLOOKUP($A196,'[1]Base_SIN HOMOLOGAR'!$A$1:$R$225,16,FALSE)</f>
        <v>0</v>
      </c>
      <c r="Q196" s="9">
        <f>VLOOKUP($A196,'[1]Base_SIN HOMOLOGAR'!$A$1:$R$225,17,FALSE)</f>
        <v>2</v>
      </c>
      <c r="R196" s="9">
        <f>VLOOKUP($A196,'[1]Base_SIN HOMOLOGAR'!$A$1:$R$225,18,FALSE)</f>
        <v>8</v>
      </c>
    </row>
    <row r="197" spans="1:18" x14ac:dyDescent="0.3">
      <c r="A197" s="8" t="str">
        <f>'[1]Base_SIN HOMOLOGAR'!A197</f>
        <v>SN-031</v>
      </c>
      <c r="B197" t="str">
        <f>VLOOKUP($A197,'[1]Base_SIN HOMOLOGAR'!$A$1:$R$225,2,FALSE)</f>
        <v>Magdalena</v>
      </c>
      <c r="C197" t="str">
        <f>VLOOKUP($A197,'[1]Base_SIN HOMOLOGAR'!$A$1:$R$225,3,FALSE)</f>
        <v>Fundación</v>
      </c>
      <c r="D197" s="9">
        <f>VLOOKUP('[1]Base_SIN HOMOLOGAR'!$D197,[1]Dominios!$A$3:$C$23,2,FALSE)</f>
        <v>14</v>
      </c>
      <c r="E197" s="9" t="str">
        <f>VLOOKUP('[1]Base_SIN HOMOLOGAR'!D197,[1]Dominios!$A$3:$C$23,3,FALSE)</f>
        <v>Monomodal o Bimodal</v>
      </c>
      <c r="F197" s="9" t="str">
        <f>VLOOKUP($A197,'[1]Base_SIN HOMOLOGAR'!$A$1:$R$225,6,FALSE)</f>
        <v>3 - 7</v>
      </c>
      <c r="G197" s="9" t="str">
        <f>VLOOKUP($A197,'[1]Base_SIN HOMOLOGAR'!$A$1:$R$225,7,FALSE)</f>
        <v>N/A</v>
      </c>
      <c r="H197" s="9" t="str">
        <f>VLOOKUP($A197,'[1]Base_SIN HOMOLOGAR'!$A$1:$R$225,8,FALSE)</f>
        <v>Bien drenado</v>
      </c>
      <c r="I197" s="9" t="str">
        <f>VLOOKUP($A197,'[1]Base_SIN HOMOLOGAR'!$A$1:$R$225,9,FALSE)</f>
        <v>N/A</v>
      </c>
      <c r="J197" s="9" t="str">
        <f>VLOOKUP($A197,'[1]Base_SIN HOMOLOGAR'!$A$1:$R$225,10,FALSE)</f>
        <v>N/A</v>
      </c>
      <c r="K197" s="9" t="str">
        <f>VLOOKUP($A197,'[1]Base_SIN HOMOLOGAR'!$A$1:$R$225,11,FALSE)</f>
        <v>N/A</v>
      </c>
      <c r="L197" s="9" t="str">
        <f>VLOOKUP('[1]Base_SIN HOMOLOGAR'!L197,[1]Dominios!$E$3:$F$9,2,FALSE)</f>
        <v>75 - 100</v>
      </c>
      <c r="M197" s="9" t="str">
        <f>VLOOKUP($A197,'[1]Base_SIN HOMOLOGAR'!$A$1:$R$225,13,FALSE)</f>
        <v>Fina</v>
      </c>
      <c r="N197" s="9" t="str">
        <f>VLOOKUP($A197,'[1]Base_SIN HOMOLOGAR'!$A$1:$R$225,14,FALSE)</f>
        <v>Media</v>
      </c>
      <c r="O197" s="9">
        <f>VLOOKUP($A197,'[1]Base_SIN HOMOLOGAR'!$A$1:$R$225,15,FALSE)</f>
        <v>0</v>
      </c>
      <c r="P197" s="9">
        <f>VLOOKUP($A197,'[1]Base_SIN HOMOLOGAR'!$A$1:$R$225,16,FALSE)</f>
        <v>0</v>
      </c>
      <c r="Q197" s="9">
        <f>VLOOKUP($A197,'[1]Base_SIN HOMOLOGAR'!$A$1:$R$225,17,FALSE)</f>
        <v>2.2000000000000002</v>
      </c>
      <c r="R197" s="9">
        <f>VLOOKUP($A197,'[1]Base_SIN HOMOLOGAR'!$A$1:$R$225,18,FALSE)</f>
        <v>24</v>
      </c>
    </row>
    <row r="198" spans="1:18" x14ac:dyDescent="0.3">
      <c r="A198" s="8" t="str">
        <f>'[1]Base_SIN HOMOLOGAR'!A198</f>
        <v>SN-032</v>
      </c>
      <c r="B198" t="str">
        <f>VLOOKUP($A198,'[1]Base_SIN HOMOLOGAR'!$A$1:$R$225,2,FALSE)</f>
        <v>Cesar</v>
      </c>
      <c r="C198" t="str">
        <f>VLOOKUP($A198,'[1]Base_SIN HOMOLOGAR'!$A$1:$R$225,3,FALSE)</f>
        <v>Valledupar</v>
      </c>
      <c r="D198" s="9">
        <f>VLOOKUP('[1]Base_SIN HOMOLOGAR'!$D198,[1]Dominios!$A$3:$C$23,2,FALSE)</f>
        <v>15</v>
      </c>
      <c r="E198" s="9" t="str">
        <f>VLOOKUP('[1]Base_SIN HOMOLOGAR'!D198,[1]Dominios!$A$3:$C$23,3,FALSE)</f>
        <v>Bimodal</v>
      </c>
      <c r="F198" s="9" t="str">
        <f>VLOOKUP($A198,'[1]Base_SIN HOMOLOGAR'!$A$1:$R$225,6,FALSE)</f>
        <v>&gt;75</v>
      </c>
      <c r="G198" s="9" t="str">
        <f>VLOOKUP($A198,'[1]Base_SIN HOMOLOGAR'!$A$1:$R$225,7,FALSE)</f>
        <v>N/A</v>
      </c>
      <c r="H198" s="9" t="str">
        <f>VLOOKUP($A198,'[1]Base_SIN HOMOLOGAR'!$A$1:$R$225,8,FALSE)</f>
        <v>Bien drenado</v>
      </c>
      <c r="I198" s="9" t="str">
        <f>VLOOKUP($A198,'[1]Base_SIN HOMOLOGAR'!$A$1:$R$225,9,FALSE)</f>
        <v>N/A</v>
      </c>
      <c r="J198" s="9">
        <f>VLOOKUP($A198,'[1]Base_SIN HOMOLOGAR'!$A$1:$R$225,10,FALSE)</f>
        <v>0</v>
      </c>
      <c r="K198" s="9" t="str">
        <f>VLOOKUP($A198,'[1]Base_SIN HOMOLOGAR'!$A$1:$R$225,11,FALSE)</f>
        <v>&lt;0.1</v>
      </c>
      <c r="L198" s="9" t="str">
        <f>VLOOKUP('[1]Base_SIN HOMOLOGAR'!L198,[1]Dominios!$E$3:$F$9,2,FALSE)</f>
        <v>25 - 50</v>
      </c>
      <c r="M198" s="9" t="str">
        <f>VLOOKUP($A198,'[1]Base_SIN HOMOLOGAR'!$A$1:$R$225,13,FALSE)</f>
        <v>Fina</v>
      </c>
      <c r="N198" s="9" t="str">
        <f>VLOOKUP($A198,'[1]Base_SIN HOMOLOGAR'!$A$1:$R$225,14,FALSE)</f>
        <v>Baja</v>
      </c>
      <c r="O198" s="9">
        <f>VLOOKUP($A198,'[1]Base_SIN HOMOLOGAR'!$A$1:$R$225,15,FALSE)</f>
        <v>0</v>
      </c>
      <c r="P198" s="9">
        <f>VLOOKUP($A198,'[1]Base_SIN HOMOLOGAR'!$A$1:$R$225,16,FALSE)</f>
        <v>0</v>
      </c>
      <c r="Q198" s="9">
        <f>VLOOKUP($A198,'[1]Base_SIN HOMOLOGAR'!$A$1:$R$225,17,FALSE)</f>
        <v>39.21</v>
      </c>
      <c r="R198" s="9">
        <f>VLOOKUP($A198,'[1]Base_SIN HOMOLOGAR'!$A$1:$R$225,18,FALSE)</f>
        <v>8</v>
      </c>
    </row>
    <row r="199" spans="1:18" x14ac:dyDescent="0.3">
      <c r="A199" s="8" t="str">
        <f>'[1]Base_SIN HOMOLOGAR'!A199</f>
        <v>SN-033</v>
      </c>
      <c r="B199" t="str">
        <f>VLOOKUP($A199,'[1]Base_SIN HOMOLOGAR'!$A$1:$R$225,2,FALSE)</f>
        <v>Magdalena</v>
      </c>
      <c r="C199" t="str">
        <f>VLOOKUP($A199,'[1]Base_SIN HOMOLOGAR'!$A$1:$R$225,3,FALSE)</f>
        <v>Fundación</v>
      </c>
      <c r="D199" s="9">
        <f>VLOOKUP('[1]Base_SIN HOMOLOGAR'!$D199,[1]Dominios!$A$3:$C$23,2,FALSE)</f>
        <v>14</v>
      </c>
      <c r="E199" s="9" t="str">
        <f>VLOOKUP('[1]Base_SIN HOMOLOGAR'!D199,[1]Dominios!$A$3:$C$23,3,FALSE)</f>
        <v>Monomodal o Bimodal</v>
      </c>
      <c r="F199" s="9" t="str">
        <f>VLOOKUP($A199,'[1]Base_SIN HOMOLOGAR'!$A$1:$R$225,6,FALSE)</f>
        <v>25 - 50</v>
      </c>
      <c r="G199" s="9" t="str">
        <f>VLOOKUP($A199,'[1]Base_SIN HOMOLOGAR'!$A$1:$R$225,7,FALSE)</f>
        <v>Severo</v>
      </c>
      <c r="H199" s="9" t="str">
        <f>VLOOKUP($A199,'[1]Base_SIN HOMOLOGAR'!$A$1:$R$225,8,FALSE)</f>
        <v>Bien drenado</v>
      </c>
      <c r="I199" s="9" t="str">
        <f>VLOOKUP($A199,'[1]Base_SIN HOMOLOGAR'!$A$1:$R$225,9,FALSE)</f>
        <v>N/A</v>
      </c>
      <c r="J199" s="9" t="str">
        <f>VLOOKUP($A199,'[1]Base_SIN HOMOLOGAR'!$A$1:$R$225,10,FALSE)</f>
        <v>N/A</v>
      </c>
      <c r="K199" s="9" t="str">
        <f>VLOOKUP($A199,'[1]Base_SIN HOMOLOGAR'!$A$1:$R$225,11,FALSE)</f>
        <v>N/A</v>
      </c>
      <c r="L199" s="9" t="str">
        <f>VLOOKUP('[1]Base_SIN HOMOLOGAR'!L199,[1]Dominios!$E$3:$F$9,2,FALSE)</f>
        <v>100 - 150</v>
      </c>
      <c r="M199" s="9" t="str">
        <f>VLOOKUP($A199,'[1]Base_SIN HOMOLOGAR'!$A$1:$R$225,13,FALSE)</f>
        <v>Fina</v>
      </c>
      <c r="N199" s="9" t="str">
        <f>VLOOKUP($A199,'[1]Base_SIN HOMOLOGAR'!$A$1:$R$225,14,FALSE)</f>
        <v>Muy baja</v>
      </c>
      <c r="O199" s="9">
        <f>VLOOKUP($A199,'[1]Base_SIN HOMOLOGAR'!$A$1:$R$225,15,FALSE)</f>
        <v>0</v>
      </c>
      <c r="P199" s="9">
        <f>VLOOKUP($A199,'[1]Base_SIN HOMOLOGAR'!$A$1:$R$225,16,FALSE)</f>
        <v>0</v>
      </c>
      <c r="Q199" s="9">
        <f>VLOOKUP($A199,'[1]Base_SIN HOMOLOGAR'!$A$1:$R$225,17,FALSE)</f>
        <v>69.81</v>
      </c>
      <c r="R199" s="9">
        <f>VLOOKUP($A199,'[1]Base_SIN HOMOLOGAR'!$A$1:$R$225,18,FALSE)</f>
        <v>4</v>
      </c>
    </row>
    <row r="200" spans="1:18" x14ac:dyDescent="0.3">
      <c r="A200" s="8" t="str">
        <f>'[1]Base_SIN HOMOLOGAR'!A200</f>
        <v>SN-040</v>
      </c>
      <c r="B200" t="str">
        <f>VLOOKUP($A200,'[1]Base_SIN HOMOLOGAR'!$A$1:$R$225,2,FALSE)</f>
        <v>Cesar</v>
      </c>
      <c r="C200" t="str">
        <f>VLOOKUP($A200,'[1]Base_SIN HOMOLOGAR'!$A$1:$R$225,3,FALSE)</f>
        <v>Valledupar</v>
      </c>
      <c r="D200" s="9">
        <f>VLOOKUP('[1]Base_SIN HOMOLOGAR'!$D200,[1]Dominios!$A$3:$C$23,2,FALSE)</f>
        <v>10</v>
      </c>
      <c r="E200" s="9" t="str">
        <f>VLOOKUP('[1]Base_SIN HOMOLOGAR'!D200,[1]Dominios!$A$3:$C$23,3,FALSE)</f>
        <v>Bimodal</v>
      </c>
      <c r="F200" s="9" t="str">
        <f>VLOOKUP($A200,'[1]Base_SIN HOMOLOGAR'!$A$1:$R$225,6,FALSE)</f>
        <v>1 - 3</v>
      </c>
      <c r="G200" s="9" t="str">
        <f>VLOOKUP($A200,'[1]Base_SIN HOMOLOGAR'!$A$1:$R$225,7,FALSE)</f>
        <v>Moderado</v>
      </c>
      <c r="H200" s="9" t="str">
        <f>VLOOKUP($A200,'[1]Base_SIN HOMOLOGAR'!$A$1:$R$225,8,FALSE)</f>
        <v>Moderadamente Bien drenado</v>
      </c>
      <c r="I200" s="9" t="str">
        <f>VLOOKUP($A200,'[1]Base_SIN HOMOLOGAR'!$A$1:$R$225,9,FALSE)</f>
        <v>N/A</v>
      </c>
      <c r="J200" s="9">
        <f>VLOOKUP($A200,'[1]Base_SIN HOMOLOGAR'!$A$1:$R$225,10,FALSE)</f>
        <v>0</v>
      </c>
      <c r="K200" s="9" t="str">
        <f>VLOOKUP($A200,'[1]Base_SIN HOMOLOGAR'!$A$1:$R$225,11,FALSE)</f>
        <v>&lt;0.1</v>
      </c>
      <c r="L200" s="9" t="str">
        <f>VLOOKUP('[1]Base_SIN HOMOLOGAR'!L200,[1]Dominios!$E$3:$F$9,2,FALSE)</f>
        <v>75 - 100</v>
      </c>
      <c r="M200" s="9" t="str">
        <f>VLOOKUP($A200,'[1]Base_SIN HOMOLOGAR'!$A$1:$R$225,13,FALSE)</f>
        <v>Media</v>
      </c>
      <c r="N200" s="9" t="str">
        <f>VLOOKUP($A200,'[1]Base_SIN HOMOLOGAR'!$A$1:$R$225,14,FALSE)</f>
        <v>Media</v>
      </c>
      <c r="O200" s="9">
        <f>VLOOKUP($A200,'[1]Base_SIN HOMOLOGAR'!$A$1:$R$225,15,FALSE)</f>
        <v>0</v>
      </c>
      <c r="P200" s="9">
        <f>VLOOKUP($A200,'[1]Base_SIN HOMOLOGAR'!$A$1:$R$225,16,FALSE)</f>
        <v>0</v>
      </c>
      <c r="Q200" s="9">
        <f>VLOOKUP($A200,'[1]Base_SIN HOMOLOGAR'!$A$1:$R$225,17,FALSE)</f>
        <v>25</v>
      </c>
      <c r="R200" s="9">
        <f>VLOOKUP($A200,'[1]Base_SIN HOMOLOGAR'!$A$1:$R$225,18,FALSE)</f>
        <v>4</v>
      </c>
    </row>
    <row r="201" spans="1:18" x14ac:dyDescent="0.3">
      <c r="A201" s="8" t="str">
        <f>'[1]Base_SIN HOMOLOGAR'!A201</f>
        <v>SN-051</v>
      </c>
      <c r="B201" t="str">
        <f>VLOOKUP($A201,'[1]Base_SIN HOMOLOGAR'!$A$1:$R$225,2,FALSE)</f>
        <v>Magdalena</v>
      </c>
      <c r="C201" t="str">
        <f>VLOOKUP($A201,'[1]Base_SIN HOMOLOGAR'!$A$1:$R$225,3,FALSE)</f>
        <v>Fundación</v>
      </c>
      <c r="D201" s="9">
        <f>VLOOKUP('[1]Base_SIN HOMOLOGAR'!$D201,[1]Dominios!$A$3:$C$23,2,FALSE)</f>
        <v>14</v>
      </c>
      <c r="E201" s="9" t="str">
        <f>VLOOKUP('[1]Base_SIN HOMOLOGAR'!D201,[1]Dominios!$A$3:$C$23,3,FALSE)</f>
        <v>Monomodal o Bimodal</v>
      </c>
      <c r="F201" s="9" t="str">
        <f>VLOOKUP($A201,'[1]Base_SIN HOMOLOGAR'!$A$1:$R$225,6,FALSE)</f>
        <v>12 - 25</v>
      </c>
      <c r="G201" s="9" t="str">
        <f>VLOOKUP($A201,'[1]Base_SIN HOMOLOGAR'!$A$1:$R$225,7,FALSE)</f>
        <v>Ligero</v>
      </c>
      <c r="H201" s="9" t="str">
        <f>VLOOKUP($A201,'[1]Base_SIN HOMOLOGAR'!$A$1:$R$225,8,FALSE)</f>
        <v>Bien drenado</v>
      </c>
      <c r="I201" s="9" t="str">
        <f>VLOOKUP($A201,'[1]Base_SIN HOMOLOGAR'!$A$1:$R$225,9,FALSE)</f>
        <v>N/A</v>
      </c>
      <c r="J201" s="9" t="str">
        <f>VLOOKUP($A201,'[1]Base_SIN HOMOLOGAR'!$A$1:$R$225,10,FALSE)</f>
        <v>N/A</v>
      </c>
      <c r="K201" s="9" t="str">
        <f>VLOOKUP($A201,'[1]Base_SIN HOMOLOGAR'!$A$1:$R$225,11,FALSE)</f>
        <v>N/A</v>
      </c>
      <c r="L201" s="9" t="str">
        <f>VLOOKUP('[1]Base_SIN HOMOLOGAR'!L201,[1]Dominios!$E$3:$F$9,2,FALSE)</f>
        <v>75 - 100</v>
      </c>
      <c r="M201" s="9" t="str">
        <f>VLOOKUP($A201,'[1]Base_SIN HOMOLOGAR'!$A$1:$R$225,13,FALSE)</f>
        <v>Media</v>
      </c>
      <c r="N201" s="9" t="str">
        <f>VLOOKUP($A201,'[1]Base_SIN HOMOLOGAR'!$A$1:$R$225,14,FALSE)</f>
        <v>Baja</v>
      </c>
      <c r="O201" s="9">
        <f>VLOOKUP($A201,'[1]Base_SIN HOMOLOGAR'!$A$1:$R$225,15,FALSE)</f>
        <v>0</v>
      </c>
      <c r="P201" s="9">
        <f>VLOOKUP($A201,'[1]Base_SIN HOMOLOGAR'!$A$1:$R$225,16,FALSE)</f>
        <v>1.8</v>
      </c>
      <c r="Q201" s="9">
        <f>VLOOKUP($A201,'[1]Base_SIN HOMOLOGAR'!$A$1:$R$225,17,FALSE)</f>
        <v>59.6</v>
      </c>
      <c r="R201" s="9">
        <f>VLOOKUP($A201,'[1]Base_SIN HOMOLOGAR'!$A$1:$R$225,18,FALSE)</f>
        <v>1</v>
      </c>
    </row>
    <row r="202" spans="1:18" x14ac:dyDescent="0.3">
      <c r="A202" s="8" t="str">
        <f>'[1]Base_SIN HOMOLOGAR'!A202</f>
        <v>SN-079</v>
      </c>
      <c r="B202" t="str">
        <f>VLOOKUP($A202,'[1]Base_SIN HOMOLOGAR'!$A$1:$R$225,2,FALSE)</f>
        <v>Magdalena</v>
      </c>
      <c r="C202" t="str">
        <f>VLOOKUP($A202,'[1]Base_SIN HOMOLOGAR'!$A$1:$R$225,3,FALSE)</f>
        <v>Santa Marta</v>
      </c>
      <c r="D202" s="9">
        <f>VLOOKUP('[1]Base_SIN HOMOLOGAR'!$D202,[1]Dominios!$A$3:$C$23,2,FALSE)</f>
        <v>9</v>
      </c>
      <c r="E202" s="9" t="str">
        <f>VLOOKUP('[1]Base_SIN HOMOLOGAR'!D202,[1]Dominios!$A$3:$C$23,3,FALSE)</f>
        <v>Monomodal o Bimodal</v>
      </c>
      <c r="F202" s="9" t="str">
        <f>VLOOKUP($A202,'[1]Base_SIN HOMOLOGAR'!$A$1:$R$225,6,FALSE)</f>
        <v>50 - 75</v>
      </c>
      <c r="G202" s="9" t="str">
        <f>VLOOKUP($A202,'[1]Base_SIN HOMOLOGAR'!$A$1:$R$225,7,FALSE)</f>
        <v>Moderado</v>
      </c>
      <c r="H202" s="9" t="str">
        <f>VLOOKUP($A202,'[1]Base_SIN HOMOLOGAR'!$A$1:$R$225,8,FALSE)</f>
        <v>Bien drenado</v>
      </c>
      <c r="I202" s="9" t="str">
        <f>VLOOKUP($A202,'[1]Base_SIN HOMOLOGAR'!$A$1:$R$225,9,FALSE)</f>
        <v>N/A</v>
      </c>
      <c r="J202" s="9" t="str">
        <f>VLOOKUP($A202,'[1]Base_SIN HOMOLOGAR'!$A$1:$R$225,10,FALSE)</f>
        <v>N/A</v>
      </c>
      <c r="K202" s="9" t="str">
        <f>VLOOKUP($A202,'[1]Base_SIN HOMOLOGAR'!$A$1:$R$225,11,FALSE)</f>
        <v>N/A</v>
      </c>
      <c r="L202" s="9" t="str">
        <f>VLOOKUP('[1]Base_SIN HOMOLOGAR'!L202,[1]Dominios!$E$3:$F$9,2,FALSE)</f>
        <v>100 - 150</v>
      </c>
      <c r="M202" s="9" t="str">
        <f>VLOOKUP($A202,'[1]Base_SIN HOMOLOGAR'!$A$1:$R$225,13,FALSE)</f>
        <v>Muy fina</v>
      </c>
      <c r="N202" s="9" t="str">
        <f>VLOOKUP($A202,'[1]Base_SIN HOMOLOGAR'!$A$1:$R$225,14,FALSE)</f>
        <v>Muy baja</v>
      </c>
      <c r="O202" s="9">
        <f>VLOOKUP($A202,'[1]Base_SIN HOMOLOGAR'!$A$1:$R$225,15,FALSE)</f>
        <v>0</v>
      </c>
      <c r="P202" s="9">
        <f>VLOOKUP($A202,'[1]Base_SIN HOMOLOGAR'!$A$1:$R$225,16,FALSE)</f>
        <v>0</v>
      </c>
      <c r="Q202" s="9">
        <f>VLOOKUP($A202,'[1]Base_SIN HOMOLOGAR'!$A$1:$R$225,17,FALSE)</f>
        <v>55.1</v>
      </c>
      <c r="R202" s="9">
        <f>VLOOKUP($A202,'[1]Base_SIN HOMOLOGAR'!$A$1:$R$225,18,FALSE)</f>
        <v>1</v>
      </c>
    </row>
    <row r="203" spans="1:18" x14ac:dyDescent="0.3">
      <c r="A203" s="8" t="str">
        <f>'[1]Base_SIN HOMOLOGAR'!A203</f>
        <v>SN-090</v>
      </c>
      <c r="B203" t="str">
        <f>VLOOKUP($A203,'[1]Base_SIN HOMOLOGAR'!$A$1:$R$225,2,FALSE)</f>
        <v>Magdalena</v>
      </c>
      <c r="C203" t="str">
        <f>VLOOKUP($A203,'[1]Base_SIN HOMOLOGAR'!$A$1:$R$225,3,FALSE)</f>
        <v>Santa Marta</v>
      </c>
      <c r="D203" s="9">
        <f>VLOOKUP('[1]Base_SIN HOMOLOGAR'!$D203,[1]Dominios!$A$3:$C$23,2,FALSE)</f>
        <v>10</v>
      </c>
      <c r="E203" s="9" t="str">
        <f>VLOOKUP('[1]Base_SIN HOMOLOGAR'!D203,[1]Dominios!$A$3:$C$23,3,FALSE)</f>
        <v>Bimodal</v>
      </c>
      <c r="F203" s="9" t="str">
        <f>VLOOKUP($A203,'[1]Base_SIN HOMOLOGAR'!$A$1:$R$225,6,FALSE)</f>
        <v>50 - 75</v>
      </c>
      <c r="G203" s="9" t="str">
        <f>VLOOKUP($A203,'[1]Base_SIN HOMOLOGAR'!$A$1:$R$225,7,FALSE)</f>
        <v>Ligero</v>
      </c>
      <c r="H203" s="9" t="str">
        <f>VLOOKUP($A203,'[1]Base_SIN HOMOLOGAR'!$A$1:$R$225,8,FALSE)</f>
        <v>Bien drenado</v>
      </c>
      <c r="I203" s="9" t="str">
        <f>VLOOKUP($A203,'[1]Base_SIN HOMOLOGAR'!$A$1:$R$225,9,FALSE)</f>
        <v>N/A</v>
      </c>
      <c r="J203" s="9" t="str">
        <f>VLOOKUP($A203,'[1]Base_SIN HOMOLOGAR'!$A$1:$R$225,10,FALSE)</f>
        <v>N/A</v>
      </c>
      <c r="K203" s="9" t="str">
        <f>VLOOKUP($A203,'[1]Base_SIN HOMOLOGAR'!$A$1:$R$225,11,FALSE)</f>
        <v>N/A</v>
      </c>
      <c r="L203" s="9" t="str">
        <f>VLOOKUP('[1]Base_SIN HOMOLOGAR'!L203,[1]Dominios!$E$3:$F$9,2,FALSE)</f>
        <v>100 - 150</v>
      </c>
      <c r="M203" s="9" t="str">
        <f>VLOOKUP($A203,'[1]Base_SIN HOMOLOGAR'!$A$1:$R$225,13,FALSE)</f>
        <v>Fina</v>
      </c>
      <c r="N203" s="9" t="str">
        <f>VLOOKUP($A203,'[1]Base_SIN HOMOLOGAR'!$A$1:$R$225,14,FALSE)</f>
        <v>Muy baja</v>
      </c>
      <c r="O203" s="9">
        <f>VLOOKUP($A203,'[1]Base_SIN HOMOLOGAR'!$A$1:$R$225,15,FALSE)</f>
        <v>0</v>
      </c>
      <c r="P203" s="9">
        <f>VLOOKUP($A203,'[1]Base_SIN HOMOLOGAR'!$A$1:$R$225,16,FALSE)</f>
        <v>0</v>
      </c>
      <c r="Q203" s="9">
        <f>VLOOKUP($A203,'[1]Base_SIN HOMOLOGAR'!$A$1:$R$225,17,FALSE)</f>
        <v>50.87</v>
      </c>
      <c r="R203" s="9">
        <f>VLOOKUP($A203,'[1]Base_SIN HOMOLOGAR'!$A$1:$R$225,18,FALSE)</f>
        <v>4</v>
      </c>
    </row>
    <row r="204" spans="1:18" x14ac:dyDescent="0.3">
      <c r="A204" s="8" t="str">
        <f>'[1]Base_SIN HOMOLOGAR'!A204</f>
        <v>SN-091</v>
      </c>
      <c r="B204" t="str">
        <f>VLOOKUP($A204,'[1]Base_SIN HOMOLOGAR'!$A$1:$R$225,2,FALSE)</f>
        <v>Magdalena</v>
      </c>
      <c r="C204" t="str">
        <f>VLOOKUP($A204,'[1]Base_SIN HOMOLOGAR'!$A$1:$R$225,3,FALSE)</f>
        <v>Santa Marta</v>
      </c>
      <c r="D204" s="9">
        <f>VLOOKUP('[1]Base_SIN HOMOLOGAR'!$D204,[1]Dominios!$A$3:$C$23,2,FALSE)</f>
        <v>10</v>
      </c>
      <c r="E204" s="9" t="str">
        <f>VLOOKUP('[1]Base_SIN HOMOLOGAR'!D204,[1]Dominios!$A$3:$C$23,3,FALSE)</f>
        <v>Bimodal</v>
      </c>
      <c r="F204" s="9" t="str">
        <f>VLOOKUP($A204,'[1]Base_SIN HOMOLOGAR'!$A$1:$R$225,6,FALSE)</f>
        <v>50 - 75</v>
      </c>
      <c r="G204" s="9" t="str">
        <f>VLOOKUP($A204,'[1]Base_SIN HOMOLOGAR'!$A$1:$R$225,7,FALSE)</f>
        <v>Ligero</v>
      </c>
      <c r="H204" s="9" t="str">
        <f>VLOOKUP($A204,'[1]Base_SIN HOMOLOGAR'!$A$1:$R$225,8,FALSE)</f>
        <v>Bien drenado</v>
      </c>
      <c r="I204" s="9" t="str">
        <f>VLOOKUP($A204,'[1]Base_SIN HOMOLOGAR'!$A$1:$R$225,9,FALSE)</f>
        <v>N/A</v>
      </c>
      <c r="J204" s="9" t="str">
        <f>VLOOKUP($A204,'[1]Base_SIN HOMOLOGAR'!$A$1:$R$225,10,FALSE)</f>
        <v>N/A</v>
      </c>
      <c r="K204" s="9" t="str">
        <f>VLOOKUP($A204,'[1]Base_SIN HOMOLOGAR'!$A$1:$R$225,11,FALSE)</f>
        <v>N/A</v>
      </c>
      <c r="L204" s="9" t="str">
        <f>VLOOKUP('[1]Base_SIN HOMOLOGAR'!L204,[1]Dominios!$E$3:$F$9,2,FALSE)</f>
        <v>100 - 150</v>
      </c>
      <c r="M204" s="9" t="str">
        <f>VLOOKUP($A204,'[1]Base_SIN HOMOLOGAR'!$A$1:$R$225,13,FALSE)</f>
        <v>Fina</v>
      </c>
      <c r="N204" s="9" t="str">
        <f>VLOOKUP($A204,'[1]Base_SIN HOMOLOGAR'!$A$1:$R$225,14,FALSE)</f>
        <v>Muy baja</v>
      </c>
      <c r="O204" s="9">
        <f>VLOOKUP($A204,'[1]Base_SIN HOMOLOGAR'!$A$1:$R$225,15,FALSE)</f>
        <v>0</v>
      </c>
      <c r="P204" s="9">
        <f>VLOOKUP($A204,'[1]Base_SIN HOMOLOGAR'!$A$1:$R$225,16,FALSE)</f>
        <v>0</v>
      </c>
      <c r="Q204" s="9">
        <f>VLOOKUP($A204,'[1]Base_SIN HOMOLOGAR'!$A$1:$R$225,17,FALSE)</f>
        <v>42.37</v>
      </c>
      <c r="R204" s="9">
        <f>VLOOKUP($A204,'[1]Base_SIN HOMOLOGAR'!$A$1:$R$225,18,FALSE)</f>
        <v>1</v>
      </c>
    </row>
    <row r="205" spans="1:18" x14ac:dyDescent="0.3">
      <c r="A205" s="8" t="str">
        <f>'[1]Base_SIN HOMOLOGAR'!A205</f>
        <v>SN-093</v>
      </c>
      <c r="B205" t="str">
        <f>VLOOKUP($A205,'[1]Base_SIN HOMOLOGAR'!$A$1:$R$225,2,FALSE)</f>
        <v>Magdalena</v>
      </c>
      <c r="C205" t="str">
        <f>VLOOKUP($A205,'[1]Base_SIN HOMOLOGAR'!$A$1:$R$225,3,FALSE)</f>
        <v>Santa Marta</v>
      </c>
      <c r="D205" s="9">
        <f>VLOOKUP('[1]Base_SIN HOMOLOGAR'!$D205,[1]Dominios!$A$3:$C$23,2,FALSE)</f>
        <v>16</v>
      </c>
      <c r="E205" s="9" t="str">
        <f>VLOOKUP('[1]Base_SIN HOMOLOGAR'!D205,[1]Dominios!$A$3:$C$23,3,FALSE)</f>
        <v>Bimodal</v>
      </c>
      <c r="F205" s="9" t="str">
        <f>VLOOKUP($A205,'[1]Base_SIN HOMOLOGAR'!$A$1:$R$225,6,FALSE)</f>
        <v>25 - 50</v>
      </c>
      <c r="G205" s="9" t="str">
        <f>VLOOKUP($A205,'[1]Base_SIN HOMOLOGAR'!$A$1:$R$225,7,FALSE)</f>
        <v>Ligero</v>
      </c>
      <c r="H205" s="9" t="str">
        <f>VLOOKUP($A205,'[1]Base_SIN HOMOLOGAR'!$A$1:$R$225,8,FALSE)</f>
        <v>Bien drenado</v>
      </c>
      <c r="I205" s="9" t="str">
        <f>VLOOKUP($A205,'[1]Base_SIN HOMOLOGAR'!$A$1:$R$225,9,FALSE)</f>
        <v>N/A</v>
      </c>
      <c r="J205" s="9" t="str">
        <f>VLOOKUP($A205,'[1]Base_SIN HOMOLOGAR'!$A$1:$R$225,10,FALSE)</f>
        <v>N/A</v>
      </c>
      <c r="K205" s="9" t="str">
        <f>VLOOKUP($A205,'[1]Base_SIN HOMOLOGAR'!$A$1:$R$225,11,FALSE)</f>
        <v>N/A</v>
      </c>
      <c r="L205" s="9" t="str">
        <f>VLOOKUP('[1]Base_SIN HOMOLOGAR'!L205,[1]Dominios!$E$3:$F$9,2,FALSE)</f>
        <v>&lt;25</v>
      </c>
      <c r="M205" s="9" t="str">
        <f>VLOOKUP($A205,'[1]Base_SIN HOMOLOGAR'!$A$1:$R$225,13,FALSE)</f>
        <v>Fina</v>
      </c>
      <c r="N205" s="9" t="str">
        <f>VLOOKUP($A205,'[1]Base_SIN HOMOLOGAR'!$A$1:$R$225,14,FALSE)</f>
        <v>Muy baja</v>
      </c>
      <c r="O205" s="9">
        <f>VLOOKUP($A205,'[1]Base_SIN HOMOLOGAR'!$A$1:$R$225,15,FALSE)</f>
        <v>0</v>
      </c>
      <c r="P205" s="9">
        <f>VLOOKUP($A205,'[1]Base_SIN HOMOLOGAR'!$A$1:$R$225,16,FALSE)</f>
        <v>0</v>
      </c>
      <c r="Q205" s="9">
        <f>VLOOKUP($A205,'[1]Base_SIN HOMOLOGAR'!$A$1:$R$225,17,FALSE)</f>
        <v>78.5</v>
      </c>
      <c r="R205" s="9">
        <f>VLOOKUP($A205,'[1]Base_SIN HOMOLOGAR'!$A$1:$R$225,18,FALSE)</f>
        <v>4</v>
      </c>
    </row>
    <row r="206" spans="1:18" x14ac:dyDescent="0.3">
      <c r="A206" s="8" t="str">
        <f>'[1]Base_SIN HOMOLOGAR'!A206</f>
        <v>SN-094</v>
      </c>
      <c r="B206" t="str">
        <f>VLOOKUP($A206,'[1]Base_SIN HOMOLOGAR'!$A$1:$R$225,2,FALSE)</f>
        <v>Magdalena</v>
      </c>
      <c r="C206" t="str">
        <f>VLOOKUP($A206,'[1]Base_SIN HOMOLOGAR'!$A$1:$R$225,3,FALSE)</f>
        <v>Santa Marta</v>
      </c>
      <c r="D206" s="9">
        <f>VLOOKUP('[1]Base_SIN HOMOLOGAR'!$D206,[1]Dominios!$A$3:$C$23,2,FALSE)</f>
        <v>15</v>
      </c>
      <c r="E206" s="9" t="str">
        <f>VLOOKUP('[1]Base_SIN HOMOLOGAR'!D206,[1]Dominios!$A$3:$C$23,3,FALSE)</f>
        <v>Bimodal</v>
      </c>
      <c r="F206" s="9" t="str">
        <f>VLOOKUP($A206,'[1]Base_SIN HOMOLOGAR'!$A$1:$R$225,6,FALSE)</f>
        <v>&gt;75</v>
      </c>
      <c r="G206" s="9" t="str">
        <f>VLOOKUP($A206,'[1]Base_SIN HOMOLOGAR'!$A$1:$R$225,7,FALSE)</f>
        <v>Ligero</v>
      </c>
      <c r="H206" s="9" t="str">
        <f>VLOOKUP($A206,'[1]Base_SIN HOMOLOGAR'!$A$1:$R$225,8,FALSE)</f>
        <v>Bien drenado</v>
      </c>
      <c r="I206" s="9" t="str">
        <f>VLOOKUP($A206,'[1]Base_SIN HOMOLOGAR'!$A$1:$R$225,9,FALSE)</f>
        <v>N/A</v>
      </c>
      <c r="J206" s="9" t="str">
        <f>VLOOKUP($A206,'[1]Base_SIN HOMOLOGAR'!$A$1:$R$225,10,FALSE)</f>
        <v>N/A</v>
      </c>
      <c r="K206" s="9" t="str">
        <f>VLOOKUP($A206,'[1]Base_SIN HOMOLOGAR'!$A$1:$R$225,11,FALSE)</f>
        <v>N/A</v>
      </c>
      <c r="L206" s="9" t="str">
        <f>VLOOKUP('[1]Base_SIN HOMOLOGAR'!L206,[1]Dominios!$E$3:$F$9,2,FALSE)</f>
        <v>100 - 150</v>
      </c>
      <c r="M206" s="9" t="str">
        <f>VLOOKUP($A206,'[1]Base_SIN HOMOLOGAR'!$A$1:$R$225,13,FALSE)</f>
        <v>Media</v>
      </c>
      <c r="N206" s="9" t="str">
        <f>VLOOKUP($A206,'[1]Base_SIN HOMOLOGAR'!$A$1:$R$225,14,FALSE)</f>
        <v>Muy baja</v>
      </c>
      <c r="O206" s="9">
        <f>VLOOKUP($A206,'[1]Base_SIN HOMOLOGAR'!$A$1:$R$225,15,FALSE)</f>
        <v>0</v>
      </c>
      <c r="P206" s="9">
        <f>VLOOKUP($A206,'[1]Base_SIN HOMOLOGAR'!$A$1:$R$225,16,FALSE)</f>
        <v>0</v>
      </c>
      <c r="Q206" s="9">
        <f>VLOOKUP($A206,'[1]Base_SIN HOMOLOGAR'!$A$1:$R$225,17,FALSE)</f>
        <v>54.8</v>
      </c>
      <c r="R206" s="9">
        <f>VLOOKUP($A206,'[1]Base_SIN HOMOLOGAR'!$A$1:$R$225,18,FALSE)</f>
        <v>4</v>
      </c>
    </row>
    <row r="207" spans="1:18" x14ac:dyDescent="0.3">
      <c r="A207" s="8" t="str">
        <f>'[1]Base_SIN HOMOLOGAR'!A207</f>
        <v>SN-097</v>
      </c>
      <c r="B207" t="str">
        <f>VLOOKUP($A207,'[1]Base_SIN HOMOLOGAR'!$A$1:$R$225,2,FALSE)</f>
        <v>Magdalena</v>
      </c>
      <c r="C207" t="str">
        <f>VLOOKUP($A207,'[1]Base_SIN HOMOLOGAR'!$A$1:$R$225,3,FALSE)</f>
        <v>Santa Marta</v>
      </c>
      <c r="D207" s="9">
        <f>VLOOKUP('[1]Base_SIN HOMOLOGAR'!$D207,[1]Dominios!$A$3:$C$23,2,FALSE)</f>
        <v>10</v>
      </c>
      <c r="E207" s="9" t="str">
        <f>VLOOKUP('[1]Base_SIN HOMOLOGAR'!D207,[1]Dominios!$A$3:$C$23,3,FALSE)</f>
        <v>Bimodal</v>
      </c>
      <c r="F207" s="9" t="str">
        <f>VLOOKUP($A207,'[1]Base_SIN HOMOLOGAR'!$A$1:$R$225,6,FALSE)</f>
        <v>25 - 50</v>
      </c>
      <c r="G207" s="9" t="str">
        <f>VLOOKUP($A207,'[1]Base_SIN HOMOLOGAR'!$A$1:$R$225,7,FALSE)</f>
        <v>N/A</v>
      </c>
      <c r="H207" s="9" t="str">
        <f>VLOOKUP($A207,'[1]Base_SIN HOMOLOGAR'!$A$1:$R$225,8,FALSE)</f>
        <v>Bien drenado</v>
      </c>
      <c r="I207" s="9" t="str">
        <f>VLOOKUP($A207,'[1]Base_SIN HOMOLOGAR'!$A$1:$R$225,9,FALSE)</f>
        <v>N/A</v>
      </c>
      <c r="J207" s="9" t="str">
        <f>VLOOKUP($A207,'[1]Base_SIN HOMOLOGAR'!$A$1:$R$225,10,FALSE)</f>
        <v>N/A</v>
      </c>
      <c r="K207" s="9" t="str">
        <f>VLOOKUP($A207,'[1]Base_SIN HOMOLOGAR'!$A$1:$R$225,11,FALSE)</f>
        <v>N/A</v>
      </c>
      <c r="L207" s="9" t="str">
        <f>VLOOKUP('[1]Base_SIN HOMOLOGAR'!L207,[1]Dominios!$E$3:$F$9,2,FALSE)</f>
        <v>100 - 150</v>
      </c>
      <c r="M207" s="9" t="str">
        <f>VLOOKUP($A207,'[1]Base_SIN HOMOLOGAR'!$A$1:$R$225,13,FALSE)</f>
        <v>Media</v>
      </c>
      <c r="N207" s="9" t="str">
        <f>VLOOKUP($A207,'[1]Base_SIN HOMOLOGAR'!$A$1:$R$225,14,FALSE)</f>
        <v>Muy baja</v>
      </c>
      <c r="O207" s="9">
        <f>VLOOKUP($A207,'[1]Base_SIN HOMOLOGAR'!$A$1:$R$225,15,FALSE)</f>
        <v>0</v>
      </c>
      <c r="P207" s="9">
        <f>VLOOKUP($A207,'[1]Base_SIN HOMOLOGAR'!$A$1:$R$225,16,FALSE)</f>
        <v>0</v>
      </c>
      <c r="Q207" s="9">
        <f>VLOOKUP($A207,'[1]Base_SIN HOMOLOGAR'!$A$1:$R$225,17,FALSE)</f>
        <v>31.57</v>
      </c>
      <c r="R207" s="9">
        <f>VLOOKUP($A207,'[1]Base_SIN HOMOLOGAR'!$A$1:$R$225,18,FALSE)</f>
        <v>2</v>
      </c>
    </row>
    <row r="208" spans="1:18" x14ac:dyDescent="0.3">
      <c r="A208" s="8" t="str">
        <f>'[1]Base_SIN HOMOLOGAR'!A208</f>
        <v>SN-107</v>
      </c>
      <c r="B208" t="str">
        <f>VLOOKUP($A208,'[1]Base_SIN HOMOLOGAR'!$A$1:$R$225,2,FALSE)</f>
        <v>Magdalena</v>
      </c>
      <c r="C208" t="str">
        <f>VLOOKUP($A208,'[1]Base_SIN HOMOLOGAR'!$A$1:$R$225,3,FALSE)</f>
        <v>Ciénaga</v>
      </c>
      <c r="D208" s="9">
        <f>VLOOKUP('[1]Base_SIN HOMOLOGAR'!$D208,[1]Dominios!$A$3:$C$23,2,FALSE)</f>
        <v>9</v>
      </c>
      <c r="E208" s="9" t="str">
        <f>VLOOKUP('[1]Base_SIN HOMOLOGAR'!D208,[1]Dominios!$A$3:$C$23,3,FALSE)</f>
        <v>Monomodal o Bimodal</v>
      </c>
      <c r="F208" s="9" t="str">
        <f>VLOOKUP($A208,'[1]Base_SIN HOMOLOGAR'!$A$1:$R$225,6,FALSE)</f>
        <v>50 - 75</v>
      </c>
      <c r="G208" s="9" t="str">
        <f>VLOOKUP($A208,'[1]Base_SIN HOMOLOGAR'!$A$1:$R$225,7,FALSE)</f>
        <v>Moderado</v>
      </c>
      <c r="H208" s="9" t="str">
        <f>VLOOKUP($A208,'[1]Base_SIN HOMOLOGAR'!$A$1:$R$225,8,FALSE)</f>
        <v>Bien drenado</v>
      </c>
      <c r="I208" s="9" t="str">
        <f>VLOOKUP($A208,'[1]Base_SIN HOMOLOGAR'!$A$1:$R$225,9,FALSE)</f>
        <v>N/A</v>
      </c>
      <c r="J208" s="9" t="str">
        <f>VLOOKUP($A208,'[1]Base_SIN HOMOLOGAR'!$A$1:$R$225,10,FALSE)</f>
        <v>N/A</v>
      </c>
      <c r="K208" s="9" t="str">
        <f>VLOOKUP($A208,'[1]Base_SIN HOMOLOGAR'!$A$1:$R$225,11,FALSE)</f>
        <v>N/A</v>
      </c>
      <c r="L208" s="9" t="str">
        <f>VLOOKUP('[1]Base_SIN HOMOLOGAR'!L208,[1]Dominios!$E$3:$F$9,2,FALSE)</f>
        <v>50 - 75</v>
      </c>
      <c r="M208" s="9" t="str">
        <f>VLOOKUP($A208,'[1]Base_SIN HOMOLOGAR'!$A$1:$R$225,13,FALSE)</f>
        <v>Fina</v>
      </c>
      <c r="N208" s="9" t="e">
        <f>VLOOKUP($A208,'[1]Base_SIN HOMOLOGAR'!$A$1:$R$225,14,FALSE)</f>
        <v>#N/A</v>
      </c>
      <c r="O208" s="9" t="e">
        <f>VLOOKUP($A208,'[1]Base_SIN HOMOLOGAR'!$A$1:$R$225,15,FALSE)</f>
        <v>#N/A</v>
      </c>
      <c r="P208" s="9" t="e">
        <f>VLOOKUP($A208,'[1]Base_SIN HOMOLOGAR'!$A$1:$R$225,16,FALSE)</f>
        <v>#N/A</v>
      </c>
      <c r="Q208" s="9" t="e">
        <f>VLOOKUP($A208,'[1]Base_SIN HOMOLOGAR'!$A$1:$R$225,17,FALSE)</f>
        <v>#N/A</v>
      </c>
      <c r="R208" s="9" t="e">
        <f>VLOOKUP($A208,'[1]Base_SIN HOMOLOGAR'!$A$1:$R$225,18,FALSE)</f>
        <v>#N/A</v>
      </c>
    </row>
    <row r="209" spans="1:18" x14ac:dyDescent="0.3">
      <c r="A209" s="8" t="str">
        <f>'[1]Base_SIN HOMOLOGAR'!A209</f>
        <v>SN-108</v>
      </c>
      <c r="B209" t="str">
        <f>VLOOKUP($A209,'[1]Base_SIN HOMOLOGAR'!$A$1:$R$225,2,FALSE)</f>
        <v>Magdalena</v>
      </c>
      <c r="C209" t="str">
        <f>VLOOKUP($A209,'[1]Base_SIN HOMOLOGAR'!$A$1:$R$225,3,FALSE)</f>
        <v>Ciénaga</v>
      </c>
      <c r="D209" s="9">
        <f>VLOOKUP('[1]Base_SIN HOMOLOGAR'!$D209,[1]Dominios!$A$3:$C$23,2,FALSE)</f>
        <v>9</v>
      </c>
      <c r="E209" s="9" t="str">
        <f>VLOOKUP('[1]Base_SIN HOMOLOGAR'!D209,[1]Dominios!$A$3:$C$23,3,FALSE)</f>
        <v>Monomodal o Bimodal</v>
      </c>
      <c r="F209" s="9" t="str">
        <f>VLOOKUP($A209,'[1]Base_SIN HOMOLOGAR'!$A$1:$R$225,6,FALSE)</f>
        <v>50 - 75</v>
      </c>
      <c r="G209" s="9" t="str">
        <f>VLOOKUP($A209,'[1]Base_SIN HOMOLOGAR'!$A$1:$R$225,7,FALSE)</f>
        <v>Moderado</v>
      </c>
      <c r="H209" s="9" t="str">
        <f>VLOOKUP($A209,'[1]Base_SIN HOMOLOGAR'!$A$1:$R$225,8,FALSE)</f>
        <v>Bien drenado</v>
      </c>
      <c r="I209" s="9" t="str">
        <f>VLOOKUP($A209,'[1]Base_SIN HOMOLOGAR'!$A$1:$R$225,9,FALSE)</f>
        <v>N/A</v>
      </c>
      <c r="J209" s="9" t="str">
        <f>VLOOKUP($A209,'[1]Base_SIN HOMOLOGAR'!$A$1:$R$225,10,FALSE)</f>
        <v>N/A</v>
      </c>
      <c r="K209" s="9" t="str">
        <f>VLOOKUP($A209,'[1]Base_SIN HOMOLOGAR'!$A$1:$R$225,11,FALSE)</f>
        <v>N/A</v>
      </c>
      <c r="L209" s="9" t="str">
        <f>VLOOKUP('[1]Base_SIN HOMOLOGAR'!L209,[1]Dominios!$E$3:$F$9,2,FALSE)</f>
        <v>100 - 150</v>
      </c>
      <c r="M209" s="9" t="str">
        <f>VLOOKUP($A209,'[1]Base_SIN HOMOLOGAR'!$A$1:$R$225,13,FALSE)</f>
        <v>Fina</v>
      </c>
      <c r="N209" s="9" t="str">
        <f>VLOOKUP($A209,'[1]Base_SIN HOMOLOGAR'!$A$1:$R$225,14,FALSE)</f>
        <v>Baja</v>
      </c>
      <c r="O209" s="9">
        <f>VLOOKUP($A209,'[1]Base_SIN HOMOLOGAR'!$A$1:$R$225,15,FALSE)</f>
        <v>0</v>
      </c>
      <c r="P209" s="9">
        <f>VLOOKUP($A209,'[1]Base_SIN HOMOLOGAR'!$A$1:$R$225,16,FALSE)</f>
        <v>0</v>
      </c>
      <c r="Q209" s="9">
        <f>VLOOKUP($A209,'[1]Base_SIN HOMOLOGAR'!$A$1:$R$225,17,FALSE)</f>
        <v>6.6</v>
      </c>
      <c r="R209" s="9">
        <f>VLOOKUP($A209,'[1]Base_SIN HOMOLOGAR'!$A$1:$R$225,18,FALSE)</f>
        <v>3</v>
      </c>
    </row>
    <row r="210" spans="1:18" x14ac:dyDescent="0.3">
      <c r="A210" s="8" t="str">
        <f>'[1]Base_SIN HOMOLOGAR'!A210</f>
        <v>SN-112</v>
      </c>
      <c r="B210" t="str">
        <f>VLOOKUP($A210,'[1]Base_SIN HOMOLOGAR'!$A$1:$R$225,2,FALSE)</f>
        <v>Magdalena</v>
      </c>
      <c r="C210" t="str">
        <f>VLOOKUP($A210,'[1]Base_SIN HOMOLOGAR'!$A$1:$R$225,3,FALSE)</f>
        <v>Ciénaga</v>
      </c>
      <c r="D210" s="9">
        <f>VLOOKUP('[1]Base_SIN HOMOLOGAR'!$D210,[1]Dominios!$A$3:$C$23,2,FALSE)</f>
        <v>4</v>
      </c>
      <c r="E210" s="9" t="str">
        <f>VLOOKUP('[1]Base_SIN HOMOLOGAR'!D210,[1]Dominios!$A$3:$C$23,3,FALSE)</f>
        <v>Monomodal o Bimodal</v>
      </c>
      <c r="F210" s="9" t="str">
        <f>VLOOKUP($A210,'[1]Base_SIN HOMOLOGAR'!$A$1:$R$225,6,FALSE)</f>
        <v>25 - 50</v>
      </c>
      <c r="G210" s="9" t="str">
        <f>VLOOKUP($A210,'[1]Base_SIN HOMOLOGAR'!$A$1:$R$225,7,FALSE)</f>
        <v>Moderado</v>
      </c>
      <c r="H210" s="9" t="str">
        <f>VLOOKUP($A210,'[1]Base_SIN HOMOLOGAR'!$A$1:$R$225,8,FALSE)</f>
        <v>Bien drenado</v>
      </c>
      <c r="I210" s="9" t="str">
        <f>VLOOKUP($A210,'[1]Base_SIN HOMOLOGAR'!$A$1:$R$225,9,FALSE)</f>
        <v>N/A</v>
      </c>
      <c r="J210" s="9" t="str">
        <f>VLOOKUP($A210,'[1]Base_SIN HOMOLOGAR'!$A$1:$R$225,10,FALSE)</f>
        <v>N/A</v>
      </c>
      <c r="K210" s="9" t="str">
        <f>VLOOKUP($A210,'[1]Base_SIN HOMOLOGAR'!$A$1:$R$225,11,FALSE)</f>
        <v>N/A</v>
      </c>
      <c r="L210" s="9" t="str">
        <f>VLOOKUP('[1]Base_SIN HOMOLOGAR'!L210,[1]Dominios!$E$3:$F$9,2,FALSE)</f>
        <v>100 - 150</v>
      </c>
      <c r="M210" s="9" t="str">
        <f>VLOOKUP($A210,'[1]Base_SIN HOMOLOGAR'!$A$1:$R$225,13,FALSE)</f>
        <v>Media</v>
      </c>
      <c r="N210" s="9" t="str">
        <f>VLOOKUP($A210,'[1]Base_SIN HOMOLOGAR'!$A$1:$R$225,14,FALSE)</f>
        <v>Baja</v>
      </c>
      <c r="O210" s="9">
        <f>VLOOKUP($A210,'[1]Base_SIN HOMOLOGAR'!$A$1:$R$225,15,FALSE)</f>
        <v>0</v>
      </c>
      <c r="P210" s="9">
        <f>VLOOKUP($A210,'[1]Base_SIN HOMOLOGAR'!$A$1:$R$225,16,FALSE)</f>
        <v>0</v>
      </c>
      <c r="Q210" s="9">
        <f>VLOOKUP($A210,'[1]Base_SIN HOMOLOGAR'!$A$1:$R$225,17,FALSE)</f>
        <v>0</v>
      </c>
      <c r="R210" s="9">
        <f>VLOOKUP($A210,'[1]Base_SIN HOMOLOGAR'!$A$1:$R$225,18,FALSE)</f>
        <v>1</v>
      </c>
    </row>
    <row r="211" spans="1:18" x14ac:dyDescent="0.3">
      <c r="A211" s="8" t="str">
        <f>'[1]Base_SIN HOMOLOGAR'!A211</f>
        <v>SN-114</v>
      </c>
      <c r="B211" t="str">
        <f>VLOOKUP($A211,'[1]Base_SIN HOMOLOGAR'!$A$1:$R$225,2,FALSE)</f>
        <v>Magdalena</v>
      </c>
      <c r="C211" t="str">
        <f>VLOOKUP($A211,'[1]Base_SIN HOMOLOGAR'!$A$1:$R$225,3,FALSE)</f>
        <v>Ciénaga</v>
      </c>
      <c r="D211" s="9">
        <f>VLOOKUP('[1]Base_SIN HOMOLOGAR'!$D211,[1]Dominios!$A$3:$C$23,2,FALSE)</f>
        <v>4</v>
      </c>
      <c r="E211" s="9" t="str">
        <f>VLOOKUP('[1]Base_SIN HOMOLOGAR'!D211,[1]Dominios!$A$3:$C$23,3,FALSE)</f>
        <v>Monomodal o Bimodal</v>
      </c>
      <c r="F211" s="9" t="str">
        <f>VLOOKUP($A211,'[1]Base_SIN HOMOLOGAR'!$A$1:$R$225,6,FALSE)</f>
        <v>50 - 75</v>
      </c>
      <c r="G211" s="9" t="str">
        <f>VLOOKUP($A211,'[1]Base_SIN HOMOLOGAR'!$A$1:$R$225,7,FALSE)</f>
        <v>Moderado</v>
      </c>
      <c r="H211" s="9" t="str">
        <f>VLOOKUP($A211,'[1]Base_SIN HOMOLOGAR'!$A$1:$R$225,8,FALSE)</f>
        <v>Bien drenado</v>
      </c>
      <c r="I211" s="9" t="str">
        <f>VLOOKUP($A211,'[1]Base_SIN HOMOLOGAR'!$A$1:$R$225,9,FALSE)</f>
        <v>N/A</v>
      </c>
      <c r="J211" s="9" t="str">
        <f>VLOOKUP($A211,'[1]Base_SIN HOMOLOGAR'!$A$1:$R$225,10,FALSE)</f>
        <v>N/A</v>
      </c>
      <c r="K211" s="9" t="str">
        <f>VLOOKUP($A211,'[1]Base_SIN HOMOLOGAR'!$A$1:$R$225,11,FALSE)</f>
        <v>N/A</v>
      </c>
      <c r="L211" s="9" t="str">
        <f>VLOOKUP('[1]Base_SIN HOMOLOGAR'!L211,[1]Dominios!$E$3:$F$9,2,FALSE)</f>
        <v>25 - 50</v>
      </c>
      <c r="M211" s="9" t="str">
        <f>VLOOKUP($A211,'[1]Base_SIN HOMOLOGAR'!$A$1:$R$225,13,FALSE)</f>
        <v>Fina</v>
      </c>
      <c r="N211" s="9" t="str">
        <f>VLOOKUP($A211,'[1]Base_SIN HOMOLOGAR'!$A$1:$R$225,14,FALSE)</f>
        <v>Media</v>
      </c>
      <c r="O211" s="9">
        <f>VLOOKUP($A211,'[1]Base_SIN HOMOLOGAR'!$A$1:$R$225,15,FALSE)</f>
        <v>0</v>
      </c>
      <c r="P211" s="9">
        <f>VLOOKUP($A211,'[1]Base_SIN HOMOLOGAR'!$A$1:$R$225,16,FALSE)</f>
        <v>0</v>
      </c>
      <c r="Q211" s="9">
        <f>VLOOKUP($A211,'[1]Base_SIN HOMOLOGAR'!$A$1:$R$225,17,FALSE)</f>
        <v>0</v>
      </c>
      <c r="R211" s="9">
        <f>VLOOKUP($A211,'[1]Base_SIN HOMOLOGAR'!$A$1:$R$225,18,FALSE)</f>
        <v>51</v>
      </c>
    </row>
    <row r="212" spans="1:18" x14ac:dyDescent="0.3">
      <c r="A212" s="8" t="str">
        <f>'[1]Base_SIN HOMOLOGAR'!A212</f>
        <v>SN-115</v>
      </c>
      <c r="B212" t="str">
        <f>VLOOKUP($A212,'[1]Base_SIN HOMOLOGAR'!$A$1:$R$225,2,FALSE)</f>
        <v>Magdalena</v>
      </c>
      <c r="C212" t="str">
        <f>VLOOKUP($A212,'[1]Base_SIN HOMOLOGAR'!$A$1:$R$225,3,FALSE)</f>
        <v>Ciénaga</v>
      </c>
      <c r="D212" s="9">
        <f>VLOOKUP('[1]Base_SIN HOMOLOGAR'!$D212,[1]Dominios!$A$3:$C$23,2,FALSE)</f>
        <v>9</v>
      </c>
      <c r="E212" s="9" t="str">
        <f>VLOOKUP('[1]Base_SIN HOMOLOGAR'!D212,[1]Dominios!$A$3:$C$23,3,FALSE)</f>
        <v>Monomodal o Bimodal</v>
      </c>
      <c r="F212" s="9" t="str">
        <f>VLOOKUP($A212,'[1]Base_SIN HOMOLOGAR'!$A$1:$R$225,6,FALSE)</f>
        <v>25 - 50</v>
      </c>
      <c r="G212" s="9" t="str">
        <f>VLOOKUP($A212,'[1]Base_SIN HOMOLOGAR'!$A$1:$R$225,7,FALSE)</f>
        <v>Moderado</v>
      </c>
      <c r="H212" s="9" t="str">
        <f>VLOOKUP($A212,'[1]Base_SIN HOMOLOGAR'!$A$1:$R$225,8,FALSE)</f>
        <v>Bien drenado</v>
      </c>
      <c r="I212" s="9" t="str">
        <f>VLOOKUP($A212,'[1]Base_SIN HOMOLOGAR'!$A$1:$R$225,9,FALSE)</f>
        <v>N/A</v>
      </c>
      <c r="J212" s="9" t="str">
        <f>VLOOKUP($A212,'[1]Base_SIN HOMOLOGAR'!$A$1:$R$225,10,FALSE)</f>
        <v>N/A</v>
      </c>
      <c r="K212" s="9" t="str">
        <f>VLOOKUP($A212,'[1]Base_SIN HOMOLOGAR'!$A$1:$R$225,11,FALSE)</f>
        <v>N/A</v>
      </c>
      <c r="L212" s="9" t="str">
        <f>VLOOKUP('[1]Base_SIN HOMOLOGAR'!L212,[1]Dominios!$E$3:$F$9,2,FALSE)</f>
        <v>50 - 75</v>
      </c>
      <c r="M212" s="9" t="str">
        <f>VLOOKUP($A212,'[1]Base_SIN HOMOLOGAR'!$A$1:$R$225,13,FALSE)</f>
        <v>Media</v>
      </c>
      <c r="N212" s="9" t="str">
        <f>VLOOKUP($A212,'[1]Base_SIN HOMOLOGAR'!$A$1:$R$225,14,FALSE)</f>
        <v>Baja</v>
      </c>
      <c r="O212" s="9">
        <f>VLOOKUP($A212,'[1]Base_SIN HOMOLOGAR'!$A$1:$R$225,15,FALSE)</f>
        <v>0</v>
      </c>
      <c r="P212" s="9">
        <f>VLOOKUP($A212,'[1]Base_SIN HOMOLOGAR'!$A$1:$R$225,16,FALSE)</f>
        <v>0</v>
      </c>
      <c r="Q212" s="9">
        <f>VLOOKUP($A212,'[1]Base_SIN HOMOLOGAR'!$A$1:$R$225,17,FALSE)</f>
        <v>8.9</v>
      </c>
      <c r="R212" s="9">
        <f>VLOOKUP($A212,'[1]Base_SIN HOMOLOGAR'!$A$1:$R$225,18,FALSE)</f>
        <v>10</v>
      </c>
    </row>
    <row r="213" spans="1:18" x14ac:dyDescent="0.3">
      <c r="A213" s="8" t="str">
        <f>'[1]Base_SIN HOMOLOGAR'!A213</f>
        <v xml:space="preserve">SN-116 </v>
      </c>
      <c r="B213" t="str">
        <f>VLOOKUP($A213,'[1]Base_SIN HOMOLOGAR'!$A$1:$R$225,2,FALSE)</f>
        <v>Magdalena</v>
      </c>
      <c r="C213" t="str">
        <f>VLOOKUP($A213,'[1]Base_SIN HOMOLOGAR'!$A$1:$R$225,3,FALSE)</f>
        <v>Santa Marta</v>
      </c>
      <c r="D213" s="9">
        <f>VLOOKUP('[1]Base_SIN HOMOLOGAR'!$D213,[1]Dominios!$A$3:$C$23,2,FALSE)</f>
        <v>3</v>
      </c>
      <c r="E213" s="9" t="str">
        <f>VLOOKUP('[1]Base_SIN HOMOLOGAR'!D213,[1]Dominios!$A$3:$C$23,3,FALSE)</f>
        <v>Monomodal o Bimodal</v>
      </c>
      <c r="F213" s="9" t="str">
        <f>VLOOKUP($A213,'[1]Base_SIN HOMOLOGAR'!$A$1:$R$225,6,FALSE)</f>
        <v>1 - 3</v>
      </c>
      <c r="G213" s="9" t="str">
        <f>VLOOKUP($A213,'[1]Base_SIN HOMOLOGAR'!$A$1:$R$225,7,FALSE)</f>
        <v>N/A</v>
      </c>
      <c r="H213" s="9" t="str">
        <f>VLOOKUP($A213,'[1]Base_SIN HOMOLOGAR'!$A$1:$R$225,8,FALSE)</f>
        <v>Bien drenado</v>
      </c>
      <c r="I213" s="9" t="str">
        <f>VLOOKUP($A213,'[1]Base_SIN HOMOLOGAR'!$A$1:$R$225,9,FALSE)</f>
        <v>N/A</v>
      </c>
      <c r="J213" s="9">
        <f>VLOOKUP($A213,'[1]Base_SIN HOMOLOGAR'!$A$1:$R$225,10,FALSE)</f>
        <v>0</v>
      </c>
      <c r="K213" s="9" t="str">
        <f>VLOOKUP($A213,'[1]Base_SIN HOMOLOGAR'!$A$1:$R$225,11,FALSE)</f>
        <v>N/A</v>
      </c>
      <c r="L213" s="9" t="str">
        <f>VLOOKUP('[1]Base_SIN HOMOLOGAR'!L213,[1]Dominios!$E$3:$F$9,2,FALSE)</f>
        <v>100 - 150</v>
      </c>
      <c r="M213" s="9" t="str">
        <f>VLOOKUP($A213,'[1]Base_SIN HOMOLOGAR'!$A$1:$R$225,13,FALSE)</f>
        <v>Media</v>
      </c>
      <c r="N213" s="9" t="e">
        <f>VLOOKUP($A213,'[1]Base_SIN HOMOLOGAR'!$A$1:$R$225,14,FALSE)</f>
        <v>#N/A</v>
      </c>
      <c r="O213" s="9" t="e">
        <f>VLOOKUP($A213,'[1]Base_SIN HOMOLOGAR'!$A$1:$R$225,15,FALSE)</f>
        <v>#N/A</v>
      </c>
      <c r="P213" s="9" t="e">
        <f>VLOOKUP($A213,'[1]Base_SIN HOMOLOGAR'!$A$1:$R$225,16,FALSE)</f>
        <v>#N/A</v>
      </c>
      <c r="Q213" s="9" t="e">
        <f>VLOOKUP($A213,'[1]Base_SIN HOMOLOGAR'!$A$1:$R$225,17,FALSE)</f>
        <v>#N/A</v>
      </c>
      <c r="R213" s="9" t="e">
        <f>VLOOKUP($A213,'[1]Base_SIN HOMOLOGAR'!$A$1:$R$225,18,FALSE)</f>
        <v>#N/A</v>
      </c>
    </row>
    <row r="214" spans="1:18" x14ac:dyDescent="0.3">
      <c r="A214" s="8" t="str">
        <f>'[1]Base_SIN HOMOLOGAR'!A214</f>
        <v>SN-118</v>
      </c>
      <c r="B214" t="str">
        <f>VLOOKUP($A214,'[1]Base_SIN HOMOLOGAR'!$A$1:$R$225,2,FALSE)</f>
        <v>Magdalena</v>
      </c>
      <c r="C214" t="str">
        <f>VLOOKUP($A214,'[1]Base_SIN HOMOLOGAR'!$A$1:$R$225,3,FALSE)</f>
        <v>Fundación</v>
      </c>
      <c r="D214" s="9">
        <f>VLOOKUP('[1]Base_SIN HOMOLOGAR'!$D214,[1]Dominios!$A$3:$C$23,2,FALSE)</f>
        <v>4</v>
      </c>
      <c r="E214" s="9" t="str">
        <f>VLOOKUP('[1]Base_SIN HOMOLOGAR'!D214,[1]Dominios!$A$3:$C$23,3,FALSE)</f>
        <v>Monomodal o Bimodal</v>
      </c>
      <c r="F214" s="9" t="str">
        <f>VLOOKUP($A214,'[1]Base_SIN HOMOLOGAR'!$A$1:$R$225,6,FALSE)</f>
        <v>25 - 50</v>
      </c>
      <c r="G214" s="9" t="str">
        <f>VLOOKUP($A214,'[1]Base_SIN HOMOLOGAR'!$A$1:$R$225,7,FALSE)</f>
        <v>Moderado</v>
      </c>
      <c r="H214" s="9" t="str">
        <f>VLOOKUP($A214,'[1]Base_SIN HOMOLOGAR'!$A$1:$R$225,8,FALSE)</f>
        <v>Bien drenado</v>
      </c>
      <c r="I214" s="9" t="str">
        <f>VLOOKUP($A214,'[1]Base_SIN HOMOLOGAR'!$A$1:$R$225,9,FALSE)</f>
        <v>N/A</v>
      </c>
      <c r="J214" s="9" t="str">
        <f>VLOOKUP($A214,'[1]Base_SIN HOMOLOGAR'!$A$1:$R$225,10,FALSE)</f>
        <v>N/A</v>
      </c>
      <c r="K214" s="9" t="str">
        <f>VLOOKUP($A214,'[1]Base_SIN HOMOLOGAR'!$A$1:$R$225,11,FALSE)</f>
        <v>N/A</v>
      </c>
      <c r="L214" s="9" t="str">
        <f>VLOOKUP('[1]Base_SIN HOMOLOGAR'!L214,[1]Dominios!$E$3:$F$9,2,FALSE)</f>
        <v>100 - 150</v>
      </c>
      <c r="M214" s="9" t="str">
        <f>VLOOKUP($A214,'[1]Base_SIN HOMOLOGAR'!$A$1:$R$225,13,FALSE)</f>
        <v>Fina</v>
      </c>
      <c r="N214" s="9" t="e">
        <f>VLOOKUP($A214,'[1]Base_SIN HOMOLOGAR'!$A$1:$R$225,14,FALSE)</f>
        <v>#N/A</v>
      </c>
      <c r="O214" s="9" t="e">
        <f>VLOOKUP($A214,'[1]Base_SIN HOMOLOGAR'!$A$1:$R$225,15,FALSE)</f>
        <v>#N/A</v>
      </c>
      <c r="P214" s="9" t="e">
        <f>VLOOKUP($A214,'[1]Base_SIN HOMOLOGAR'!$A$1:$R$225,16,FALSE)</f>
        <v>#N/A</v>
      </c>
      <c r="Q214" s="9" t="e">
        <f>VLOOKUP($A214,'[1]Base_SIN HOMOLOGAR'!$A$1:$R$225,17,FALSE)</f>
        <v>#N/A</v>
      </c>
      <c r="R214" s="9" t="e">
        <f>VLOOKUP($A214,'[1]Base_SIN HOMOLOGAR'!$A$1:$R$225,18,FALSE)</f>
        <v>#N/A</v>
      </c>
    </row>
    <row r="215" spans="1:18" x14ac:dyDescent="0.3">
      <c r="A215" s="8" t="str">
        <f>'[1]Base_SIN HOMOLOGAR'!A215</f>
        <v>SN-121</v>
      </c>
      <c r="B215" t="str">
        <f>VLOOKUP($A215,'[1]Base_SIN HOMOLOGAR'!$A$1:$R$225,2,FALSE)</f>
        <v>Magdalena</v>
      </c>
      <c r="C215" t="str">
        <f>VLOOKUP($A215,'[1]Base_SIN HOMOLOGAR'!$A$1:$R$225,3,FALSE)</f>
        <v>Santa Marta</v>
      </c>
      <c r="D215" s="9">
        <f>VLOOKUP('[1]Base_SIN HOMOLOGAR'!$D215,[1]Dominios!$A$3:$C$23,2,FALSE)</f>
        <v>3</v>
      </c>
      <c r="E215" s="9" t="str">
        <f>VLOOKUP('[1]Base_SIN HOMOLOGAR'!D215,[1]Dominios!$A$3:$C$23,3,FALSE)</f>
        <v>Monomodal o Bimodal</v>
      </c>
      <c r="F215" s="9" t="str">
        <f>VLOOKUP($A215,'[1]Base_SIN HOMOLOGAR'!$A$1:$R$225,6,FALSE)</f>
        <v>12 - 25</v>
      </c>
      <c r="G215" s="9" t="str">
        <f>VLOOKUP($A215,'[1]Base_SIN HOMOLOGAR'!$A$1:$R$225,7,FALSE)</f>
        <v>Severo</v>
      </c>
      <c r="H215" s="9" t="str">
        <f>VLOOKUP($A215,'[1]Base_SIN HOMOLOGAR'!$A$1:$R$225,8,FALSE)</f>
        <v>Bien drenado</v>
      </c>
      <c r="I215" s="9" t="str">
        <f>VLOOKUP($A215,'[1]Base_SIN HOMOLOGAR'!$A$1:$R$225,9,FALSE)</f>
        <v>N/A</v>
      </c>
      <c r="J215" s="9" t="str">
        <f>VLOOKUP($A215,'[1]Base_SIN HOMOLOGAR'!$A$1:$R$225,10,FALSE)</f>
        <v>15</v>
      </c>
      <c r="K215" s="9" t="str">
        <f>VLOOKUP($A215,'[1]Base_SIN HOMOLOGAR'!$A$1:$R$225,11,FALSE)</f>
        <v>N/A</v>
      </c>
      <c r="L215" s="9" t="str">
        <f>VLOOKUP('[1]Base_SIN HOMOLOGAR'!L215,[1]Dominios!$E$3:$F$9,2,FALSE)</f>
        <v>&lt;25</v>
      </c>
      <c r="M215" s="9" t="str">
        <f>VLOOKUP($A215,'[1]Base_SIN HOMOLOGAR'!$A$1:$R$225,13,FALSE)</f>
        <v>Fina</v>
      </c>
      <c r="N215" s="9" t="str">
        <f>VLOOKUP($A215,'[1]Base_SIN HOMOLOGAR'!$A$1:$R$225,14,FALSE)</f>
        <v>Baja</v>
      </c>
      <c r="O215" s="9">
        <f>VLOOKUP($A215,'[1]Base_SIN HOMOLOGAR'!$A$1:$R$225,15,FALSE)</f>
        <v>0</v>
      </c>
      <c r="P215" s="9">
        <f>VLOOKUP($A215,'[1]Base_SIN HOMOLOGAR'!$A$1:$R$225,16,FALSE)</f>
        <v>0</v>
      </c>
      <c r="Q215" s="9">
        <f>VLOOKUP($A215,'[1]Base_SIN HOMOLOGAR'!$A$1:$R$225,17,FALSE)</f>
        <v>0</v>
      </c>
      <c r="R215" s="9">
        <f>VLOOKUP($A215,'[1]Base_SIN HOMOLOGAR'!$A$1:$R$225,18,FALSE)</f>
        <v>17</v>
      </c>
    </row>
    <row r="216" spans="1:18" x14ac:dyDescent="0.3">
      <c r="A216" s="8" t="str">
        <f>'[1]Base_SIN HOMOLOGAR'!A216</f>
        <v>SN-122</v>
      </c>
      <c r="B216" t="str">
        <f>VLOOKUP($A216,'[1]Base_SIN HOMOLOGAR'!$A$1:$R$225,2,FALSE)</f>
        <v>Magdalena</v>
      </c>
      <c r="C216" t="str">
        <f>VLOOKUP($A216,'[1]Base_SIN HOMOLOGAR'!$A$1:$R$225,3,FALSE)</f>
        <v>Santa Marta</v>
      </c>
      <c r="D216" s="9">
        <f>VLOOKUP('[1]Base_SIN HOMOLOGAR'!$D216,[1]Dominios!$A$3:$C$23,2,FALSE)</f>
        <v>9</v>
      </c>
      <c r="E216" s="9" t="str">
        <f>VLOOKUP('[1]Base_SIN HOMOLOGAR'!D216,[1]Dominios!$A$3:$C$23,3,FALSE)</f>
        <v>Monomodal o Bimodal</v>
      </c>
      <c r="F216" s="9" t="str">
        <f>VLOOKUP($A216,'[1]Base_SIN HOMOLOGAR'!$A$1:$R$225,6,FALSE)</f>
        <v>25 - 50</v>
      </c>
      <c r="G216" s="9" t="str">
        <f>VLOOKUP($A216,'[1]Base_SIN HOMOLOGAR'!$A$1:$R$225,7,FALSE)</f>
        <v>Moderado</v>
      </c>
      <c r="H216" s="9" t="str">
        <f>VLOOKUP($A216,'[1]Base_SIN HOMOLOGAR'!$A$1:$R$225,8,FALSE)</f>
        <v>Bien drenado</v>
      </c>
      <c r="I216" s="9" t="str">
        <f>VLOOKUP($A216,'[1]Base_SIN HOMOLOGAR'!$A$1:$R$225,9,FALSE)</f>
        <v>N/A</v>
      </c>
      <c r="J216" s="9" t="str">
        <f>VLOOKUP($A216,'[1]Base_SIN HOMOLOGAR'!$A$1:$R$225,10,FALSE)</f>
        <v>N/A</v>
      </c>
      <c r="K216" s="9" t="str">
        <f>VLOOKUP($A216,'[1]Base_SIN HOMOLOGAR'!$A$1:$R$225,11,FALSE)</f>
        <v>N/A</v>
      </c>
      <c r="L216" s="9" t="str">
        <f>VLOOKUP('[1]Base_SIN HOMOLOGAR'!L216,[1]Dominios!$E$3:$F$9,2,FALSE)</f>
        <v>100 - 150</v>
      </c>
      <c r="M216" s="9" t="str">
        <f>VLOOKUP($A216,'[1]Base_SIN HOMOLOGAR'!$A$1:$R$225,13,FALSE)</f>
        <v>Media</v>
      </c>
      <c r="N216" s="9" t="str">
        <f>VLOOKUP($A216,'[1]Base_SIN HOMOLOGAR'!$A$1:$R$225,14,FALSE)</f>
        <v>Media</v>
      </c>
      <c r="O216" s="9">
        <f>VLOOKUP($A216,'[1]Base_SIN HOMOLOGAR'!$A$1:$R$225,15,FALSE)</f>
        <v>0</v>
      </c>
      <c r="P216" s="9">
        <f>VLOOKUP($A216,'[1]Base_SIN HOMOLOGAR'!$A$1:$R$225,16,FALSE)</f>
        <v>0</v>
      </c>
      <c r="Q216" s="9">
        <f>VLOOKUP($A216,'[1]Base_SIN HOMOLOGAR'!$A$1:$R$225,17,FALSE)</f>
        <v>0</v>
      </c>
      <c r="R216" s="9">
        <f>VLOOKUP($A216,'[1]Base_SIN HOMOLOGAR'!$A$1:$R$225,18,FALSE)</f>
        <v>14</v>
      </c>
    </row>
    <row r="217" spans="1:18" x14ac:dyDescent="0.3">
      <c r="A217" s="8" t="str">
        <f>'[1]Base_SIN HOMOLOGAR'!A217</f>
        <v>SN-126</v>
      </c>
      <c r="B217" t="str">
        <f>VLOOKUP($A217,'[1]Base_SIN HOMOLOGAR'!$A$1:$R$225,2,FALSE)</f>
        <v>Magdalena</v>
      </c>
      <c r="C217" t="str">
        <f>VLOOKUP($A217,'[1]Base_SIN HOMOLOGAR'!$A$1:$R$225,3,FALSE)</f>
        <v>Aracataca</v>
      </c>
      <c r="D217" s="9">
        <f>VLOOKUP('[1]Base_SIN HOMOLOGAR'!$D217,[1]Dominios!$A$3:$C$23,2,FALSE)</f>
        <v>18</v>
      </c>
      <c r="E217" s="9" t="str">
        <f>VLOOKUP('[1]Base_SIN HOMOLOGAR'!D217,[1]Dominios!$A$3:$C$23,3,FALSE)</f>
        <v>Bimodal</v>
      </c>
      <c r="F217" s="9" t="str">
        <f>VLOOKUP($A217,'[1]Base_SIN HOMOLOGAR'!$A$1:$R$225,6,FALSE)</f>
        <v>25 - 50</v>
      </c>
      <c r="G217" s="9" t="str">
        <f>VLOOKUP($A217,'[1]Base_SIN HOMOLOGAR'!$A$1:$R$225,7,FALSE)</f>
        <v>N/A</v>
      </c>
      <c r="H217" s="9" t="str">
        <f>VLOOKUP($A217,'[1]Base_SIN HOMOLOGAR'!$A$1:$R$225,8,FALSE)</f>
        <v>Excesivo</v>
      </c>
      <c r="I217" s="9" t="str">
        <f>VLOOKUP($A217,'[1]Base_SIN HOMOLOGAR'!$A$1:$R$225,9,FALSE)</f>
        <v>N/A</v>
      </c>
      <c r="J217" s="9" t="str">
        <f>VLOOKUP($A217,'[1]Base_SIN HOMOLOGAR'!$A$1:$R$225,10,FALSE)</f>
        <v>25</v>
      </c>
      <c r="K217" s="9" t="str">
        <f>VLOOKUP($A217,'[1]Base_SIN HOMOLOGAR'!$A$1:$R$225,11,FALSE)</f>
        <v>N/A</v>
      </c>
      <c r="L217" s="9" t="str">
        <f>VLOOKUP('[1]Base_SIN HOMOLOGAR'!L217,[1]Dominios!$E$3:$F$9,2,FALSE)</f>
        <v>&lt;25</v>
      </c>
      <c r="M217" s="9" t="str">
        <f>VLOOKUP($A217,'[1]Base_SIN HOMOLOGAR'!$A$1:$R$225,13,FALSE)</f>
        <v>Fina y media</v>
      </c>
      <c r="N217" s="9" t="str">
        <f>VLOOKUP($A217,'[1]Base_SIN HOMOLOGAR'!$A$1:$R$225,14,FALSE)</f>
        <v>Muy baja</v>
      </c>
      <c r="O217" s="9">
        <f>VLOOKUP($A217,'[1]Base_SIN HOMOLOGAR'!$A$1:$R$225,15,FALSE)</f>
        <v>0</v>
      </c>
      <c r="P217" s="9">
        <f>VLOOKUP($A217,'[1]Base_SIN HOMOLOGAR'!$A$1:$R$225,16,FALSE)</f>
        <v>0</v>
      </c>
      <c r="Q217" s="9">
        <f>VLOOKUP($A217,'[1]Base_SIN HOMOLOGAR'!$A$1:$R$225,17,FALSE)</f>
        <v>47.5</v>
      </c>
      <c r="R217" s="9">
        <f>VLOOKUP($A217,'[1]Base_SIN HOMOLOGAR'!$A$1:$R$225,18,FALSE)</f>
        <v>27</v>
      </c>
    </row>
    <row r="218" spans="1:18" x14ac:dyDescent="0.3">
      <c r="A218" s="8" t="str">
        <f>'[1]Base_SIN HOMOLOGAR'!A218</f>
        <v>SN-128</v>
      </c>
      <c r="B218" t="str">
        <f>VLOOKUP($A218,'[1]Base_SIN HOMOLOGAR'!$A$1:$R$225,2,FALSE)</f>
        <v>Magdalena</v>
      </c>
      <c r="C218" t="str">
        <f>VLOOKUP($A218,'[1]Base_SIN HOMOLOGAR'!$A$1:$R$225,3,FALSE)</f>
        <v>Aracataca</v>
      </c>
      <c r="D218" s="9">
        <f>VLOOKUP('[1]Base_SIN HOMOLOGAR'!$D218,[1]Dominios!$A$3:$C$23,2,FALSE)</f>
        <v>18</v>
      </c>
      <c r="E218" s="9" t="str">
        <f>VLOOKUP('[1]Base_SIN HOMOLOGAR'!D218,[1]Dominios!$A$3:$C$23,3,FALSE)</f>
        <v>Bimodal</v>
      </c>
      <c r="F218" s="9" t="str">
        <f>VLOOKUP($A218,'[1]Base_SIN HOMOLOGAR'!$A$1:$R$225,6,FALSE)</f>
        <v>50 - 75</v>
      </c>
      <c r="G218" s="9" t="str">
        <f>VLOOKUP($A218,'[1]Base_SIN HOMOLOGAR'!$A$1:$R$225,7,FALSE)</f>
        <v>Ligero</v>
      </c>
      <c r="H218" s="9" t="str">
        <f>VLOOKUP($A218,'[1]Base_SIN HOMOLOGAR'!$A$1:$R$225,8,FALSE)</f>
        <v>Bien drenado</v>
      </c>
      <c r="I218" s="9" t="str">
        <f>VLOOKUP($A218,'[1]Base_SIN HOMOLOGAR'!$A$1:$R$225,9,FALSE)</f>
        <v>N/A</v>
      </c>
      <c r="J218" s="9" t="str">
        <f>VLOOKUP($A218,'[1]Base_SIN HOMOLOGAR'!$A$1:$R$225,10,FALSE)</f>
        <v>N/A</v>
      </c>
      <c r="K218" s="9" t="str">
        <f>VLOOKUP($A218,'[1]Base_SIN HOMOLOGAR'!$A$1:$R$225,11,FALSE)</f>
        <v>N/A</v>
      </c>
      <c r="L218" s="9" t="str">
        <f>VLOOKUP('[1]Base_SIN HOMOLOGAR'!L218,[1]Dominios!$E$3:$F$9,2,FALSE)</f>
        <v>50 - 75</v>
      </c>
      <c r="M218" s="9" t="str">
        <f>VLOOKUP($A218,'[1]Base_SIN HOMOLOGAR'!$A$1:$R$225,13,FALSE)</f>
        <v>Fina y media</v>
      </c>
      <c r="N218" s="9" t="str">
        <f>VLOOKUP($A218,'[1]Base_SIN HOMOLOGAR'!$A$1:$R$225,14,FALSE)</f>
        <v>Muy baja</v>
      </c>
      <c r="O218" s="9">
        <f>VLOOKUP($A218,'[1]Base_SIN HOMOLOGAR'!$A$1:$R$225,15,FALSE)</f>
        <v>0</v>
      </c>
      <c r="P218" s="9">
        <f>VLOOKUP($A218,'[1]Base_SIN HOMOLOGAR'!$A$1:$R$225,16,FALSE)</f>
        <v>0</v>
      </c>
      <c r="Q218" s="9">
        <f>VLOOKUP($A218,'[1]Base_SIN HOMOLOGAR'!$A$1:$R$225,17,FALSE)</f>
        <v>0</v>
      </c>
      <c r="R218" s="9">
        <f>VLOOKUP($A218,'[1]Base_SIN HOMOLOGAR'!$A$1:$R$225,18,FALSE)</f>
        <v>1</v>
      </c>
    </row>
    <row r="219" spans="1:18" x14ac:dyDescent="0.3">
      <c r="A219" s="8" t="str">
        <f>'[1]Base_SIN HOMOLOGAR'!A219</f>
        <v>SN-131</v>
      </c>
      <c r="B219" t="str">
        <f>VLOOKUP($A219,'[1]Base_SIN HOMOLOGAR'!$A$1:$R$225,2,FALSE)</f>
        <v>Cesar</v>
      </c>
      <c r="C219" t="str">
        <f>VLOOKUP($A219,'[1]Base_SIN HOMOLOGAR'!$A$1:$R$225,3,FALSE)</f>
        <v>Valledupar</v>
      </c>
      <c r="D219" s="9">
        <f>VLOOKUP('[1]Base_SIN HOMOLOGAR'!$D219,[1]Dominios!$A$3:$C$23,2,FALSE)</f>
        <v>19</v>
      </c>
      <c r="E219" s="9" t="str">
        <f>VLOOKUP('[1]Base_SIN HOMOLOGAR'!D219,[1]Dominios!$A$3:$C$23,3,FALSE)</f>
        <v>Bimodal</v>
      </c>
      <c r="F219" s="9" t="str">
        <f>VLOOKUP($A219,'[1]Base_SIN HOMOLOGAR'!$A$1:$R$225,6,FALSE)</f>
        <v>&gt;75</v>
      </c>
      <c r="G219" s="9" t="str">
        <f>VLOOKUP($A219,'[1]Base_SIN HOMOLOGAR'!$A$1:$R$225,7,FALSE)</f>
        <v>Ligero</v>
      </c>
      <c r="H219" s="9" t="str">
        <f>VLOOKUP($A219,'[1]Base_SIN HOMOLOGAR'!$A$1:$R$225,8,FALSE)</f>
        <v>Excesivo</v>
      </c>
      <c r="I219" s="9" t="str">
        <f>VLOOKUP($A219,'[1]Base_SIN HOMOLOGAR'!$A$1:$R$225,9,FALSE)</f>
        <v>N/A</v>
      </c>
      <c r="J219" s="9">
        <f>VLOOKUP($A219,'[1]Base_SIN HOMOLOGAR'!$A$1:$R$225,10,FALSE)</f>
        <v>0</v>
      </c>
      <c r="K219" s="9" t="str">
        <f>VLOOKUP($A219,'[1]Base_SIN HOMOLOGAR'!$A$1:$R$225,11,FALSE)</f>
        <v>N/A</v>
      </c>
      <c r="L219" s="9" t="str">
        <f>VLOOKUP('[1]Base_SIN HOMOLOGAR'!L219,[1]Dominios!$E$3:$F$9,2,FALSE)</f>
        <v>25 - 50</v>
      </c>
      <c r="M219" s="9" t="str">
        <f>VLOOKUP($A219,'[1]Base_SIN HOMOLOGAR'!$A$1:$R$225,13,FALSE)</f>
        <v>Fina</v>
      </c>
      <c r="N219" s="9" t="str">
        <f>VLOOKUP($A219,'[1]Base_SIN HOMOLOGAR'!$A$1:$R$225,14,FALSE)</f>
        <v>Baja</v>
      </c>
      <c r="O219" s="9">
        <f>VLOOKUP($A219,'[1]Base_SIN HOMOLOGAR'!$A$1:$R$225,15,FALSE)</f>
        <v>0</v>
      </c>
      <c r="P219" s="9">
        <f>VLOOKUP($A219,'[1]Base_SIN HOMOLOGAR'!$A$1:$R$225,16,FALSE)</f>
        <v>0</v>
      </c>
      <c r="Q219" s="9">
        <f>VLOOKUP($A219,'[1]Base_SIN HOMOLOGAR'!$A$1:$R$225,17,FALSE)</f>
        <v>36.979999999999997</v>
      </c>
      <c r="R219" s="9">
        <f>VLOOKUP($A219,'[1]Base_SIN HOMOLOGAR'!$A$1:$R$225,18,FALSE)</f>
        <v>2</v>
      </c>
    </row>
    <row r="220" spans="1:18" x14ac:dyDescent="0.3">
      <c r="A220" s="8" t="str">
        <f>'[1]Base_SIN HOMOLOGAR'!A220</f>
        <v>SN-134</v>
      </c>
      <c r="B220" t="str">
        <f>VLOOKUP($A220,'[1]Base_SIN HOMOLOGAR'!$A$1:$R$225,2,FALSE)</f>
        <v>Magdalena</v>
      </c>
      <c r="C220" t="str">
        <f>VLOOKUP($A220,'[1]Base_SIN HOMOLOGAR'!$A$1:$R$225,3,FALSE)</f>
        <v>Santa Marta</v>
      </c>
      <c r="D220" s="9">
        <f>VLOOKUP('[1]Base_SIN HOMOLOGAR'!$D220,[1]Dominios!$A$3:$C$23,2,FALSE)</f>
        <v>9</v>
      </c>
      <c r="E220" s="9" t="str">
        <f>VLOOKUP('[1]Base_SIN HOMOLOGAR'!D220,[1]Dominios!$A$3:$C$23,3,FALSE)</f>
        <v>Monomodal o Bimodal</v>
      </c>
      <c r="F220" s="9" t="str">
        <f>VLOOKUP($A220,'[1]Base_SIN HOMOLOGAR'!$A$1:$R$225,6,FALSE)</f>
        <v>&gt;75</v>
      </c>
      <c r="G220" s="9" t="str">
        <f>VLOOKUP($A220,'[1]Base_SIN HOMOLOGAR'!$A$1:$R$225,7,FALSE)</f>
        <v>Ligero</v>
      </c>
      <c r="H220" s="9" t="str">
        <f>VLOOKUP($A220,'[1]Base_SIN HOMOLOGAR'!$A$1:$R$225,8,FALSE)</f>
        <v>Bien drenado</v>
      </c>
      <c r="I220" s="9" t="str">
        <f>VLOOKUP($A220,'[1]Base_SIN HOMOLOGAR'!$A$1:$R$225,9,FALSE)</f>
        <v>N/A</v>
      </c>
      <c r="J220" s="9" t="str">
        <f>VLOOKUP($A220,'[1]Base_SIN HOMOLOGAR'!$A$1:$R$225,10,FALSE)</f>
        <v>N/A</v>
      </c>
      <c r="K220" s="9" t="str">
        <f>VLOOKUP($A220,'[1]Base_SIN HOMOLOGAR'!$A$1:$R$225,11,FALSE)</f>
        <v>N/A</v>
      </c>
      <c r="L220" s="9" t="str">
        <f>VLOOKUP('[1]Base_SIN HOMOLOGAR'!L220,[1]Dominios!$E$3:$F$9,2,FALSE)</f>
        <v>100 - 150</v>
      </c>
      <c r="M220" s="9" t="str">
        <f>VLOOKUP($A220,'[1]Base_SIN HOMOLOGAR'!$A$1:$R$225,13,FALSE)</f>
        <v>Media</v>
      </c>
      <c r="N220" s="9" t="str">
        <f>VLOOKUP($A220,'[1]Base_SIN HOMOLOGAR'!$A$1:$R$225,14,FALSE)</f>
        <v>Muy baja</v>
      </c>
      <c r="O220" s="9">
        <f>VLOOKUP($A220,'[1]Base_SIN HOMOLOGAR'!$A$1:$R$225,15,FALSE)</f>
        <v>0</v>
      </c>
      <c r="P220" s="9">
        <f>VLOOKUP($A220,'[1]Base_SIN HOMOLOGAR'!$A$1:$R$225,16,FALSE)</f>
        <v>0</v>
      </c>
      <c r="Q220" s="9">
        <f>VLOOKUP($A220,'[1]Base_SIN HOMOLOGAR'!$A$1:$R$225,17,FALSE)</f>
        <v>63.8</v>
      </c>
      <c r="R220" s="9">
        <f>VLOOKUP($A220,'[1]Base_SIN HOMOLOGAR'!$A$1:$R$225,18,FALSE)</f>
        <v>12</v>
      </c>
    </row>
    <row r="221" spans="1:18" x14ac:dyDescent="0.3">
      <c r="A221" s="8" t="str">
        <f>'[1]Base_SIN HOMOLOGAR'!A221</f>
        <v>SN-135</v>
      </c>
      <c r="B221" t="str">
        <f>VLOOKUP($A221,'[1]Base_SIN HOMOLOGAR'!$A$1:$R$225,2,FALSE)</f>
        <v>Magdalena</v>
      </c>
      <c r="C221" t="str">
        <f>VLOOKUP($A221,'[1]Base_SIN HOMOLOGAR'!$A$1:$R$225,3,FALSE)</f>
        <v>Santa Marta</v>
      </c>
      <c r="D221" s="9">
        <f>VLOOKUP('[1]Base_SIN HOMOLOGAR'!$D221,[1]Dominios!$A$3:$C$23,2,FALSE)</f>
        <v>15</v>
      </c>
      <c r="E221" s="9" t="str">
        <f>VLOOKUP('[1]Base_SIN HOMOLOGAR'!D221,[1]Dominios!$A$3:$C$23,3,FALSE)</f>
        <v>Bimodal</v>
      </c>
      <c r="F221" s="9" t="str">
        <f>VLOOKUP($A221,'[1]Base_SIN HOMOLOGAR'!$A$1:$R$225,6,FALSE)</f>
        <v>50 - 75</v>
      </c>
      <c r="G221" s="9" t="str">
        <f>VLOOKUP($A221,'[1]Base_SIN HOMOLOGAR'!$A$1:$R$225,7,FALSE)</f>
        <v>N/A</v>
      </c>
      <c r="H221" s="9" t="str">
        <f>VLOOKUP($A221,'[1]Base_SIN HOMOLOGAR'!$A$1:$R$225,8,FALSE)</f>
        <v>Excesivo</v>
      </c>
      <c r="I221" s="9" t="str">
        <f>VLOOKUP($A221,'[1]Base_SIN HOMOLOGAR'!$A$1:$R$225,9,FALSE)</f>
        <v>N/A</v>
      </c>
      <c r="J221" s="9" t="str">
        <f>VLOOKUP($A221,'[1]Base_SIN HOMOLOGAR'!$A$1:$R$225,10,FALSE)</f>
        <v>20</v>
      </c>
      <c r="K221" s="9" t="str">
        <f>VLOOKUP($A221,'[1]Base_SIN HOMOLOGAR'!$A$1:$R$225,11,FALSE)</f>
        <v>N/A</v>
      </c>
      <c r="L221" s="9" t="str">
        <f>VLOOKUP('[1]Base_SIN HOMOLOGAR'!L221,[1]Dominios!$E$3:$F$9,2,FALSE)</f>
        <v>&lt;25</v>
      </c>
      <c r="M221" s="9" t="str">
        <f>VLOOKUP($A221,'[1]Base_SIN HOMOLOGAR'!$A$1:$R$225,13,FALSE)</f>
        <v>Fina</v>
      </c>
      <c r="N221" s="9" t="str">
        <f>VLOOKUP($A221,'[1]Base_SIN HOMOLOGAR'!$A$1:$R$225,14,FALSE)</f>
        <v>Muy baja</v>
      </c>
      <c r="O221" s="9">
        <f>VLOOKUP($A221,'[1]Base_SIN HOMOLOGAR'!$A$1:$R$225,15,FALSE)</f>
        <v>0</v>
      </c>
      <c r="P221" s="9">
        <f>VLOOKUP($A221,'[1]Base_SIN HOMOLOGAR'!$A$1:$R$225,16,FALSE)</f>
        <v>0</v>
      </c>
      <c r="Q221" s="9">
        <f>VLOOKUP($A221,'[1]Base_SIN HOMOLOGAR'!$A$1:$R$225,17,FALSE)</f>
        <v>57.7</v>
      </c>
      <c r="R221" s="9">
        <f>VLOOKUP($A221,'[1]Base_SIN HOMOLOGAR'!$A$1:$R$225,18,FALSE)</f>
        <v>10</v>
      </c>
    </row>
    <row r="222" spans="1:18" x14ac:dyDescent="0.3">
      <c r="A222" s="8" t="str">
        <f>'[1]Base_SIN HOMOLOGAR'!A222</f>
        <v>SN-138</v>
      </c>
      <c r="B222" t="str">
        <f>VLOOKUP($A222,'[1]Base_SIN HOMOLOGAR'!$A$1:$R$225,2,FALSE)</f>
        <v>Magdalena</v>
      </c>
      <c r="C222" t="str">
        <f>VLOOKUP($A222,'[1]Base_SIN HOMOLOGAR'!$A$1:$R$225,3,FALSE)</f>
        <v>Santa Marta</v>
      </c>
      <c r="D222" s="9">
        <f>VLOOKUP('[1]Base_SIN HOMOLOGAR'!$D222,[1]Dominios!$A$3:$C$23,2,FALSE)</f>
        <v>9</v>
      </c>
      <c r="E222" s="9" t="str">
        <f>VLOOKUP('[1]Base_SIN HOMOLOGAR'!D222,[1]Dominios!$A$3:$C$23,3,FALSE)</f>
        <v>Monomodal o Bimodal</v>
      </c>
      <c r="F222" s="9" t="str">
        <f>VLOOKUP($A222,'[1]Base_SIN HOMOLOGAR'!$A$1:$R$225,6,FALSE)</f>
        <v>&gt;75</v>
      </c>
      <c r="G222" s="9" t="str">
        <f>VLOOKUP($A222,'[1]Base_SIN HOMOLOGAR'!$A$1:$R$225,7,FALSE)</f>
        <v>Severo</v>
      </c>
      <c r="H222" s="9" t="str">
        <f>VLOOKUP($A222,'[1]Base_SIN HOMOLOGAR'!$A$1:$R$225,8,FALSE)</f>
        <v>Excesivo</v>
      </c>
      <c r="I222" s="9" t="str">
        <f>VLOOKUP($A222,'[1]Base_SIN HOMOLOGAR'!$A$1:$R$225,9,FALSE)</f>
        <v>N/A</v>
      </c>
      <c r="J222" s="9" t="str">
        <f>VLOOKUP($A222,'[1]Base_SIN HOMOLOGAR'!$A$1:$R$225,10,FALSE)</f>
        <v>N/A</v>
      </c>
      <c r="K222" s="9" t="str">
        <f>VLOOKUP($A222,'[1]Base_SIN HOMOLOGAR'!$A$1:$R$225,11,FALSE)</f>
        <v>N/A</v>
      </c>
      <c r="L222" s="9" t="str">
        <f>VLOOKUP('[1]Base_SIN HOMOLOGAR'!L222,[1]Dominios!$E$3:$F$9,2,FALSE)</f>
        <v>25 - 50</v>
      </c>
      <c r="M222" s="9" t="str">
        <f>VLOOKUP($A222,'[1]Base_SIN HOMOLOGAR'!$A$1:$R$225,13,FALSE)</f>
        <v>Fina y media</v>
      </c>
      <c r="N222" s="9" t="str">
        <f>VLOOKUP($A222,'[1]Base_SIN HOMOLOGAR'!$A$1:$R$225,14,FALSE)</f>
        <v>Muy baja</v>
      </c>
      <c r="O222" s="9">
        <f>VLOOKUP($A222,'[1]Base_SIN HOMOLOGAR'!$A$1:$R$225,15,FALSE)</f>
        <v>0</v>
      </c>
      <c r="P222" s="9">
        <f>VLOOKUP($A222,'[1]Base_SIN HOMOLOGAR'!$A$1:$R$225,16,FALSE)</f>
        <v>0</v>
      </c>
      <c r="Q222" s="9">
        <f>VLOOKUP($A222,'[1]Base_SIN HOMOLOGAR'!$A$1:$R$225,17,FALSE)</f>
        <v>69</v>
      </c>
      <c r="R222" s="9">
        <f>VLOOKUP($A222,'[1]Base_SIN HOMOLOGAR'!$A$1:$R$225,18,FALSE)</f>
        <v>10</v>
      </c>
    </row>
    <row r="223" spans="1:18" x14ac:dyDescent="0.3">
      <c r="A223" s="8" t="str">
        <f>'[1]Base_SIN HOMOLOGAR'!A223</f>
        <v>SN-152</v>
      </c>
      <c r="B223" t="str">
        <f>VLOOKUP($A223,'[1]Base_SIN HOMOLOGAR'!$A$1:$R$225,2,FALSE)</f>
        <v>Magdalena</v>
      </c>
      <c r="C223" t="str">
        <f>VLOOKUP($A223,'[1]Base_SIN HOMOLOGAR'!$A$1:$R$225,3,FALSE)</f>
        <v>Santa Marta</v>
      </c>
      <c r="D223" s="9">
        <f>VLOOKUP('[1]Base_SIN HOMOLOGAR'!$D223,[1]Dominios!$A$3:$C$23,2,FALSE)</f>
        <v>3</v>
      </c>
      <c r="E223" s="9" t="str">
        <f>VLOOKUP('[1]Base_SIN HOMOLOGAR'!D223,[1]Dominios!$A$3:$C$23,3,FALSE)</f>
        <v>Monomodal o Bimodal</v>
      </c>
      <c r="F223" s="9" t="str">
        <f>VLOOKUP($A223,'[1]Base_SIN HOMOLOGAR'!$A$1:$R$225,6,FALSE)</f>
        <v>1 - 3</v>
      </c>
      <c r="G223" s="9" t="str">
        <f>VLOOKUP($A223,'[1]Base_SIN HOMOLOGAR'!$A$1:$R$225,7,FALSE)</f>
        <v>N/A</v>
      </c>
      <c r="H223" s="9" t="str">
        <f>VLOOKUP($A223,'[1]Base_SIN HOMOLOGAR'!$A$1:$R$225,8,FALSE)</f>
        <v>Moderadamente excesivo</v>
      </c>
      <c r="I223" s="9" t="str">
        <f>VLOOKUP($A223,'[1]Base_SIN HOMOLOGAR'!$A$1:$R$225,9,FALSE)</f>
        <v>Ocasional</v>
      </c>
      <c r="J223" s="9" t="str">
        <f>VLOOKUP($A223,'[1]Base_SIN HOMOLOGAR'!$A$1:$R$225,10,FALSE)</f>
        <v>N/A</v>
      </c>
      <c r="K223" s="9" t="str">
        <f>VLOOKUP($A223,'[1]Base_SIN HOMOLOGAR'!$A$1:$R$225,11,FALSE)</f>
        <v>N/A</v>
      </c>
      <c r="L223" s="9" t="str">
        <f>VLOOKUP('[1]Base_SIN HOMOLOGAR'!L223,[1]Dominios!$E$3:$F$9,2,FALSE)</f>
        <v>100 - 150</v>
      </c>
      <c r="M223" s="9" t="str">
        <f>VLOOKUP($A223,'[1]Base_SIN HOMOLOGAR'!$A$1:$R$225,13,FALSE)</f>
        <v>Media</v>
      </c>
      <c r="N223" s="9" t="e">
        <f>VLOOKUP($A223,'[1]Base_SIN HOMOLOGAR'!$A$1:$R$225,14,FALSE)</f>
        <v>#N/A</v>
      </c>
      <c r="O223" s="9" t="e">
        <f>VLOOKUP($A223,'[1]Base_SIN HOMOLOGAR'!$A$1:$R$225,15,FALSE)</f>
        <v>#N/A</v>
      </c>
      <c r="P223" s="9" t="e">
        <f>VLOOKUP($A223,'[1]Base_SIN HOMOLOGAR'!$A$1:$R$225,16,FALSE)</f>
        <v>#N/A</v>
      </c>
      <c r="Q223" s="9" t="e">
        <f>VLOOKUP($A223,'[1]Base_SIN HOMOLOGAR'!$A$1:$R$225,17,FALSE)</f>
        <v>#N/A</v>
      </c>
      <c r="R223" s="9" t="e">
        <f>VLOOKUP($A223,'[1]Base_SIN HOMOLOGAR'!$A$1:$R$225,18,FALSE)</f>
        <v>#N/A</v>
      </c>
    </row>
    <row r="224" spans="1:18" x14ac:dyDescent="0.3">
      <c r="A224" s="8" t="str">
        <f>'[1]Base_SIN HOMOLOGAR'!A224</f>
        <v>SN-154</v>
      </c>
      <c r="B224" t="str">
        <f>VLOOKUP($A224,'[1]Base_SIN HOMOLOGAR'!$A$1:$R$225,2,FALSE)</f>
        <v>Magdalena</v>
      </c>
      <c r="C224" t="str">
        <f>VLOOKUP($A224,'[1]Base_SIN HOMOLOGAR'!$A$1:$R$225,3,FALSE)</f>
        <v>Santa Marta</v>
      </c>
      <c r="D224" s="9">
        <f>VLOOKUP('[1]Base_SIN HOMOLOGAR'!$D224,[1]Dominios!$A$3:$C$23,2,FALSE)</f>
        <v>3</v>
      </c>
      <c r="E224" s="9" t="str">
        <f>VLOOKUP('[1]Base_SIN HOMOLOGAR'!D224,[1]Dominios!$A$3:$C$23,3,FALSE)</f>
        <v>Monomodal o Bimodal</v>
      </c>
      <c r="F224" s="9" t="str">
        <f>VLOOKUP($A224,'[1]Base_SIN HOMOLOGAR'!$A$1:$R$225,6,FALSE)</f>
        <v>1 - 3</v>
      </c>
      <c r="G224" s="9" t="str">
        <f>VLOOKUP($A224,'[1]Base_SIN HOMOLOGAR'!$A$1:$R$225,7,FALSE)</f>
        <v>N/A</v>
      </c>
      <c r="H224" s="9" t="str">
        <f>VLOOKUP($A224,'[1]Base_SIN HOMOLOGAR'!$A$1:$R$225,8,FALSE)</f>
        <v>Bien drenado</v>
      </c>
      <c r="I224" s="9" t="str">
        <f>VLOOKUP($A224,'[1]Base_SIN HOMOLOGAR'!$A$1:$R$225,9,FALSE)</f>
        <v>Frecuente</v>
      </c>
      <c r="J224" s="9" t="str">
        <f>VLOOKUP($A224,'[1]Base_SIN HOMOLOGAR'!$A$1:$R$225,10,FALSE)</f>
        <v>N/A</v>
      </c>
      <c r="K224" s="9" t="str">
        <f>VLOOKUP($A224,'[1]Base_SIN HOMOLOGAR'!$A$1:$R$225,11,FALSE)</f>
        <v>N/A</v>
      </c>
      <c r="L224" s="9" t="str">
        <f>VLOOKUP('[1]Base_SIN HOMOLOGAR'!L224,[1]Dominios!$E$3:$F$9,2,FALSE)</f>
        <v>100 - 150</v>
      </c>
      <c r="M224" s="9" t="str">
        <f>VLOOKUP($A224,'[1]Base_SIN HOMOLOGAR'!$A$1:$R$225,13,FALSE)</f>
        <v>Medios</v>
      </c>
      <c r="N224" s="9" t="e">
        <f>VLOOKUP($A224,'[1]Base_SIN HOMOLOGAR'!$A$1:$R$225,14,FALSE)</f>
        <v>#N/A</v>
      </c>
      <c r="O224" s="9" t="e">
        <f>VLOOKUP($A224,'[1]Base_SIN HOMOLOGAR'!$A$1:$R$225,15,FALSE)</f>
        <v>#N/A</v>
      </c>
      <c r="P224" s="9" t="e">
        <f>VLOOKUP($A224,'[1]Base_SIN HOMOLOGAR'!$A$1:$R$225,16,FALSE)</f>
        <v>#N/A</v>
      </c>
      <c r="Q224" s="9" t="e">
        <f>VLOOKUP($A224,'[1]Base_SIN HOMOLOGAR'!$A$1:$R$225,17,FALSE)</f>
        <v>#N/A</v>
      </c>
      <c r="R224" s="9" t="e">
        <f>VLOOKUP($A224,'[1]Base_SIN HOMOLOGAR'!$A$1:$R$225,18,FALSE)</f>
        <v>#N/A</v>
      </c>
    </row>
    <row r="225" spans="1:18" x14ac:dyDescent="0.3">
      <c r="A225" s="8" t="str">
        <f>'[1]Base_SIN HOMOLOGAR'!A225</f>
        <v>T-316</v>
      </c>
      <c r="B225" t="str">
        <f>VLOOKUP($A225,'[1]Base_SIN HOMOLOGAR'!$A$1:$R$225,2,FALSE)</f>
        <v>Magdalena</v>
      </c>
      <c r="C225" t="str">
        <f>VLOOKUP($A225,'[1]Base_SIN HOMOLOGAR'!$A$1:$R$225,3,FALSE)</f>
        <v>Ciénaga</v>
      </c>
      <c r="D225" s="9">
        <f>VLOOKUP('[1]Base_SIN HOMOLOGAR'!$D225,[1]Dominios!$A$3:$C$23,2,FALSE)</f>
        <v>3</v>
      </c>
      <c r="E225" s="9" t="str">
        <f>VLOOKUP('[1]Base_SIN HOMOLOGAR'!D225,[1]Dominios!$A$3:$C$23,3,FALSE)</f>
        <v>Monomodal o Bimodal</v>
      </c>
      <c r="F225" s="9" t="str">
        <f>VLOOKUP($A225,'[1]Base_SIN HOMOLOGAR'!$A$1:$R$225,6,FALSE)</f>
        <v>0 - 1</v>
      </c>
      <c r="G225" s="9" t="str">
        <f>VLOOKUP($A225,'[1]Base_SIN HOMOLOGAR'!$A$1:$R$225,7,FALSE)</f>
        <v>N/A</v>
      </c>
      <c r="H225" s="9" t="str">
        <f>VLOOKUP($A225,'[1]Base_SIN HOMOLOGAR'!$A$1:$R$225,8,FALSE)</f>
        <v>Bien drenado</v>
      </c>
      <c r="I225" s="9" t="str">
        <f>VLOOKUP($A225,'[1]Base_SIN HOMOLOGAR'!$A$1:$R$225,9,FALSE)</f>
        <v>N/A</v>
      </c>
      <c r="J225" s="9" t="str">
        <f>VLOOKUP($A225,'[1]Base_SIN HOMOLOGAR'!$A$1:$R$225,10,FALSE)</f>
        <v>N/A</v>
      </c>
      <c r="K225" s="9" t="str">
        <f>VLOOKUP($A225,'[1]Base_SIN HOMOLOGAR'!$A$1:$R$225,11,FALSE)</f>
        <v>N/A</v>
      </c>
      <c r="L225" s="9" t="str">
        <f>VLOOKUP('[1]Base_SIN HOMOLOGAR'!L225,[1]Dominios!$E$3:$F$9,2,FALSE)</f>
        <v>&lt;25</v>
      </c>
      <c r="M225" s="9" t="str">
        <f>VLOOKUP($A225,'[1]Base_SIN HOMOLOGAR'!$A$1:$R$225,13,FALSE)</f>
        <v>Fina</v>
      </c>
      <c r="N225" s="9" t="str">
        <f>VLOOKUP($A225,'[1]Base_SIN HOMOLOGAR'!$A$1:$R$225,14,FALSE)</f>
        <v>Baja</v>
      </c>
      <c r="O225" s="9">
        <f>VLOOKUP($A225,'[1]Base_SIN HOMOLOGAR'!$A$1:$R$225,15,FALSE)</f>
        <v>0</v>
      </c>
      <c r="P225" s="9">
        <f>VLOOKUP($A225,'[1]Base_SIN HOMOLOGAR'!$A$1:$R$225,16,FALSE)</f>
        <v>0</v>
      </c>
      <c r="Q225" s="9">
        <f>VLOOKUP($A225,'[1]Base_SIN HOMOLOGAR'!$A$1:$R$225,17,FALSE)</f>
        <v>0</v>
      </c>
      <c r="R225" s="9">
        <f>VLOOKUP($A225,'[1]Base_SIN HOMOLOGAR'!$A$1:$R$225,18,FALSE)</f>
        <v>0</v>
      </c>
    </row>
  </sheetData>
  <conditionalFormatting sqref="D1">
    <cfRule type="containsBlanks" dxfId="0" priority="1">
      <formula>LEN(TRIM(D1))=0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 GAMING</dc:creator>
  <cp:lastModifiedBy>PAVILION GAMING</cp:lastModifiedBy>
  <dcterms:created xsi:type="dcterms:W3CDTF">2023-12-25T22:06:56Z</dcterms:created>
  <dcterms:modified xsi:type="dcterms:W3CDTF">2023-12-25T22:07:12Z</dcterms:modified>
</cp:coreProperties>
</file>