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_macintosh/Downloads/Excel Repo/"/>
    </mc:Choice>
  </mc:AlternateContent>
  <xr:revisionPtr revIDLastSave="0" documentId="13_ncr:1_{2A5C1310-90E6-A64A-8594-EF85BCDCBAB9}" xr6:coauthVersionLast="36" xr6:coauthVersionMax="45" xr10:uidLastSave="{00000000-0000-0000-0000-000000000000}"/>
  <bookViews>
    <workbookView xWindow="0" yWindow="500" windowWidth="23260" windowHeight="12580" xr2:uid="{F7A8BE98-4778-4B60-BC0B-6480138FAD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1" i="1" l="1"/>
  <c r="R10" i="1"/>
  <c r="S9" i="1"/>
  <c r="S8" i="1"/>
  <c r="P8" i="1"/>
  <c r="P4" i="1"/>
  <c r="P5" i="1"/>
  <c r="P6" i="1"/>
  <c r="P7" i="1"/>
  <c r="P3" i="1"/>
  <c r="O8" i="1"/>
  <c r="O4" i="1"/>
  <c r="O5" i="1"/>
  <c r="O6" i="1"/>
  <c r="O7" i="1"/>
  <c r="O3" i="1"/>
  <c r="H4" i="1" l="1"/>
  <c r="N5" i="1" s="1"/>
  <c r="H5" i="1"/>
  <c r="N6" i="1" s="1"/>
  <c r="H6" i="1"/>
  <c r="N7" i="1" s="1"/>
  <c r="H7" i="1"/>
  <c r="H8" i="1"/>
  <c r="H9" i="1"/>
  <c r="H10" i="1"/>
  <c r="H11" i="1"/>
  <c r="H12" i="1"/>
  <c r="H13" i="1"/>
  <c r="H14" i="1"/>
  <c r="H15" i="1"/>
  <c r="H16" i="1"/>
  <c r="H17" i="1"/>
  <c r="H3" i="1"/>
  <c r="N3" i="1" s="1"/>
  <c r="G12" i="1"/>
  <c r="G13" i="1"/>
  <c r="G14" i="1"/>
  <c r="G15" i="1"/>
  <c r="G16" i="1"/>
  <c r="G17" i="1"/>
  <c r="G4" i="1"/>
  <c r="G5" i="1"/>
  <c r="M6" i="1" s="1"/>
  <c r="G6" i="1"/>
  <c r="G7" i="1"/>
  <c r="G8" i="1"/>
  <c r="G9" i="1"/>
  <c r="G10" i="1"/>
  <c r="G11" i="1"/>
  <c r="G3" i="1"/>
  <c r="M4" i="1" s="1"/>
  <c r="M5" i="1" l="1"/>
  <c r="N4" i="1"/>
  <c r="M7" i="1"/>
  <c r="M3" i="1"/>
</calcChain>
</file>

<file path=xl/sharedStrings.xml><?xml version="1.0" encoding="utf-8"?>
<sst xmlns="http://schemas.openxmlformats.org/spreadsheetml/2006/main" count="50" uniqueCount="47">
  <si>
    <t>Activity</t>
  </si>
  <si>
    <t>Description</t>
  </si>
  <si>
    <t>Predecessor</t>
  </si>
  <si>
    <t>Opt. (a)</t>
  </si>
  <si>
    <t>ML. (m)</t>
  </si>
  <si>
    <t>Pess. (b)</t>
  </si>
  <si>
    <t>Codify accounts</t>
  </si>
  <si>
    <t>None</t>
  </si>
  <si>
    <t>File articles of unification</t>
  </si>
  <si>
    <t>Unify price and credit policy</t>
  </si>
  <si>
    <t>Unify personnel policies</t>
  </si>
  <si>
    <t>Unify data processing</t>
  </si>
  <si>
    <t>Train accounting staff</t>
  </si>
  <si>
    <t>Pilot run data processing</t>
  </si>
  <si>
    <t>Calculate P &amp; L and balance sheet</t>
  </si>
  <si>
    <t>6, 7</t>
  </si>
  <si>
    <t>Transfer real property</t>
  </si>
  <si>
    <t>Train sales force</t>
  </si>
  <si>
    <t>Negotiate with unions</t>
  </si>
  <si>
    <t>Determine capital needs</t>
  </si>
  <si>
    <t>Explain personnel policies</t>
  </si>
  <si>
    <t>Secure line of credit</t>
  </si>
  <si>
    <t>9, 12</t>
  </si>
  <si>
    <t>End</t>
  </si>
  <si>
    <t>10, 13, 14</t>
  </si>
  <si>
    <t>Expected Time</t>
  </si>
  <si>
    <t>Path</t>
  </si>
  <si>
    <t>Path Sequence</t>
  </si>
  <si>
    <t>Critical Path</t>
  </si>
  <si>
    <t>What is the probability of completing the project by day 112?</t>
  </si>
  <si>
    <t>Variance</t>
  </si>
  <si>
    <t>What is the probability of completing the project within 116 days?</t>
  </si>
  <si>
    <t>1-&gt;5-&gt;7-&gt;8-&gt;12-&gt;14-&gt;15</t>
  </si>
  <si>
    <t>1-&gt;6-&gt;8-&gt;12-&gt;14-&gt;15</t>
  </si>
  <si>
    <t>2-&gt;9-&gt;14</t>
  </si>
  <si>
    <t>3-&gt;10-&gt;15</t>
  </si>
  <si>
    <t>4-&gt;11-&gt;13-&gt;15</t>
  </si>
  <si>
    <t>What is the probability of completing the activity titled “Negotiate with Unions” by day 90? (Activity 11)</t>
  </si>
  <si>
    <t>Path Variance</t>
  </si>
  <si>
    <t xml:space="preserve">Path Duration </t>
  </si>
  <si>
    <t>90 to Activity 11</t>
  </si>
  <si>
    <t>Path z-scores</t>
  </si>
  <si>
    <t>Path to Activity 11 is 4-11 only</t>
  </si>
  <si>
    <t>Variance 4 &amp; 11</t>
  </si>
  <si>
    <t>Duration 4 &amp; 11</t>
  </si>
  <si>
    <t>z-score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</si>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</sst>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4" fillId="2" borderId="0" xfId="0" applyFont="1" applyFill="1"/>
    <xf numFmtId="0" fontId="0" fillId="2" borderId="0" xfId="0" applyFill="1"/>
    <xf numFmtId="0" fontId="4" fillId="3" borderId="0" xfId="0" applyFont="1" applyFill="1"/>
    <xf numFmtId="0" fontId="0" fillId="3" borderId="0" xfId="0" applyFill="1"/>
    <xf numFmtId="0" fontId="4" fillId="4" borderId="0" xfId="0" applyFont="1" applyFill="1"/>
    <xf numFmtId="0" fontId="0" fillId="4" borderId="0" xfId="0" applyFill="1"/>
    <xf numFmtId="10" fontId="3" fillId="2" borderId="0" xfId="1" applyNumberFormat="1" applyFont="1" applyFill="1"/>
    <xf numFmtId="10" fontId="3" fillId="3" borderId="0" xfId="1" applyNumberFormat="1" applyFont="1" applyFill="1"/>
    <xf numFmtId="10" fontId="3" fillId="4" borderId="0" xfId="1" applyNumberFormat="1" applyFont="1" applyFill="1"/>
    <xf numFmtId="0" fontId="0" fillId="0" borderId="0" xfId="0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20</xdr:row>
      <xdr:rowOff>95250</xdr:rowOff>
    </xdr:from>
    <xdr:to>
      <xdr:col>7</xdr:col>
      <xdr:colOff>676275</xdr:colOff>
      <xdr:row>21</xdr:row>
      <xdr:rowOff>47625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2ABC3374-24E1-4396-802B-D4C00D19D21C}"/>
            </a:ext>
          </a:extLst>
        </xdr:cNvPr>
        <xdr:cNvCxnSpPr/>
      </xdr:nvCxnSpPr>
      <xdr:spPr>
        <a:xfrm flipV="1">
          <a:off x="8562975" y="3543300"/>
          <a:ext cx="619125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</xdr:colOff>
      <xdr:row>21</xdr:row>
      <xdr:rowOff>76200</xdr:rowOff>
    </xdr:from>
    <xdr:to>
      <xdr:col>7</xdr:col>
      <xdr:colOff>666750</xdr:colOff>
      <xdr:row>22</xdr:row>
      <xdr:rowOff>95250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7754749B-05F7-405C-8C13-0707C880AAAC}"/>
            </a:ext>
          </a:extLst>
        </xdr:cNvPr>
        <xdr:cNvCxnSpPr/>
      </xdr:nvCxnSpPr>
      <xdr:spPr>
        <a:xfrm>
          <a:off x="8591550" y="3714750"/>
          <a:ext cx="581025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20</xdr:row>
      <xdr:rowOff>95250</xdr:rowOff>
    </xdr:from>
    <xdr:to>
      <xdr:col>9</xdr:col>
      <xdr:colOff>857250</xdr:colOff>
      <xdr:row>20</xdr:row>
      <xdr:rowOff>104775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159D4170-85FB-407B-A99F-2FCC65B45585}"/>
            </a:ext>
          </a:extLst>
        </xdr:cNvPr>
        <xdr:cNvCxnSpPr/>
      </xdr:nvCxnSpPr>
      <xdr:spPr>
        <a:xfrm flipV="1">
          <a:off x="9886950" y="3543300"/>
          <a:ext cx="8001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20</xdr:row>
      <xdr:rowOff>76200</xdr:rowOff>
    </xdr:from>
    <xdr:to>
      <xdr:col>12</xdr:col>
      <xdr:colOff>9525</xdr:colOff>
      <xdr:row>21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987AFF5-7D36-4036-97CE-64A17E2D6058}"/>
            </a:ext>
          </a:extLst>
        </xdr:cNvPr>
        <xdr:cNvCxnSpPr/>
      </xdr:nvCxnSpPr>
      <xdr:spPr>
        <a:xfrm>
          <a:off x="11068050" y="3524250"/>
          <a:ext cx="146685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21</xdr:row>
      <xdr:rowOff>142875</xdr:rowOff>
    </xdr:from>
    <xdr:to>
      <xdr:col>11</xdr:col>
      <xdr:colOff>1457325</xdr:colOff>
      <xdr:row>22</xdr:row>
      <xdr:rowOff>104775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6085C0B2-DA5F-4044-BDF0-AD6EB4300E17}"/>
            </a:ext>
          </a:extLst>
        </xdr:cNvPr>
        <xdr:cNvCxnSpPr/>
      </xdr:nvCxnSpPr>
      <xdr:spPr>
        <a:xfrm flipV="1">
          <a:off x="9867900" y="3781425"/>
          <a:ext cx="2647950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23</xdr:row>
      <xdr:rowOff>85725</xdr:rowOff>
    </xdr:from>
    <xdr:to>
      <xdr:col>11</xdr:col>
      <xdr:colOff>1419225</xdr:colOff>
      <xdr:row>23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20558F5D-EF2F-4B1F-B657-EBCDF03E24AB}"/>
            </a:ext>
          </a:extLst>
        </xdr:cNvPr>
        <xdr:cNvCxnSpPr/>
      </xdr:nvCxnSpPr>
      <xdr:spPr>
        <a:xfrm flipV="1">
          <a:off x="8505825" y="4105275"/>
          <a:ext cx="39719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25</xdr:row>
      <xdr:rowOff>76200</xdr:rowOff>
    </xdr:from>
    <xdr:to>
      <xdr:col>12</xdr:col>
      <xdr:colOff>19050</xdr:colOff>
      <xdr:row>25</xdr:row>
      <xdr:rowOff>85725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D4CD0D48-C83E-4005-BAA6-30A6D567FAFB}"/>
            </a:ext>
          </a:extLst>
        </xdr:cNvPr>
        <xdr:cNvCxnSpPr/>
      </xdr:nvCxnSpPr>
      <xdr:spPr>
        <a:xfrm flipV="1">
          <a:off x="8515350" y="4476750"/>
          <a:ext cx="40290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962025</xdr:colOff>
      <xdr:row>27</xdr:row>
      <xdr:rowOff>76200</xdr:rowOff>
    </xdr:from>
    <xdr:to>
      <xdr:col>11</xdr:col>
      <xdr:colOff>1457325</xdr:colOff>
      <xdr:row>27</xdr:row>
      <xdr:rowOff>76200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9F178E44-CDAA-4F36-8AF7-86F1545AF983}"/>
            </a:ext>
          </a:extLst>
        </xdr:cNvPr>
        <xdr:cNvCxnSpPr/>
      </xdr:nvCxnSpPr>
      <xdr:spPr>
        <a:xfrm>
          <a:off x="8496300" y="4857750"/>
          <a:ext cx="4019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21</xdr:row>
      <xdr:rowOff>47625</xdr:rowOff>
    </xdr:from>
    <xdr:to>
      <xdr:col>13</xdr:col>
      <xdr:colOff>866775</xdr:colOff>
      <xdr:row>21</xdr:row>
      <xdr:rowOff>95250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E055D4A5-7068-43A5-98A7-83E608E1C252}"/>
            </a:ext>
          </a:extLst>
        </xdr:cNvPr>
        <xdr:cNvCxnSpPr/>
      </xdr:nvCxnSpPr>
      <xdr:spPr>
        <a:xfrm>
          <a:off x="13449300" y="3686175"/>
          <a:ext cx="857250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21</xdr:row>
      <xdr:rowOff>95250</xdr:rowOff>
    </xdr:from>
    <xdr:to>
      <xdr:col>15</xdr:col>
      <xdr:colOff>600075</xdr:colOff>
      <xdr:row>22</xdr:row>
      <xdr:rowOff>85725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E0CB05AC-2EE2-4C5C-A2A9-C4F77909750B}"/>
            </a:ext>
          </a:extLst>
        </xdr:cNvPr>
        <xdr:cNvCxnSpPr/>
      </xdr:nvCxnSpPr>
      <xdr:spPr>
        <a:xfrm>
          <a:off x="14954250" y="3733800"/>
          <a:ext cx="581025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904875</xdr:colOff>
      <xdr:row>22</xdr:row>
      <xdr:rowOff>114300</xdr:rowOff>
    </xdr:from>
    <xdr:to>
      <xdr:col>16</xdr:col>
      <xdr:colOff>0</xdr:colOff>
      <xdr:row>23</xdr:row>
      <xdr:rowOff>85725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5BE94699-DD4D-4E28-9717-970CE652123B}"/>
            </a:ext>
          </a:extLst>
        </xdr:cNvPr>
        <xdr:cNvCxnSpPr/>
      </xdr:nvCxnSpPr>
      <xdr:spPr>
        <a:xfrm flipV="1">
          <a:off x="13430250" y="3943350"/>
          <a:ext cx="211455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</xdr:colOff>
      <xdr:row>27</xdr:row>
      <xdr:rowOff>104775</xdr:rowOff>
    </xdr:from>
    <xdr:to>
      <xdr:col>14</xdr:col>
      <xdr:colOff>9525</xdr:colOff>
      <xdr:row>27</xdr:row>
      <xdr:rowOff>123825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7EFC584E-5640-4C60-A479-FBFA22C88226}"/>
            </a:ext>
          </a:extLst>
        </xdr:cNvPr>
        <xdr:cNvCxnSpPr/>
      </xdr:nvCxnSpPr>
      <xdr:spPr>
        <a:xfrm flipV="1">
          <a:off x="13468350" y="4886325"/>
          <a:ext cx="86677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9525</xdr:colOff>
      <xdr:row>22</xdr:row>
      <xdr:rowOff>104775</xdr:rowOff>
    </xdr:from>
    <xdr:to>
      <xdr:col>17</xdr:col>
      <xdr:colOff>581025</xdr:colOff>
      <xdr:row>25</xdr:row>
      <xdr:rowOff>57150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3B4C243B-BDD4-4857-AE6A-7020266F8E28}"/>
            </a:ext>
          </a:extLst>
        </xdr:cNvPr>
        <xdr:cNvCxnSpPr/>
      </xdr:nvCxnSpPr>
      <xdr:spPr>
        <a:xfrm>
          <a:off x="16163925" y="3933825"/>
          <a:ext cx="571500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25</xdr:row>
      <xdr:rowOff>47625</xdr:rowOff>
    </xdr:from>
    <xdr:to>
      <xdr:col>17</xdr:col>
      <xdr:colOff>571500</xdr:colOff>
      <xdr:row>25</xdr:row>
      <xdr:rowOff>104775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5869C759-808B-43D5-A7B4-BABB6DE1BE70}"/>
            </a:ext>
          </a:extLst>
        </xdr:cNvPr>
        <xdr:cNvCxnSpPr/>
      </xdr:nvCxnSpPr>
      <xdr:spPr>
        <a:xfrm flipV="1">
          <a:off x="13449300" y="4448175"/>
          <a:ext cx="3276600" cy="57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25</xdr:row>
      <xdr:rowOff>76200</xdr:rowOff>
    </xdr:from>
    <xdr:to>
      <xdr:col>17</xdr:col>
      <xdr:colOff>600075</xdr:colOff>
      <xdr:row>27</xdr:row>
      <xdr:rowOff>104775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BA6F933F-435D-402A-9D73-750E890F5273}"/>
            </a:ext>
          </a:extLst>
        </xdr:cNvPr>
        <xdr:cNvCxnSpPr/>
      </xdr:nvCxnSpPr>
      <xdr:spPr>
        <a:xfrm flipV="1">
          <a:off x="14963775" y="4476750"/>
          <a:ext cx="1790700" cy="40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41F84-0B85-43EC-9401-DCB47D580728}">
  <sheetPr>
    <pageSetUpPr autoPageBreaks="0"/>
  </sheetPr>
  <dimension ref="A1:S29"/>
  <sheetViews>
    <sheetView showGridLines="0" tabSelected="1" zoomScale="80" zoomScaleNormal="80" workbookViewId="0">
      <selection activeCell="L16" sqref="L16"/>
    </sheetView>
  </sheetViews>
  <sheetFormatPr baseColWidth="10" defaultColWidth="8.83203125" defaultRowHeight="15" x14ac:dyDescent="0.2"/>
  <cols>
    <col min="1" max="1" width="11.33203125" bestFit="1" customWidth="1"/>
    <col min="2" max="2" width="58.6640625" customWidth="1"/>
    <col min="3" max="3" width="11.83203125" customWidth="1"/>
    <col min="4" max="4" width="11.5" customWidth="1"/>
    <col min="5" max="5" width="7.83203125" customWidth="1"/>
    <col min="6" max="6" width="8.5" customWidth="1"/>
    <col min="7" max="7" width="14.1640625" bestFit="1" customWidth="1"/>
    <col min="8" max="8" width="10.5" bestFit="1" customWidth="1"/>
    <col min="10" max="10" width="12.83203125" bestFit="1" customWidth="1"/>
    <col min="11" max="11" width="8.83203125" customWidth="1"/>
    <col min="12" max="12" width="21.33203125" bestFit="1" customWidth="1"/>
    <col min="13" max="13" width="13.33203125" bestFit="1" customWidth="1"/>
    <col min="14" max="14" width="12.83203125" bestFit="1" customWidth="1"/>
  </cols>
  <sheetData>
    <row r="1" spans="1:19" x14ac:dyDescent="0.2">
      <c r="O1" s="13" t="s">
        <v>41</v>
      </c>
      <c r="P1" s="13"/>
      <c r="Q1" s="13"/>
    </row>
    <row r="2" spans="1:19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25</v>
      </c>
      <c r="H2" s="1" t="s">
        <v>30</v>
      </c>
      <c r="K2" t="s">
        <v>26</v>
      </c>
      <c r="L2" t="s">
        <v>27</v>
      </c>
      <c r="M2" t="s">
        <v>39</v>
      </c>
      <c r="N2" t="s">
        <v>38</v>
      </c>
      <c r="O2" s="5">
        <v>112</v>
      </c>
      <c r="P2" s="7">
        <v>116</v>
      </c>
      <c r="Q2" s="9" t="s">
        <v>40</v>
      </c>
      <c r="R2" s="9"/>
    </row>
    <row r="3" spans="1:19" x14ac:dyDescent="0.2">
      <c r="A3">
        <v>1</v>
      </c>
      <c r="B3" t="s">
        <v>6</v>
      </c>
      <c r="C3" t="s">
        <v>7</v>
      </c>
      <c r="D3">
        <v>16</v>
      </c>
      <c r="E3">
        <v>19</v>
      </c>
      <c r="F3">
        <v>28</v>
      </c>
      <c r="G3">
        <f>(D3+(4*E3)+F3)/6</f>
        <v>20</v>
      </c>
      <c r="H3">
        <f>((F3-D3)/6)^2</f>
        <v>4</v>
      </c>
      <c r="J3" t="s">
        <v>28</v>
      </c>
      <c r="K3" s="3">
        <v>1</v>
      </c>
      <c r="L3" t="s">
        <v>32</v>
      </c>
      <c r="M3">
        <f>G3+G7+G9+G10+G14+G16+G17</f>
        <v>114</v>
      </c>
      <c r="N3">
        <f>H3+H7+H9+H10+H14+H16+H17</f>
        <v>49</v>
      </c>
      <c r="O3">
        <f>($O$2-M3)/SQRT(N3)</f>
        <v>-0.2857142857142857</v>
      </c>
      <c r="P3">
        <f>($P$2-M3)/SQRT(N3)</f>
        <v>0.2857142857142857</v>
      </c>
    </row>
    <row r="4" spans="1:19" x14ac:dyDescent="0.2">
      <c r="A4">
        <v>2</v>
      </c>
      <c r="B4" t="s">
        <v>8</v>
      </c>
      <c r="C4" t="s">
        <v>7</v>
      </c>
      <c r="D4">
        <v>30</v>
      </c>
      <c r="E4">
        <v>30</v>
      </c>
      <c r="F4">
        <v>30</v>
      </c>
      <c r="G4">
        <f t="shared" ref="G4:G17" si="0">(D4+(4*E4)+F4)/6</f>
        <v>30</v>
      </c>
      <c r="H4">
        <f t="shared" ref="H4:H17" si="1">((F4-D4)/6)^2</f>
        <v>0</v>
      </c>
      <c r="K4" s="3">
        <v>2</v>
      </c>
      <c r="L4" t="s">
        <v>33</v>
      </c>
      <c r="M4">
        <f>G3+G8+G10+G14+G16+G17</f>
        <v>76</v>
      </c>
      <c r="N4">
        <f>H3+H8+H10+H14+H16+H17</f>
        <v>24</v>
      </c>
      <c r="O4">
        <f t="shared" ref="O4:O7" si="2">($O$2-M4)/SQRT(N4)</f>
        <v>7.3484692283495345</v>
      </c>
      <c r="P4">
        <f t="shared" ref="P4:P7" si="3">($P$2-M4)/SQRT(N4)</f>
        <v>8.1649658092772608</v>
      </c>
    </row>
    <row r="5" spans="1:19" x14ac:dyDescent="0.2">
      <c r="A5">
        <v>3</v>
      </c>
      <c r="B5" t="s">
        <v>9</v>
      </c>
      <c r="C5" t="s">
        <v>7</v>
      </c>
      <c r="D5">
        <v>60</v>
      </c>
      <c r="E5">
        <v>72</v>
      </c>
      <c r="F5">
        <v>90</v>
      </c>
      <c r="G5">
        <f t="shared" si="0"/>
        <v>73</v>
      </c>
      <c r="H5">
        <f t="shared" si="1"/>
        <v>25</v>
      </c>
      <c r="K5" s="3">
        <v>3</v>
      </c>
      <c r="L5" t="s">
        <v>34</v>
      </c>
      <c r="M5">
        <f>G4+G11+G16</f>
        <v>72</v>
      </c>
      <c r="N5">
        <f>H4+H11+H16</f>
        <v>5</v>
      </c>
      <c r="O5">
        <f t="shared" si="2"/>
        <v>17.888543819998318</v>
      </c>
      <c r="P5">
        <f t="shared" si="3"/>
        <v>19.677398201998148</v>
      </c>
    </row>
    <row r="6" spans="1:19" x14ac:dyDescent="0.2">
      <c r="A6">
        <v>4</v>
      </c>
      <c r="B6" t="s">
        <v>10</v>
      </c>
      <c r="C6" t="s">
        <v>7</v>
      </c>
      <c r="D6">
        <v>18</v>
      </c>
      <c r="E6">
        <v>27</v>
      </c>
      <c r="F6">
        <v>30</v>
      </c>
      <c r="G6">
        <f t="shared" si="0"/>
        <v>26</v>
      </c>
      <c r="H6">
        <f t="shared" si="1"/>
        <v>4</v>
      </c>
      <c r="K6" s="3">
        <v>4</v>
      </c>
      <c r="L6" t="s">
        <v>35</v>
      </c>
      <c r="M6">
        <f>G5+G12+G17</f>
        <v>108</v>
      </c>
      <c r="N6">
        <f>H5+H12+H17</f>
        <v>50</v>
      </c>
      <c r="O6">
        <f t="shared" si="2"/>
        <v>0.56568542494923801</v>
      </c>
      <c r="P6">
        <f t="shared" si="3"/>
        <v>1.131370849898476</v>
      </c>
    </row>
    <row r="7" spans="1:19" x14ac:dyDescent="0.2">
      <c r="A7">
        <v>5</v>
      </c>
      <c r="B7" t="s">
        <v>11</v>
      </c>
      <c r="C7">
        <v>1</v>
      </c>
      <c r="D7">
        <v>17</v>
      </c>
      <c r="E7">
        <v>29</v>
      </c>
      <c r="F7">
        <v>47</v>
      </c>
      <c r="G7">
        <f t="shared" si="0"/>
        <v>30</v>
      </c>
      <c r="H7">
        <f t="shared" si="1"/>
        <v>25</v>
      </c>
      <c r="K7" s="3">
        <v>5</v>
      </c>
      <c r="L7" t="s">
        <v>36</v>
      </c>
      <c r="M7">
        <f>G6+G13+G15+G17</f>
        <v>108</v>
      </c>
      <c r="N7">
        <f>H6+H13+H15+H17</f>
        <v>108</v>
      </c>
      <c r="O7">
        <f t="shared" si="2"/>
        <v>0.38490017945975052</v>
      </c>
      <c r="P7">
        <f t="shared" si="3"/>
        <v>0.76980035891950105</v>
      </c>
      <c r="Q7" t="s">
        <v>42</v>
      </c>
    </row>
    <row r="8" spans="1:19" x14ac:dyDescent="0.2">
      <c r="A8">
        <v>6</v>
      </c>
      <c r="B8" t="s">
        <v>12</v>
      </c>
      <c r="C8">
        <v>1</v>
      </c>
      <c r="D8">
        <v>4</v>
      </c>
      <c r="E8">
        <v>7</v>
      </c>
      <c r="F8">
        <v>10</v>
      </c>
      <c r="G8">
        <f t="shared" si="0"/>
        <v>7</v>
      </c>
      <c r="H8">
        <f t="shared" si="1"/>
        <v>1</v>
      </c>
      <c r="O8" s="10">
        <f>NORMSDIST(MIN(O3:O7))</f>
        <v>0.38754848109799234</v>
      </c>
      <c r="P8" s="11">
        <f>NORMSDIST(MIN(P3:P7))</f>
        <v>0.61245151890200766</v>
      </c>
      <c r="Q8" t="s">
        <v>44</v>
      </c>
      <c r="S8">
        <f>G6+G13</f>
        <v>86</v>
      </c>
    </row>
    <row r="9" spans="1:19" x14ac:dyDescent="0.2">
      <c r="A9">
        <v>7</v>
      </c>
      <c r="B9" t="s">
        <v>13</v>
      </c>
      <c r="C9">
        <v>5</v>
      </c>
      <c r="D9">
        <v>12</v>
      </c>
      <c r="E9">
        <v>15</v>
      </c>
      <c r="F9">
        <v>18</v>
      </c>
      <c r="G9">
        <f t="shared" si="0"/>
        <v>15</v>
      </c>
      <c r="H9">
        <f t="shared" si="1"/>
        <v>1</v>
      </c>
      <c r="Q9" t="s">
        <v>43</v>
      </c>
      <c r="S9">
        <f>H6+H13</f>
        <v>104</v>
      </c>
    </row>
    <row r="10" spans="1:19" x14ac:dyDescent="0.2">
      <c r="A10">
        <v>8</v>
      </c>
      <c r="B10" t="s">
        <v>14</v>
      </c>
      <c r="C10" t="s">
        <v>15</v>
      </c>
      <c r="D10">
        <v>6</v>
      </c>
      <c r="E10">
        <v>12</v>
      </c>
      <c r="F10">
        <v>24</v>
      </c>
      <c r="G10">
        <f t="shared" si="0"/>
        <v>13</v>
      </c>
      <c r="H10">
        <f t="shared" si="1"/>
        <v>9</v>
      </c>
      <c r="Q10" t="s">
        <v>45</v>
      </c>
      <c r="R10">
        <f>(90-S8)/SQRT(S9)</f>
        <v>0.39223227027636809</v>
      </c>
    </row>
    <row r="11" spans="1:19" x14ac:dyDescent="0.2">
      <c r="A11">
        <v>9</v>
      </c>
      <c r="B11" t="s">
        <v>16</v>
      </c>
      <c r="C11">
        <v>2</v>
      </c>
      <c r="D11">
        <v>18</v>
      </c>
      <c r="E11">
        <v>27</v>
      </c>
      <c r="F11">
        <v>30</v>
      </c>
      <c r="G11">
        <f t="shared" si="0"/>
        <v>26</v>
      </c>
      <c r="H11">
        <f t="shared" si="1"/>
        <v>4</v>
      </c>
      <c r="Q11" t="s">
        <v>46</v>
      </c>
      <c r="R11" s="12">
        <f>NORMSDIST(R10)</f>
        <v>0.65255669881376333</v>
      </c>
    </row>
    <row r="12" spans="1:19" x14ac:dyDescent="0.2">
      <c r="A12">
        <v>10</v>
      </c>
      <c r="B12" t="s">
        <v>17</v>
      </c>
      <c r="C12">
        <v>3</v>
      </c>
      <c r="D12">
        <v>20</v>
      </c>
      <c r="E12">
        <v>35</v>
      </c>
      <c r="F12">
        <v>50</v>
      </c>
      <c r="G12">
        <f t="shared" si="0"/>
        <v>35</v>
      </c>
      <c r="H12">
        <f t="shared" si="1"/>
        <v>25</v>
      </c>
    </row>
    <row r="13" spans="1:19" x14ac:dyDescent="0.2">
      <c r="A13">
        <v>11</v>
      </c>
      <c r="B13" t="s">
        <v>18</v>
      </c>
      <c r="C13">
        <v>4</v>
      </c>
      <c r="D13">
        <v>40</v>
      </c>
      <c r="E13">
        <v>55</v>
      </c>
      <c r="F13">
        <v>100</v>
      </c>
      <c r="G13">
        <f t="shared" si="0"/>
        <v>60</v>
      </c>
      <c r="H13">
        <f t="shared" si="1"/>
        <v>100</v>
      </c>
    </row>
    <row r="14" spans="1:19" x14ac:dyDescent="0.2">
      <c r="A14">
        <v>12</v>
      </c>
      <c r="B14" t="s">
        <v>19</v>
      </c>
      <c r="C14">
        <v>8</v>
      </c>
      <c r="D14">
        <v>11</v>
      </c>
      <c r="E14">
        <v>20</v>
      </c>
      <c r="F14">
        <v>29</v>
      </c>
      <c r="G14">
        <f t="shared" si="0"/>
        <v>20</v>
      </c>
      <c r="H14">
        <f t="shared" si="1"/>
        <v>9</v>
      </c>
    </row>
    <row r="15" spans="1:19" x14ac:dyDescent="0.2">
      <c r="A15">
        <v>13</v>
      </c>
      <c r="B15" t="s">
        <v>20</v>
      </c>
      <c r="C15">
        <v>11</v>
      </c>
      <c r="D15">
        <v>14</v>
      </c>
      <c r="E15">
        <v>23</v>
      </c>
      <c r="F15">
        <v>26</v>
      </c>
      <c r="G15">
        <f t="shared" si="0"/>
        <v>22</v>
      </c>
      <c r="H15">
        <f t="shared" si="1"/>
        <v>4</v>
      </c>
    </row>
    <row r="16" spans="1:19" x14ac:dyDescent="0.2">
      <c r="A16">
        <v>14</v>
      </c>
      <c r="B16" t="s">
        <v>21</v>
      </c>
      <c r="C16" t="s">
        <v>22</v>
      </c>
      <c r="D16">
        <v>13</v>
      </c>
      <c r="E16">
        <v>16</v>
      </c>
      <c r="F16">
        <v>19</v>
      </c>
      <c r="G16">
        <f t="shared" si="0"/>
        <v>16</v>
      </c>
      <c r="H16">
        <f t="shared" si="1"/>
        <v>1</v>
      </c>
    </row>
    <row r="17" spans="1:19" x14ac:dyDescent="0.2">
      <c r="A17">
        <v>15</v>
      </c>
      <c r="B17" t="s">
        <v>23</v>
      </c>
      <c r="C17" t="s">
        <v>24</v>
      </c>
      <c r="D17">
        <v>0</v>
      </c>
      <c r="E17">
        <v>0</v>
      </c>
      <c r="F17">
        <v>0</v>
      </c>
      <c r="G17">
        <f t="shared" si="0"/>
        <v>0</v>
      </c>
      <c r="H17">
        <f t="shared" si="1"/>
        <v>0</v>
      </c>
    </row>
    <row r="20" spans="1:19" ht="16" thickBot="1" x14ac:dyDescent="0.25"/>
    <row r="21" spans="1:19" ht="16" thickBot="1" x14ac:dyDescent="0.25">
      <c r="B21" s="4" t="s">
        <v>29</v>
      </c>
      <c r="I21" s="2">
        <v>5</v>
      </c>
      <c r="K21" s="2">
        <v>7</v>
      </c>
    </row>
    <row r="22" spans="1:19" ht="16" thickBot="1" x14ac:dyDescent="0.25">
      <c r="G22" s="2">
        <v>1</v>
      </c>
      <c r="M22" s="2">
        <v>8</v>
      </c>
      <c r="O22" s="2">
        <v>12</v>
      </c>
    </row>
    <row r="23" spans="1:19" ht="16" thickBot="1" x14ac:dyDescent="0.25">
      <c r="I23" s="2">
        <v>6</v>
      </c>
      <c r="Q23" s="2">
        <v>14</v>
      </c>
    </row>
    <row r="24" spans="1:19" ht="16" thickBot="1" x14ac:dyDescent="0.25">
      <c r="G24" s="2">
        <v>2</v>
      </c>
      <c r="M24" s="2">
        <v>9</v>
      </c>
    </row>
    <row r="25" spans="1:19" ht="16" thickBot="1" x14ac:dyDescent="0.25">
      <c r="B25" s="6" t="s">
        <v>31</v>
      </c>
    </row>
    <row r="26" spans="1:19" ht="16" thickBot="1" x14ac:dyDescent="0.25">
      <c r="G26" s="2">
        <v>3</v>
      </c>
      <c r="M26" s="2">
        <v>10</v>
      </c>
      <c r="S26" s="2">
        <v>15</v>
      </c>
    </row>
    <row r="27" spans="1:19" ht="16" thickBot="1" x14ac:dyDescent="0.25"/>
    <row r="28" spans="1:19" ht="16" thickBot="1" x14ac:dyDescent="0.25">
      <c r="G28" s="2">
        <v>4</v>
      </c>
      <c r="M28" s="2">
        <v>11</v>
      </c>
      <c r="O28" s="2">
        <v>13</v>
      </c>
    </row>
    <row r="29" spans="1:19" x14ac:dyDescent="0.2">
      <c r="B29" s="8" t="s">
        <v>37</v>
      </c>
    </row>
  </sheetData>
  <mergeCells count="1">
    <mergeCell ref="O1:Q1"/>
  </mergeCells>
  <pageMargins left="0.7" right="0.7" top="0.75" bottom="0.75" header="0.3" footer="0.3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Ferguson</dc:creator>
  <cp:lastModifiedBy>Justin Nance</cp:lastModifiedBy>
  <dcterms:created xsi:type="dcterms:W3CDTF">2020-10-05T23:26:09Z</dcterms:created>
  <dcterms:modified xsi:type="dcterms:W3CDTF">2022-10-06T17:02:09Z</dcterms:modified>
</cp:coreProperties>
</file>